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oolberyl/Documents/2019_Bootcamp/Homework 01 Excel/"/>
    </mc:Choice>
  </mc:AlternateContent>
  <xr:revisionPtr revIDLastSave="0" documentId="13_ncr:1_{E33C7424-3135-4A44-8486-C32213D79C45}" xr6:coauthVersionLast="43" xr6:coauthVersionMax="43" xr10:uidLastSave="{00000000-0000-0000-0000-000000000000}"/>
  <bookViews>
    <workbookView xWindow="0" yWindow="580" windowWidth="20280" windowHeight="18440" activeTab="5" xr2:uid="{00000000-000D-0000-FFFF-FFFF00000000}"/>
  </bookViews>
  <sheets>
    <sheet name="Raw Data" sheetId="1" r:id="rId1"/>
    <sheet name="Parent Category" sheetId="5" r:id="rId2"/>
    <sheet name="Sub Category" sheetId="4" r:id="rId3"/>
    <sheet name="Date Created" sheetId="6" r:id="rId4"/>
    <sheet name="Average Donation" sheetId="7" r:id="rId5"/>
    <sheet name="Bonus" sheetId="8" r:id="rId6"/>
  </sheets>
  <calcPr calcId="191029"/>
  <pivotCaches>
    <pivotCache cacheId="51" r:id="rId7"/>
    <pivotCache cacheId="59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P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 l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<sst xmlns="http://schemas.openxmlformats.org/spreadsheetml/2006/main" count="24875" uniqueCount="8402">
  <si>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</si>
  <si>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</si>
  <si>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</si>
  <si>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</si>
  <si>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</si>
  <si>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</si>
  <si>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</si>
  <si>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</si>
  <si>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</si>
  <si>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</si>
  <si>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</si>
  <si>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</si>
  <si>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</si>
  <si>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</si>
  <si>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</si>
  <si>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</si>
  <si>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</si>
  <si>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</si>
  <si>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</si>
  <si>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</si>
  <si>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</si>
  <si>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</si>
  <si>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</si>
  <si>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</si>
  <si>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</si>
  <si>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</si>
  <si>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</si>
  <si>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</si>
  <si>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</si>
  <si>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</si>
  <si>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</si>
  <si>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</si>
  <si>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</si>
  <si>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</si>
  <si>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</si>
  <si>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</si>
  <si>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</si>
  <si>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</si>
  <si>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</si>
  <si>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</si>
  <si>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</si>
  <si>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</si>
  <si>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</si>
  <si>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</si>
  <si>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</si>
  <si>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</si>
  <si>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</si>
  <si>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</si>
  <si>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</si>
  <si>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</si>
  <si>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</si>
  <si>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</si>
  <si>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</si>
  <si>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</si>
  <si>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</si>
  <si>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</si>
  <si>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</si>
  <si>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</si>
  <si>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</si>
  <si>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</si>
  <si>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</si>
  <si>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</si>
  <si>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</si>
  <si>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</si>
  <si>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</si>
  <si>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</si>
  <si>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</si>
  <si>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</si>
  <si>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</si>
  <si>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</si>
  <si>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</si>
  <si>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</si>
  <si>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</si>
  <si>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</si>
  <si>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</si>
  <si>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</si>
  <si>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</si>
  <si>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</si>
  <si>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</si>
  <si>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</si>
  <si>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</si>
  <si>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</si>
  <si>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</si>
  <si>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</si>
  <si>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</si>
  <si>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</si>
  <si>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</si>
  <si>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</si>
  <si>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</si>
  <si>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</si>
  <si>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</si>
  <si>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</si>
  <si>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</si>
  <si>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</si>
  <si>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</si>
  <si>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</si>
  <si>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</si>
  <si>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</si>
  <si>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</si>
  <si>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</si>
  <si>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</si>
  <si>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</si>
  <si>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</si>
  <si>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</si>
  <si>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</si>
  <si>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</si>
  <si>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</si>
  <si>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</si>
  <si>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</si>
  <si>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</si>
  <si>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</si>
  <si>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</si>
  <si>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</si>
  <si>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</si>
  <si>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</si>
  <si>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</si>
  <si>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</si>
  <si>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</si>
  <si>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</si>
  <si>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</si>
  <si>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</si>
  <si>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</si>
  <si>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</si>
  <si>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</si>
  <si>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</si>
  <si>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</si>
  <si>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</si>
  <si>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</si>
  <si>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</si>
  <si>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</si>
  <si>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</si>
  <si>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</si>
  <si>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</si>
  <si>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</si>
  <si>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</si>
  <si>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</si>
  <si>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</si>
  <si>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</si>
  <si>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</si>
  <si>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</si>
  <si>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</si>
  <si>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</si>
  <si>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</si>
  <si>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</si>
  <si>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</si>
  <si>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</si>
  <si>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</si>
  <si>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</si>
  <si>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</si>
  <si>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</si>
  <si>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</si>
  <si>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</si>
  <si>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</si>
  <si>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</si>
  <si>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</si>
  <si>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</si>
  <si>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</si>
  <si>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</si>
  <si>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</si>
  <si>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</si>
  <si>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</si>
  <si>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</si>
  <si>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</si>
  <si>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</si>
  <si>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</si>
  <si>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</si>
  <si>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</si>
  <si>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</si>
  <si>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</si>
  <si>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</si>
  <si>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</si>
  <si>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</si>
  <si>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</si>
  <si>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</si>
  <si>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</si>
  <si>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</si>
  <si>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</si>
  <si>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</si>
  <si>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</si>
  <si>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</si>
  <si>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</si>
  <si>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</si>
  <si>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</si>
  <si>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</si>
  <si>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</si>
  <si>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</si>
  <si>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</si>
  <si>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</si>
  <si>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</si>
  <si>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</si>
  <si>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</si>
  <si>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</si>
  <si>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</si>
  <si>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</si>
  <si>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</si>
  <si>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</si>
  <si>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</si>
  <si>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</si>
  <si>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</si>
  <si>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</si>
  <si>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</si>
  <si>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</si>
  <si>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</si>
  <si>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</si>
  <si>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</si>
  <si>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</si>
  <si>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</si>
  <si>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</si>
  <si>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</si>
  <si>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</si>
  <si>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</si>
  <si>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</si>
  <si>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</si>
  <si>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</si>
  <si>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</si>
  <si>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</si>
  <si>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</si>
  <si>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</si>
  <si>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</si>
  <si>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</si>
  <si>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</si>
  <si>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</si>
  <si>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</si>
  <si>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</si>
  <si>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</si>
  <si>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</si>
  <si>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</si>
  <si>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</si>
  <si>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</si>
  <si>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</si>
  <si>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</si>
  <si>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</si>
  <si>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</si>
  <si>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</si>
  <si>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</si>
  <si>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</si>
  <si>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</si>
  <si>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</si>
  <si>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</si>
  <si>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</si>
  <si>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</si>
  <si>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</si>
  <si>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</si>
  <si>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</si>
  <si>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</si>
  <si>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</si>
  <si>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</si>
  <si>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</si>
  <si>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</si>
  <si>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</si>
  <si>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</si>
  <si>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</si>
  <si>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</si>
  <si>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</si>
  <si>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</si>
  <si>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</si>
  <si>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</si>
  <si>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</si>
  <si>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</si>
  <si>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</si>
  <si>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</si>
  <si>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</si>
  <si>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</si>
  <si>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</si>
  <si>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</si>
  <si>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</si>
  <si>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</si>
  <si>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</si>
  <si>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</si>
  <si>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</si>
  <si>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</si>
  <si>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</si>
  <si>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</si>
  <si>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</si>
  <si>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</si>
  <si>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</si>
  <si>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</si>
  <si>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</si>
  <si>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</si>
  <si>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</si>
  <si>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</si>
  <si>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</si>
  <si>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</si>
  <si>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</si>
  <si>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</si>
  <si>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</si>
  <si>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</si>
  <si>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</si>
  <si>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</si>
  <si>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</si>
  <si>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</si>
  <si>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</si>
  <si>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</si>
  <si>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</si>
  <si>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</si>
  <si>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</si>
  <si>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</si>
  <si>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</si>
  <si>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</si>
  <si>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</si>
  <si>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</si>
  <si>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</si>
  <si>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</si>
  <si>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</si>
  <si>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</si>
  <si>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</si>
  <si>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</si>
  <si>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</si>
  <si>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</si>
  <si>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</si>
  <si>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</si>
  <si>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</si>
  <si>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</si>
  <si>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</si>
  <si>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</si>
  <si>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</si>
  <si>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</si>
  <si>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</si>
  <si>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</si>
  <si>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</si>
  <si>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</si>
  <si>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</si>
  <si>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</si>
  <si>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</si>
  <si>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</si>
  <si>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</si>
  <si>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</si>
  <si>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</si>
  <si>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</si>
  <si>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</si>
  <si>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</si>
  <si>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</si>
  <si>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</si>
  <si>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</si>
  <si>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</si>
  <si>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</si>
  <si>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</si>
  <si>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</si>
  <si>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</si>
  <si>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</si>
  <si>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</si>
  <si>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</si>
  <si>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</si>
  <si>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</si>
  <si>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</si>
  <si>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</si>
  <si>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</si>
  <si>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</si>
  <si>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</si>
  <si>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</si>
  <si>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</si>
  <si>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</si>
  <si>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</si>
  <si>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</si>
  <si>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</si>
  <si>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</si>
  <si>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</si>
  <si>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</si>
  <si>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</si>
  <si>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</si>
  <si>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</si>
  <si>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</si>
  <si>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</si>
  <si>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</si>
  <si>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</si>
  <si>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</si>
  <si>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</si>
  <si>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</si>
  <si>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</si>
  <si>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</si>
  <si>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</si>
  <si>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</si>
  <si>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</si>
  <si>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</si>
  <si>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</si>
  <si>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</si>
  <si>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</si>
  <si>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</si>
  <si>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</si>
  <si>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</si>
  <si>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</si>
  <si>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</si>
  <si>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</si>
  <si>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</si>
  <si>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</si>
  <si>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</si>
  <si>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</si>
  <si>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</si>
  <si>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</si>
  <si>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</si>
  <si>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</si>
  <si>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</si>
  <si>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</si>
  <si>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</si>
  <si>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</si>
  <si>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</si>
  <si>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</si>
  <si>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</si>
  <si>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</si>
  <si>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</si>
  <si>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</si>
  <si>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</si>
  <si>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</si>
  <si>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</si>
  <si>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</si>
  <si>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</si>
  <si>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</si>
  <si>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</si>
  <si>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</si>
  <si>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</si>
  <si>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</si>
  <si>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</si>
  <si>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</si>
  <si>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</si>
  <si>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</si>
  <si>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</si>
  <si>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</si>
  <si>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</si>
  <si>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</si>
  <si>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</si>
  <si>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</si>
  <si>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</si>
  <si>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</si>
  <si>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</si>
  <si>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</si>
  <si>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</si>
  <si>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</si>
  <si>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</si>
  <si>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</si>
  <si>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</si>
  <si>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</si>
  <si>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</si>
  <si>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</si>
  <si>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</si>
  <si>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</si>
  <si>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</si>
  <si>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</si>
  <si>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</si>
  <si>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</si>
  <si>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</si>
  <si>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</si>
  <si>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</si>
  <si>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</si>
  <si>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</si>
  <si>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</si>
  <si>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</si>
  <si>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</si>
  <si>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</si>
  <si>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</si>
  <si>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</si>
  <si>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</si>
  <si>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</si>
  <si>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</si>
  <si>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</si>
  <si>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</si>
  <si>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</si>
  <si>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</si>
  <si>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</si>
  <si>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</si>
  <si>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</si>
  <si>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</si>
  <si>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</si>
  <si>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</si>
  <si>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</si>
  <si>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</si>
  <si>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</si>
  <si>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</si>
  <si>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</si>
  <si>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</si>
  <si>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</si>
  <si>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</si>
  <si>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</si>
  <si>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</si>
  <si>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</si>
  <si>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</si>
  <si>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</si>
  <si>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</si>
  <si>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</si>
  <si>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</si>
  <si>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</si>
  <si>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</si>
  <si>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</si>
  <si>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</si>
  <si>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</si>
  <si>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</si>
  <si>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</si>
  <si>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</si>
  <si>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</si>
  <si>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</si>
  <si>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</si>
  <si>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</si>
  <si>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</si>
  <si>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</si>
  <si>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</si>
  <si>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</si>
  <si>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</si>
  <si>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</si>
  <si>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</si>
  <si>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</si>
  <si>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</si>
  <si>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</si>
  <si>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</si>
  <si>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</si>
  <si>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</si>
  <si>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</si>
  <si>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</si>
  <si>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</si>
  <si>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</si>
  <si>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</si>
  <si>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</si>
  <si>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</si>
  <si>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</si>
  <si>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</si>
  <si>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</si>
  <si>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</si>
  <si>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</si>
  <si>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</si>
  <si>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</si>
  <si>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</si>
  <si>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</si>
  <si>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</si>
  <si>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</si>
  <si>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</si>
  <si>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</si>
  <si>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</si>
  <si>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</si>
  <si>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</si>
  <si>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</si>
  <si>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</si>
  <si>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</si>
  <si>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</si>
  <si>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</si>
  <si>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</si>
  <si>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</si>
  <si>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</si>
  <si>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</si>
  <si>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</si>
  <si>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</si>
  <si>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</si>
  <si>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</si>
  <si>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</si>
  <si>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</si>
  <si>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</si>
  <si>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</si>
  <si>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</si>
  <si>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</si>
  <si>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</si>
  <si>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</si>
  <si>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</si>
  <si>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</si>
  <si>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</si>
  <si>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</si>
  <si>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</si>
  <si>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</si>
  <si>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</si>
  <si>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</si>
  <si>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</si>
  <si>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</si>
  <si>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</si>
  <si>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</si>
  <si>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</si>
  <si>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</si>
  <si>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</si>
  <si>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</si>
  <si>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</si>
  <si>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</si>
  <si>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</si>
  <si>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</si>
  <si>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</si>
  <si>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</si>
  <si>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</si>
  <si>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</si>
  <si>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</si>
  <si>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</si>
  <si>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</si>
  <si>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</si>
  <si>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</si>
  <si>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</si>
  <si>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</si>
  <si>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</si>
  <si>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</si>
  <si>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</si>
  <si>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</si>
  <si>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</si>
  <si>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</si>
  <si>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</si>
  <si>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</si>
  <si>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</si>
  <si>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</si>
  <si>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</si>
  <si>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</si>
  <si>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</si>
  <si>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</si>
  <si>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</si>
  <si>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</si>
  <si>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</si>
  <si>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</si>
  <si>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</si>
  <si>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</si>
  <si>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</si>
  <si>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</si>
  <si>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</si>
  <si>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</si>
  <si>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</si>
  <si>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</si>
  <si>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</si>
  <si>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</si>
  <si>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</si>
  <si>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</si>
  <si>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</si>
  <si>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</si>
  <si>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</si>
  <si>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</si>
  <si>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</si>
  <si>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</si>
  <si>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</si>
  <si>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</si>
  <si>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</si>
  <si>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</si>
  <si>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</si>
  <si>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</si>
  <si>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</si>
  <si>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</si>
  <si>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</si>
  <si>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</si>
  <si>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</si>
  <si>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</si>
  <si>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</si>
  <si>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</si>
  <si>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</si>
  <si>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</si>
  <si>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</si>
  <si>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</si>
  <si>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</si>
  <si>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</si>
  <si>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</si>
  <si>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</si>
  <si>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</si>
  <si>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</si>
  <si>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</si>
  <si>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</si>
  <si>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</si>
  <si>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</si>
  <si>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</si>
  <si>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</si>
  <si>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</si>
  <si>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</si>
  <si>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</si>
  <si>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</si>
  <si>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</si>
  <si>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</si>
  <si>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</si>
  <si>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</si>
  <si>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</si>
  <si>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</si>
  <si>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</si>
  <si>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</si>
  <si>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</si>
  <si>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</si>
  <si>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</si>
  <si>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</si>
  <si>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</si>
  <si>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</si>
  <si>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</si>
  <si>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</si>
  <si>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</si>
  <si>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</si>
  <si>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</si>
  <si>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</si>
  <si>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</si>
  <si>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</si>
  <si>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</si>
  <si>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</si>
  <si>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</si>
  <si>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</si>
  <si>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</si>
  <si>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</si>
  <si>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</si>
  <si>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</si>
  <si>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</si>
  <si>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</si>
  <si>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</si>
  <si>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</si>
  <si>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</si>
  <si>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</si>
  <si>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</si>
  <si>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</si>
  <si>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</si>
  <si>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</si>
  <si>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</si>
  <si>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</si>
  <si>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</si>
  <si>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</si>
  <si>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</si>
  <si>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</si>
  <si>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</si>
  <si>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</si>
  <si>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</si>
  <si>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</si>
  <si>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</si>
  <si>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</si>
  <si>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</si>
  <si>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</si>
  <si>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</si>
  <si>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</si>
  <si>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</si>
  <si>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</si>
  <si>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</si>
  <si>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</si>
  <si>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</si>
  <si>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</si>
  <si>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</si>
  <si>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</si>
  <si>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</si>
  <si>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</si>
  <si>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</si>
  <si>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</si>
  <si>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</si>
  <si>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</si>
  <si>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</si>
  <si>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</si>
  <si>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</si>
  <si>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</si>
  <si>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</si>
  <si>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</si>
  <si>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</si>
  <si>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</si>
  <si>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</si>
  <si>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</si>
  <si>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</si>
  <si>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</si>
  <si>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</si>
  <si>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</si>
  <si>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</si>
  <si>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</si>
  <si>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</si>
  <si>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</si>
  <si>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</si>
  <si>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</si>
  <si>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</si>
  <si>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</si>
  <si>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</si>
  <si>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</si>
  <si>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</si>
  <si>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</si>
  <si>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</si>
  <si>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</si>
  <si>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</si>
  <si>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</si>
  <si>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</si>
  <si>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</si>
  <si>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</si>
  <si>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</si>
  <si>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</si>
  <si>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</si>
  <si>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</si>
  <si>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</si>
  <si>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</si>
  <si>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</si>
  <si>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</si>
  <si>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</si>
  <si>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</si>
  <si>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</si>
  <si>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</si>
  <si>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</si>
  <si>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</si>
  <si>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</si>
  <si>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</si>
  <si>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</si>
  <si>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</si>
  <si>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</si>
  <si>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</si>
  <si>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</si>
  <si>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</si>
  <si>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</si>
  <si>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</si>
  <si>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</si>
  <si>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</si>
  <si>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</si>
  <si>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</si>
  <si>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</si>
  <si>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</si>
  <si>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</si>
  <si>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</si>
  <si>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</si>
  <si>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</si>
  <si>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</si>
  <si>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</si>
  <si>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</si>
  <si>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</si>
  <si>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</si>
  <si>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</si>
  <si>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</si>
  <si>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</si>
  <si>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</si>
  <si>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</si>
  <si>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</si>
  <si>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</si>
  <si>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</si>
  <si>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</si>
  <si>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</si>
  <si>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</si>
  <si>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</si>
  <si>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</si>
  <si>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</si>
  <si>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</si>
  <si>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</si>
  <si>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</si>
  <si>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</si>
  <si>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</si>
  <si>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</si>
  <si>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</si>
  <si>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</si>
  <si>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</si>
  <si>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</si>
  <si>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</si>
  <si>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</si>
  <si>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</si>
  <si>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</si>
  <si>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</si>
  <si>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</si>
  <si>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</si>
  <si>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</si>
  <si>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</si>
  <si>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</si>
  <si>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</si>
  <si>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</si>
  <si>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</si>
  <si>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</si>
  <si>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</si>
  <si>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</si>
  <si>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</si>
  <si>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</si>
  <si>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</si>
  <si>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</si>
  <si>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</si>
  <si>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</si>
  <si>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</si>
  <si>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</si>
  <si>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</si>
  <si>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</si>
  <si>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</si>
  <si>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</si>
  <si>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</si>
  <si>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</si>
  <si>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</si>
  <si>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</si>
  <si>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</si>
  <si>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</si>
  <si>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</si>
  <si>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</si>
  <si>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</si>
  <si>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</si>
  <si>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</si>
  <si>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</si>
  <si>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</si>
  <si>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</si>
  <si>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</si>
  <si>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</si>
  <si>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</si>
  <si>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</si>
  <si>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</si>
  <si>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</si>
  <si>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</si>
  <si>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</si>
  <si>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</si>
  <si>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</si>
  <si>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</si>
  <si>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</si>
  <si>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</si>
  <si>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</si>
  <si>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</si>
  <si>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</si>
  <si>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</si>
  <si>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</si>
  <si>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</si>
  <si>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</si>
  <si>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</si>
  <si>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</si>
  <si>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</si>
  <si>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</si>
  <si>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</si>
  <si>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</si>
  <si>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</si>
  <si>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</si>
  <si>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</si>
  <si>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</si>
  <si>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</si>
  <si>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</si>
  <si>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</si>
  <si>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</si>
  <si>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</si>
  <si>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</si>
  <si>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</si>
  <si>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</si>
  <si>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</si>
  <si>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</si>
  <si>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</si>
  <si>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</si>
  <si>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</si>
  <si>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</si>
  <si>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</si>
  <si>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</si>
  <si>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</si>
  <si>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</si>
  <si>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</si>
  <si>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</si>
  <si>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</si>
  <si>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</si>
  <si>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</si>
  <si>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</si>
  <si>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</si>
  <si>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</si>
  <si>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</si>
  <si>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</si>
  <si>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</si>
  <si>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</si>
  <si>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</si>
  <si>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</si>
  <si>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</si>
  <si>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</si>
  <si>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</si>
  <si>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</si>
  <si>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</si>
  <si>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</si>
  <si>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</si>
  <si>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</si>
  <si>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</si>
  <si>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</si>
  <si>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</si>
  <si>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</si>
  <si>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</si>
  <si>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</si>
  <si>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</si>
  <si>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</si>
  <si>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</si>
  <si>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</si>
  <si>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</si>
  <si>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</si>
  <si>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</si>
  <si>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</si>
  <si>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</si>
  <si>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</si>
  <si>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</si>
  <si>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</si>
  <si>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</si>
  <si>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</si>
  <si>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</si>
  <si>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</si>
  <si>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</si>
  <si>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</si>
  <si>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</si>
  <si>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</si>
  <si>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</si>
  <si>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</si>
  <si>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</si>
  <si>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</si>
  <si>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</si>
  <si>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</si>
  <si>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</si>
  <si>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</si>
  <si>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</si>
  <si>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</si>
  <si>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</si>
  <si>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</si>
  <si>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</si>
  <si>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</si>
  <si>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</si>
  <si>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</si>
  <si>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</si>
  <si>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</si>
  <si>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</si>
  <si>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</si>
  <si>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</si>
  <si>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</si>
  <si>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</si>
  <si>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</si>
  <si>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</si>
  <si>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</si>
  <si>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</si>
  <si>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</si>
  <si>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</si>
  <si>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</si>
  <si>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</si>
  <si>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</si>
  <si>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</si>
  <si>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</si>
  <si>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</si>
  <si>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</si>
  <si>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</si>
  <si>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</si>
  <si>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</si>
  <si>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</si>
  <si>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</si>
  <si>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</si>
  <si>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</si>
  <si>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</si>
  <si>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</si>
  <si>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</si>
  <si>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</si>
  <si>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</si>
  <si>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</si>
  <si>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</si>
  <si>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</si>
  <si>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</si>
  <si>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</si>
  <si>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</si>
  <si>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</si>
  <si>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</si>
  <si>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</si>
  <si>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</si>
  <si>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</si>
  <si>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</si>
  <si>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</si>
  <si>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</si>
  <si>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</si>
  <si>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</si>
  <si>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</si>
  <si>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</si>
  <si>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</si>
  <si>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</si>
  <si>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</si>
  <si>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</si>
  <si>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</si>
  <si>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</si>
  <si>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</si>
  <si>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</si>
  <si>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</si>
  <si>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</si>
  <si>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</si>
  <si>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</si>
  <si>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</si>
  <si>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</si>
  <si>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</si>
  <si>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</si>
  <si>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</si>
  <si>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</si>
  <si>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</si>
  <si>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</si>
  <si>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</si>
  <si>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</si>
  <si>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</si>
  <si>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</si>
  <si>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</si>
  <si>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</si>
  <si>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</si>
  <si>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</si>
  <si>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</si>
  <si>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</si>
  <si>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</si>
  <si>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</si>
  <si>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</si>
  <si>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</si>
  <si>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</si>
  <si>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</si>
  <si>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</si>
  <si>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</si>
  <si>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</si>
  <si>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</si>
  <si>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</si>
  <si>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</si>
  <si>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</si>
  <si>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</si>
  <si>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</si>
  <si>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</si>
  <si>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</si>
  <si>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</si>
  <si>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</si>
  <si>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</si>
  <si>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</si>
  <si>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</si>
  <si>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</si>
  <si>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</si>
  <si>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</si>
  <si>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</si>
  <si>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</si>
  <si>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</si>
  <si>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</si>
  <si>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</si>
  <si>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</si>
  <si>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</si>
  <si>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</si>
  <si>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</si>
  <si>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</si>
  <si>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</si>
  <si>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</si>
  <si>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</si>
  <si>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</si>
  <si>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</si>
  <si>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</si>
  <si>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</si>
  <si>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</si>
  <si>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</si>
  <si>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</si>
  <si>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</si>
  <si>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</si>
  <si>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</si>
  <si>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</si>
  <si>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</si>
  <si>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</si>
  <si>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</si>
  <si>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</si>
  <si>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</si>
  <si>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</si>
  <si>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</si>
  <si>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</si>
  <si>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</si>
  <si>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</si>
  <si>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</si>
  <si>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</si>
  <si>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</si>
  <si>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</si>
  <si>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</si>
  <si>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</si>
  <si>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</si>
  <si>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</si>
  <si>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</si>
  <si>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</si>
  <si>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</si>
  <si>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</si>
  <si>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</si>
  <si>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</si>
  <si>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</si>
  <si>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</si>
  <si>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</si>
  <si>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</si>
  <si>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</si>
  <si>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</si>
  <si>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</si>
  <si>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</si>
  <si>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</si>
  <si>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</si>
  <si>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</si>
  <si>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</si>
  <si>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</si>
  <si>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</si>
  <si>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</si>
  <si>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</si>
  <si>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</si>
  <si>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</si>
  <si>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</si>
  <si>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</si>
  <si>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</si>
  <si>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</si>
  <si>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</si>
  <si>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</si>
  <si>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</si>
  <si>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</si>
  <si>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</si>
  <si>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</si>
  <si>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</si>
  <si>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</si>
  <si>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</si>
  <si>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</si>
  <si>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</si>
  <si>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</si>
  <si>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</si>
  <si>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</si>
  <si>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</si>
  <si>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</si>
  <si>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</si>
  <si>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</si>
  <si>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</si>
  <si>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</si>
  <si>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</si>
  <si>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</si>
  <si>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</si>
  <si>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</si>
  <si>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</si>
  <si>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</si>
  <si>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</si>
  <si>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</si>
  <si>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</si>
  <si>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</si>
  <si>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</si>
  <si>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</si>
  <si>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</si>
  <si>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</si>
  <si>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</si>
  <si>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</si>
  <si>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</si>
  <si>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</si>
  <si>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</si>
  <si>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</si>
  <si>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</si>
  <si>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</si>
  <si>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</si>
  <si>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</si>
  <si>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</si>
  <si>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</si>
  <si>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</si>
  <si>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</si>
  <si>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</si>
  <si>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</si>
  <si>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</si>
  <si>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</si>
  <si>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</si>
  <si>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</si>
  <si>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</si>
  <si>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</si>
  <si>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</si>
  <si>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</si>
  <si>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</si>
  <si>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</si>
  <si>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</si>
  <si>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</si>
  <si>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</si>
  <si>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</si>
  <si>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</si>
  <si>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</si>
  <si>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</si>
  <si>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</si>
  <si>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</si>
  <si>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</si>
  <si>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</si>
  <si>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</si>
  <si>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</si>
  <si>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</si>
  <si>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</si>
  <si>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</si>
  <si>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</si>
  <si>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</si>
  <si>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</si>
  <si>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</si>
  <si>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</si>
  <si>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</si>
  <si>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</si>
  <si>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</si>
  <si>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</si>
  <si>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</si>
  <si>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</si>
  <si>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</si>
  <si>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</si>
  <si>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</si>
  <si>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</si>
  <si>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</si>
  <si>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</si>
  <si>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</si>
  <si>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</si>
  <si>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</si>
  <si>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</si>
  <si>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</si>
  <si>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</si>
  <si>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</si>
  <si>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</si>
  <si>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</si>
  <si>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</si>
  <si>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</si>
  <si>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</si>
  <si>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</si>
  <si>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</si>
  <si>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</si>
  <si>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</si>
  <si>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</si>
  <si>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</si>
  <si>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</si>
  <si>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</si>
  <si>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</si>
  <si>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</si>
  <si>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</si>
  <si>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</si>
  <si>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</si>
  <si>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</si>
  <si>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</si>
  <si>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</si>
  <si>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</si>
  <si>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</si>
  <si>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</si>
  <si>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</si>
  <si>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</si>
  <si>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</si>
  <si>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</si>
  <si>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</si>
  <si>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</si>
  <si>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</si>
  <si>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</si>
  <si>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</si>
  <si>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</si>
  <si>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</si>
  <si>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</si>
  <si>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</si>
  <si>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</si>
  <si>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</si>
  <si>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</si>
  <si>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</si>
  <si>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</si>
  <si>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</si>
  <si>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</si>
  <si>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</si>
  <si>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</si>
  <si>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</si>
  <si>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</si>
  <si>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</si>
  <si>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</si>
  <si>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</si>
  <si>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</si>
  <si>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</si>
  <si>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</si>
  <si>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</si>
  <si>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</si>
  <si>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</si>
  <si>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</si>
  <si>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</si>
  <si>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</si>
  <si>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</si>
  <si>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</si>
  <si>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</si>
  <si>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</si>
  <si>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</si>
  <si>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</si>
  <si>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</si>
  <si>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</si>
  <si>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</si>
  <si>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</si>
  <si>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</si>
  <si>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</si>
  <si>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</si>
  <si>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</si>
  <si>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</si>
  <si>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</si>
  <si>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</si>
  <si>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</si>
  <si>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</si>
  <si>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</si>
  <si>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</si>
  <si>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</si>
  <si>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</si>
  <si>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</si>
  <si>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</si>
  <si>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</si>
  <si>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</si>
  <si>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</si>
  <si>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</si>
  <si>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</si>
  <si>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</si>
  <si>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</si>
  <si>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</si>
  <si>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</si>
  <si>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</si>
  <si>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</si>
  <si>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</si>
  <si>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</si>
  <si>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</si>
  <si>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</si>
  <si>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</si>
  <si>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</si>
  <si>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</si>
  <si>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</si>
  <si>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</si>
  <si>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</si>
  <si>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</si>
  <si>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</si>
  <si>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</si>
  <si>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</si>
  <si>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</si>
  <si>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</si>
  <si>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</si>
  <si>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</si>
  <si>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</si>
  <si>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</si>
  <si>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</si>
  <si>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</si>
  <si>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</si>
  <si>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</si>
  <si>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</si>
  <si>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</si>
  <si>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</si>
  <si>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</si>
  <si>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</si>
  <si>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</si>
  <si>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</si>
  <si>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</si>
  <si>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</si>
  <si>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</si>
  <si>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</si>
  <si>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</si>
  <si>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</si>
  <si>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</si>
  <si>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</si>
  <si>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</si>
  <si>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</si>
  <si>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</si>
  <si>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</si>
  <si>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</si>
  <si>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</si>
  <si>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</si>
  <si>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</si>
  <si>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</si>
  <si>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</si>
  <si>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</si>
  <si>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</si>
  <si>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</si>
  <si>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</si>
  <si>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</si>
  <si>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</si>
  <si>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</si>
  <si>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</si>
  <si>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</si>
  <si>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</si>
  <si>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</si>
  <si>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</si>
  <si>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</si>
  <si>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</si>
  <si>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</si>
  <si>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</si>
  <si>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</si>
  <si>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</si>
  <si>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</si>
  <si>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</si>
  <si>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</si>
  <si>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</si>
  <si>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</si>
  <si>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</si>
  <si>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</si>
  <si>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</si>
  <si>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</si>
  <si>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</si>
  <si>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</si>
  <si>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</si>
  <si>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</si>
  <si>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</si>
  <si>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</si>
  <si>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</si>
  <si>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</si>
  <si>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</si>
  <si>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</si>
  <si>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</si>
  <si>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</si>
  <si>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</si>
  <si>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</si>
  <si>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</si>
  <si>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</si>
  <si>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</si>
  <si>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</si>
  <si>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</si>
  <si>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</si>
  <si>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</si>
  <si>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</si>
  <si>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</si>
  <si>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</si>
  <si>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</si>
  <si>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</si>
  <si>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</si>
  <si>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</si>
  <si>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</si>
  <si>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</si>
  <si>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</si>
  <si>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</si>
  <si>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</si>
  <si>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</si>
  <si>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</si>
  <si>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</si>
  <si>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</si>
  <si>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</si>
  <si>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</si>
  <si>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</si>
  <si>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</si>
  <si>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</si>
  <si>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</si>
  <si>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</si>
  <si>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</si>
  <si>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</si>
  <si>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</si>
  <si>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</si>
  <si>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</si>
  <si>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</si>
  <si>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</si>
  <si>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</si>
  <si>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</si>
  <si>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</si>
  <si>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</si>
  <si>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</si>
  <si>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</si>
  <si>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</si>
  <si>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</si>
  <si>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</si>
  <si>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</si>
  <si>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</si>
  <si>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</si>
  <si>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</si>
  <si>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</si>
  <si>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</si>
  <si>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</si>
  <si>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</si>
  <si>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</si>
  <si>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</si>
  <si>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</si>
  <si>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</si>
  <si>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</si>
  <si>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</si>
  <si>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</si>
  <si>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</si>
  <si>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</si>
  <si>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</si>
  <si>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</si>
  <si>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</si>
  <si>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</si>
  <si>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</si>
  <si>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</si>
  <si>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</si>
  <si>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</si>
  <si>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</si>
  <si>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</si>
  <si>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</si>
  <si>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</si>
  <si>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</si>
  <si>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</si>
  <si>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</si>
  <si>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</si>
  <si>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</si>
  <si>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</si>
  <si>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</si>
  <si>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</si>
  <si>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</si>
  <si>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</si>
  <si>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</si>
  <si>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</si>
  <si>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</si>
  <si>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</si>
  <si>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</si>
  <si>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</si>
  <si>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</si>
  <si>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</si>
  <si>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</si>
  <si>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</si>
  <si>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</si>
  <si>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</si>
  <si>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</si>
  <si>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</si>
  <si>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</si>
  <si>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</si>
  <si>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</si>
  <si>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</si>
  <si>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</si>
  <si>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</si>
  <si>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</si>
  <si>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</si>
  <si>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</si>
  <si>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</si>
  <si>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</si>
  <si>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</si>
  <si>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</si>
  <si>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</si>
  <si>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</si>
  <si>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</si>
  <si>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</si>
  <si>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</si>
  <si>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</si>
  <si>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</si>
  <si>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</si>
  <si>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</si>
  <si>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</si>
  <si>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</si>
  <si>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</si>
  <si>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</si>
  <si>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</si>
  <si>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</si>
  <si>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</si>
  <si>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</si>
  <si>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</si>
  <si>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</si>
  <si>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</si>
  <si>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</si>
  <si>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</si>
  <si>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</si>
  <si>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</si>
  <si>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</si>
  <si>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</si>
  <si>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</si>
  <si>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</si>
  <si>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</si>
  <si>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</si>
  <si>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</si>
  <si>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</si>
  <si>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</si>
  <si>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</si>
  <si>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</si>
  <si>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</si>
  <si>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</si>
  <si>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</si>
  <si>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</si>
  <si>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</si>
  <si>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</si>
  <si>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</si>
  <si>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</si>
  <si>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</si>
  <si>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</si>
  <si>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</si>
  <si>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</si>
  <si>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</si>
  <si>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</si>
  <si>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</si>
  <si>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</si>
  <si>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</si>
  <si>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</si>
  <si>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</si>
  <si>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</si>
  <si>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</si>
  <si>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</si>
  <si>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</si>
  <si>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</si>
  <si>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</si>
  <si>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</si>
  <si>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</si>
  <si>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</si>
  <si>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</si>
  <si>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</si>
  <si>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</si>
  <si>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</si>
  <si>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</si>
  <si>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</si>
  <si>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</si>
  <si>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</si>
  <si>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</si>
  <si>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</si>
  <si>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</si>
  <si>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</si>
  <si>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</si>
  <si>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</si>
  <si>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</si>
  <si>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</si>
  <si>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</si>
  <si>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</si>
  <si>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</si>
  <si>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</si>
  <si>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</si>
  <si>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</si>
  <si>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</si>
  <si>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</si>
  <si>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</si>
  <si>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</si>
  <si>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</si>
  <si>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</si>
  <si>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</si>
  <si>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</si>
  <si>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</si>
  <si>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</si>
  <si>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</si>
  <si>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</si>
  <si>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</si>
  <si>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</si>
  <si>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</si>
  <si>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</si>
  <si>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</si>
  <si>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</si>
  <si>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</si>
  <si>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</si>
  <si>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</si>
  <si>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</si>
  <si>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</si>
  <si>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</si>
  <si>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</si>
  <si>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</si>
  <si>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</si>
  <si>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</si>
  <si>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</si>
  <si>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</si>
  <si>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</si>
  <si>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</si>
  <si>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</si>
  <si>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</si>
  <si>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</si>
  <si>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</si>
  <si>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</si>
  <si>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</si>
  <si>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</si>
  <si>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</si>
  <si>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</si>
  <si>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</si>
  <si>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</si>
  <si>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</si>
  <si>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</si>
  <si>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</si>
  <si>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</si>
  <si>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</si>
  <si>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</si>
  <si>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</si>
  <si>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</si>
  <si>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</si>
  <si>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</si>
  <si>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</si>
  <si>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</si>
  <si>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</si>
  <si>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</si>
  <si>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</si>
  <si>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</si>
  <si>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</si>
  <si>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</si>
  <si>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</si>
  <si>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</si>
  <si>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</si>
  <si>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</si>
  <si>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</si>
  <si>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</si>
  <si>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</si>
  <si>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</si>
  <si>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</si>
  <si>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</si>
  <si>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</si>
  <si>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</si>
  <si>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</si>
  <si>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</si>
  <si>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</si>
  <si>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</si>
  <si>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</si>
  <si>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</si>
  <si>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</si>
  <si>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</si>
  <si>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</si>
  <si>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</si>
  <si>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</si>
  <si>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</si>
  <si>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</si>
  <si>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</si>
  <si>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</si>
  <si>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</si>
  <si>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</si>
  <si>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</si>
  <si>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</si>
  <si>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</si>
  <si>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</si>
  <si>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</si>
  <si>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</si>
  <si>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</si>
  <si>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</si>
  <si>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</si>
  <si>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</si>
  <si>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</si>
  <si>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</si>
  <si>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</si>
  <si>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</si>
  <si>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</si>
  <si>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</si>
  <si>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</si>
  <si>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</si>
  <si>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</si>
  <si>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</si>
  <si>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</si>
  <si>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</si>
  <si>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</si>
  <si>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</si>
  <si>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</si>
  <si>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</si>
  <si>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</si>
  <si>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</si>
  <si>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</si>
  <si>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</si>
  <si>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</si>
  <si>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</si>
  <si>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</si>
  <si>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</si>
  <si>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</si>
  <si>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</si>
  <si>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</si>
  <si>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</si>
  <si>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</si>
  <si>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</si>
  <si>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</si>
  <si>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</si>
  <si>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</si>
  <si>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</si>
  <si>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</si>
  <si>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</si>
  <si>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</si>
  <si>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</si>
  <si>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</si>
  <si>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</si>
  <si>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</si>
  <si>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</si>
  <si>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</si>
  <si>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</si>
  <si>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</si>
  <si>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</si>
  <si>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</si>
  <si>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</si>
  <si>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</si>
  <si>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</si>
  <si>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</si>
  <si>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</si>
  <si>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</si>
  <si>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</si>
  <si>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</si>
  <si>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</si>
  <si>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</si>
  <si>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</si>
  <si>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</si>
  <si>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</si>
  <si>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</si>
  <si>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</si>
  <si>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</si>
  <si>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</si>
  <si>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</si>
  <si>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</si>
  <si>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</si>
  <si>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</si>
  <si>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</si>
  <si>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</si>
  <si>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</si>
  <si>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</si>
  <si>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</si>
  <si>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</si>
  <si>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</si>
  <si>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</si>
  <si>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</si>
  <si>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</si>
  <si>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</si>
  <si>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</si>
  <si>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</si>
  <si>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</si>
  <si>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</si>
  <si>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</si>
  <si>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</si>
  <si>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</si>
  <si>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</si>
  <si>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</si>
  <si>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</si>
  <si>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</si>
  <si>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</si>
  <si>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</si>
  <si>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</si>
  <si>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</si>
  <si>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</si>
  <si>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</si>
  <si>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</si>
  <si>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</si>
  <si>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</si>
  <si>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</si>
  <si>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</si>
  <si>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</si>
  <si>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</si>
  <si>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</si>
  <si>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</si>
  <si>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</si>
  <si>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</si>
  <si>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</si>
  <si>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</si>
  <si>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</si>
  <si>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</si>
  <si>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</si>
  <si>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</si>
  <si>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</si>
  <si>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</si>
  <si>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</si>
  <si>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</si>
  <si>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</si>
  <si>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</si>
  <si>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</si>
  <si>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</si>
  <si>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</si>
  <si>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</si>
  <si>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</si>
  <si>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</si>
  <si>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</si>
  <si>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</si>
  <si>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</si>
  <si>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</si>
  <si>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</si>
  <si>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</si>
  <si>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</si>
  <si>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</si>
  <si>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</si>
  <si>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</si>
  <si>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</si>
  <si>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</si>
  <si>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</si>
  <si>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</si>
  <si>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</si>
  <si>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</si>
  <si>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</si>
  <si>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</si>
  <si>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</si>
  <si>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</si>
  <si>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</si>
  <si>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</si>
  <si>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</si>
  <si>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</si>
  <si>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</si>
  <si>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</si>
  <si>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</si>
  <si>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</si>
  <si>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</si>
  <si>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</si>
  <si>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</si>
  <si>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</si>
  <si>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</si>
  <si>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</si>
  <si>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</si>
  <si>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</si>
  <si>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</si>
  <si>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</si>
  <si>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</si>
  <si>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</si>
  <si>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</si>
  <si>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</si>
  <si>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</si>
  <si>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</si>
  <si>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</si>
  <si>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</si>
  <si>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</si>
  <si>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</si>
  <si>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</si>
  <si>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</si>
  <si>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</si>
  <si>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</si>
  <si>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</si>
  <si>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</si>
  <si>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</si>
  <si>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</si>
  <si>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</si>
  <si>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</si>
  <si>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</si>
  <si>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</si>
  <si>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</si>
  <si>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</si>
  <si>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</si>
  <si>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</si>
  <si>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</si>
  <si>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</si>
  <si>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</si>
  <si>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</si>
  <si>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</si>
  <si>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</si>
  <si>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</si>
  <si>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</si>
  <si>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</si>
  <si>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</si>
  <si>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</si>
  <si>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</si>
  <si>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</si>
  <si>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</si>
  <si>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</si>
  <si>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</si>
  <si>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</si>
  <si>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</si>
  <si>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</si>
  <si>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</si>
  <si>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</si>
  <si>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</si>
  <si>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</si>
  <si>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</si>
  <si>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</si>
  <si>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</si>
  <si>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</si>
  <si>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</si>
  <si>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</si>
  <si>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</si>
  <si>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</si>
  <si>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</si>
  <si>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</si>
  <si>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</si>
  <si>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</si>
  <si>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</si>
  <si>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</si>
  <si>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</si>
  <si>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</si>
  <si>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</si>
  <si>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</si>
  <si>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</si>
  <si>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</si>
  <si>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</si>
  <si>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</si>
  <si>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</si>
  <si>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</si>
  <si>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</si>
  <si>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</si>
  <si>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</si>
  <si>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</si>
  <si>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</si>
  <si>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</si>
  <si>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</si>
  <si>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</si>
  <si>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</si>
  <si>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</si>
  <si>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</si>
  <si>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</si>
  <si>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</si>
  <si>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</si>
  <si>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</si>
  <si>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</si>
  <si>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</si>
  <si>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</si>
  <si>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</si>
  <si>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</si>
  <si>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</si>
  <si>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</si>
  <si>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</si>
  <si>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</si>
  <si>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</si>
  <si>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</si>
  <si>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</si>
  <si>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</si>
  <si>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</si>
  <si>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</si>
  <si>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</si>
  <si>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</si>
  <si>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</si>
  <si>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</si>
  <si>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</si>
  <si>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</si>
  <si>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</si>
  <si>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</si>
  <si>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</si>
  <si>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</si>
  <si>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</si>
  <si>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</si>
  <si>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</si>
  <si>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</si>
  <si>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</si>
  <si>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</si>
  <si>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</si>
  <si>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</si>
  <si>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</si>
  <si>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</si>
  <si>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</si>
  <si>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</si>
  <si>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</si>
  <si>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</si>
  <si>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</si>
  <si>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</si>
  <si>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</si>
  <si>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</si>
  <si>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</si>
  <si>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</si>
  <si>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</si>
  <si>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</si>
  <si>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</si>
  <si>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</si>
  <si>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</si>
  <si>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</si>
  <si>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</si>
  <si>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</si>
  <si>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</si>
  <si>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</si>
  <si>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</si>
  <si>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</si>
  <si>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</si>
  <si>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</si>
  <si>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</si>
  <si>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</si>
  <si>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</si>
  <si>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</si>
  <si>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</si>
  <si>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</si>
  <si>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</si>
  <si>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</si>
  <si>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</si>
  <si>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</si>
  <si>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</si>
  <si>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</si>
  <si>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</si>
  <si>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</si>
  <si>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</si>
  <si>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</si>
  <si>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</si>
  <si>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</si>
  <si>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</si>
  <si>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</si>
  <si>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</si>
  <si>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</si>
  <si>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</si>
  <si>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</si>
  <si>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</si>
  <si>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</si>
  <si>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</si>
  <si>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</si>
  <si>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</si>
  <si>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</si>
  <si>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</si>
  <si>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</si>
  <si>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</si>
  <si>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</si>
  <si>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</si>
  <si>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</si>
  <si>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</si>
  <si>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</si>
  <si>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</si>
  <si>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</si>
  <si>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</si>
  <si>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</si>
  <si>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</si>
  <si>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</si>
  <si>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</si>
  <si>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</si>
  <si>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</si>
  <si>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</si>
  <si>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</si>
  <si>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</si>
  <si>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</si>
  <si>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</si>
  <si>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</si>
  <si>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</si>
  <si>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</si>
  <si>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</si>
  <si>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</si>
  <si>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</si>
  <si>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</si>
  <si>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</si>
  <si>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</si>
  <si>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</si>
  <si>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</si>
  <si>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</si>
  <si>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</si>
  <si>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</si>
  <si>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</si>
  <si>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</si>
  <si>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</si>
  <si>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</si>
  <si>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</si>
  <si>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</si>
  <si>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</si>
  <si>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</si>
  <si>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</si>
  <si>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</si>
  <si>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</si>
  <si>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</si>
  <si>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</si>
  <si>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</si>
  <si>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</si>
  <si>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</si>
  <si>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</si>
  <si>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</si>
  <si>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</si>
  <si>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</si>
  <si>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</si>
  <si>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</si>
  <si>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</si>
  <si>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</si>
  <si>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</si>
  <si>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</si>
  <si>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</si>
  <si>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</si>
  <si>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</si>
  <si>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</si>
  <si>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</si>
  <si>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</si>
  <si>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</si>
  <si>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</si>
  <si>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</si>
  <si>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</si>
  <si>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</si>
  <si>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</si>
  <si>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</si>
  <si>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</si>
  <si>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</si>
  <si>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</si>
  <si>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</si>
  <si>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</si>
  <si>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</si>
  <si>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</si>
  <si>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</si>
  <si>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</si>
  <si>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</si>
  <si>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</si>
  <si>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</si>
  <si>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</si>
  <si>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</si>
  <si>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</si>
  <si>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</si>
  <si>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</si>
  <si>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</si>
  <si>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</si>
  <si>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</si>
  <si>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</si>
  <si>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</si>
  <si>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</si>
  <si>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</si>
  <si>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</si>
  <si>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</si>
  <si>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</si>
  <si>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</si>
  <si>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</si>
  <si>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</si>
  <si>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</si>
  <si>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</si>
  <si>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</si>
  <si>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</si>
  <si>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</si>
  <si>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</si>
  <si>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</si>
  <si>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</si>
  <si>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</si>
  <si>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</si>
  <si>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</si>
  <si>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</si>
  <si>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</si>
  <si>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</si>
  <si>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</si>
  <si>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</si>
  <si>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</si>
  <si>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</si>
  <si>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</si>
  <si>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</si>
  <si>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</si>
  <si>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</si>
  <si>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</si>
  <si>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</si>
  <si>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</si>
  <si>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</si>
  <si>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</si>
  <si>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</si>
  <si>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</si>
  <si>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</si>
  <si>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</si>
  <si>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</si>
  <si>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</si>
  <si>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</si>
  <si>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</si>
  <si>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</si>
  <si>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</si>
  <si>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</si>
  <si>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</si>
  <si>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</si>
  <si>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</si>
  <si>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</si>
  <si>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</si>
  <si>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</si>
  <si>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</si>
  <si>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</si>
  <si>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</si>
  <si>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</si>
  <si>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</si>
  <si>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</si>
  <si>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</si>
  <si>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</si>
  <si>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</si>
  <si>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</si>
  <si>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</si>
  <si>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</si>
  <si>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</si>
  <si>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</si>
  <si>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</si>
  <si>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</si>
  <si>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</si>
  <si>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</si>
  <si>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</si>
  <si>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</si>
  <si>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</si>
  <si>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</si>
  <si>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</si>
  <si>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</si>
  <si>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</si>
  <si>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</si>
  <si>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</si>
  <si>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</si>
  <si>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</si>
  <si>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</si>
  <si>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</si>
  <si>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</si>
  <si>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</si>
  <si>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</si>
  <si>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</si>
  <si>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</si>
  <si>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</si>
  <si>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</si>
  <si>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</si>
  <si>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</si>
  <si>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</si>
  <si>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</si>
  <si>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</si>
  <si>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</si>
  <si>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</si>
  <si>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</si>
  <si>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</si>
  <si>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</si>
  <si>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</si>
  <si>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</si>
  <si>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</si>
  <si>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</si>
  <si>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</si>
  <si>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</si>
  <si>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</si>
  <si>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</si>
  <si>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</si>
  <si>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</si>
  <si>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</si>
  <si>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</si>
  <si>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</si>
  <si>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</si>
  <si>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</si>
  <si>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</si>
  <si>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</si>
  <si>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</si>
  <si>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</si>
  <si>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</si>
  <si>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</si>
  <si>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</si>
  <si>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</si>
  <si>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</si>
  <si>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</si>
  <si>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</si>
  <si>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</si>
  <si>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</si>
  <si>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</si>
  <si>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</si>
  <si>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</si>
  <si>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</si>
  <si>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</si>
  <si>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</si>
  <si>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</si>
  <si>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</si>
  <si>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</si>
  <si>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</si>
  <si>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</si>
  <si>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</si>
  <si>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</si>
  <si>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</si>
  <si>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</si>
  <si>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</si>
  <si>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</si>
  <si>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</si>
  <si>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</si>
  <si>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</si>
  <si>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</si>
  <si>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</si>
  <si>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</si>
  <si>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</si>
  <si>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</si>
  <si>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</si>
  <si>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</si>
  <si>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</si>
  <si>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</si>
  <si>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</si>
  <si>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</si>
  <si>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</si>
  <si>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</si>
  <si>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</si>
  <si>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</si>
  <si>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</si>
  <si>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</si>
  <si>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</si>
  <si>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</si>
  <si>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</si>
  <si>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</si>
  <si>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</si>
  <si>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</si>
  <si>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</si>
  <si>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</si>
  <si>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</si>
  <si>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</si>
  <si>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</si>
  <si>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</si>
  <si>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</si>
  <si>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</si>
  <si>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</si>
  <si>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</si>
  <si>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</si>
  <si>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</si>
  <si>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</si>
  <si>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</si>
  <si>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</si>
  <si>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</si>
  <si>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</si>
  <si>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</si>
  <si>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</si>
  <si>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</si>
  <si>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</si>
  <si>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</si>
  <si>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</si>
  <si>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</si>
  <si>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</si>
  <si>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</si>
  <si>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</si>
  <si>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</si>
  <si>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</si>
  <si>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</si>
  <si>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</si>
  <si>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</si>
  <si>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</si>
  <si>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</si>
  <si>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</si>
  <si>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</si>
  <si>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</si>
  <si>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</si>
  <si>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</si>
  <si>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</si>
  <si>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</si>
  <si>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</si>
  <si>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</si>
  <si>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</si>
  <si>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</si>
  <si>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</si>
  <si>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</si>
  <si>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</si>
  <si>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</si>
  <si>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</si>
  <si>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</si>
  <si>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</si>
  <si>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</si>
  <si>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</si>
  <si>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</si>
  <si>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</si>
  <si>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</si>
  <si>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</si>
  <si>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</si>
  <si>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</si>
  <si>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</si>
  <si>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</si>
  <si>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</si>
  <si>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</si>
  <si>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</si>
  <si>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</si>
  <si>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</si>
  <si>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</si>
  <si>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</si>
  <si>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</si>
  <si>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</si>
  <si>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</si>
  <si>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</si>
  <si>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</si>
  <si>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</si>
  <si>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</si>
  <si>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</si>
  <si>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</si>
  <si>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</si>
  <si>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</si>
  <si>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</si>
  <si>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</si>
  <si>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</si>
  <si>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</si>
  <si>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</si>
  <si>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</si>
  <si>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</si>
  <si>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</si>
  <si>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</si>
  <si>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</si>
  <si>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</si>
  <si>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</si>
  <si>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</si>
  <si>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</si>
  <si>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</si>
  <si>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</si>
  <si>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</si>
  <si>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</si>
  <si>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</si>
  <si>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</si>
  <si>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</si>
  <si>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</si>
  <si>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</si>
  <si>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</si>
  <si>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</si>
  <si>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</si>
  <si>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</si>
  <si>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</si>
  <si>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</si>
  <si>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</si>
  <si>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</si>
  <si>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</si>
  <si>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</si>
  <si>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</si>
  <si>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</si>
  <si>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</si>
  <si>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</si>
  <si>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</si>
  <si>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</si>
  <si>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</si>
  <si>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</si>
  <si>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</si>
  <si>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</si>
  <si>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</si>
  <si>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</si>
  <si>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</si>
  <si>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</si>
  <si>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</si>
  <si>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</si>
  <si>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</si>
  <si>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</si>
  <si>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</si>
  <si>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</si>
  <si>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</si>
  <si>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</si>
  <si>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</si>
  <si>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</si>
  <si>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</si>
  <si>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</si>
  <si>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</si>
  <si>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</si>
  <si>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</si>
  <si>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</si>
  <si>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</si>
  <si>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</si>
  <si>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</si>
  <si>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</si>
  <si>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</si>
  <si>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</si>
  <si>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</si>
  <si>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</si>
  <si>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</si>
  <si>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</si>
  <si>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</si>
  <si>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</si>
  <si>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</si>
  <si>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</si>
  <si>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</si>
  <si>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</si>
  <si>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</si>
  <si>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</si>
  <si>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</si>
  <si>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</si>
  <si>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</si>
  <si>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</si>
  <si>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</si>
  <si>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</si>
  <si>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</si>
  <si>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</si>
  <si>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</si>
  <si>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</si>
  <si>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</si>
  <si>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</si>
  <si>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</si>
  <si>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</si>
  <si>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</si>
  <si>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</si>
  <si>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</si>
  <si>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</si>
  <si>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</si>
  <si>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</si>
  <si>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</si>
  <si>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</si>
  <si>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</si>
  <si>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</si>
  <si>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</si>
  <si>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</si>
  <si>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</si>
  <si>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</si>
  <si>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</si>
  <si>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</si>
  <si>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</si>
  <si>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</si>
  <si>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</si>
  <si>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</si>
  <si>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</si>
  <si>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</si>
  <si>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</si>
  <si>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</si>
  <si>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</si>
  <si>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</si>
  <si>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</si>
  <si>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</si>
  <si>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</si>
  <si>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</si>
  <si>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</si>
  <si>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</si>
  <si>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</si>
  <si>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</si>
  <si>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</si>
  <si>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</si>
  <si>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</si>
  <si>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</si>
  <si>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</si>
  <si>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</si>
  <si>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</si>
  <si>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</si>
  <si>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</si>
  <si>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</si>
  <si>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</si>
  <si>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</si>
  <si>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</si>
  <si>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</si>
  <si>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</si>
  <si>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</si>
  <si>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</si>
  <si>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</si>
  <si>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</si>
  <si>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</si>
  <si>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</si>
  <si>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</si>
  <si>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</si>
  <si>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</si>
  <si>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</si>
  <si>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</si>
  <si>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</si>
  <si>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</si>
  <si>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</si>
  <si>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</si>
  <si>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</si>
  <si>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</si>
  <si>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</si>
  <si>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</si>
  <si>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</si>
  <si>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</si>
  <si>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</si>
  <si>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</si>
  <si>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</si>
  <si>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</si>
  <si>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</si>
  <si>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</si>
  <si>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</si>
  <si>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</si>
  <si>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</si>
  <si>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</si>
  <si>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</si>
  <si>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</si>
  <si>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</si>
  <si>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</si>
  <si>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</si>
  <si>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</si>
  <si>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</si>
  <si>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</si>
  <si>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</si>
  <si>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</si>
  <si>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</si>
  <si>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</si>
  <si>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</si>
  <si>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</si>
  <si>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</si>
  <si>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</si>
  <si>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</si>
  <si>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</si>
  <si>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</si>
  <si>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</si>
  <si>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</si>
  <si>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</si>
  <si>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</si>
  <si>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</si>
  <si>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</si>
  <si>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</si>
  <si>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</si>
  <si>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</si>
  <si>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</si>
  <si>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</si>
  <si>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</si>
  <si>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</si>
  <si>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</si>
  <si>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</si>
  <si>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</si>
  <si>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</si>
  <si>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</si>
  <si>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</si>
  <si>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</si>
  <si>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</si>
  <si>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</si>
  <si>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</si>
  <si>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</si>
  <si>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</si>
  <si>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</si>
  <si>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</si>
  <si>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</si>
  <si>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</si>
  <si>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</si>
  <si>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</si>
  <si>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</si>
  <si>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</si>
  <si>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</si>
  <si>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</si>
  <si>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</si>
  <si>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</si>
  <si>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</si>
  <si>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</si>
  <si>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</si>
  <si>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</si>
  <si>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</si>
  <si>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</si>
  <si>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</si>
  <si>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</si>
  <si>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</si>
  <si>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</si>
  <si>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</si>
  <si>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</si>
  <si>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</si>
  <si>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</si>
  <si>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</si>
  <si>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</si>
  <si>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</si>
  <si>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</si>
  <si>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</si>
  <si>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</si>
  <si>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</si>
  <si>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</si>
  <si>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</si>
  <si>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</si>
  <si>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</si>
  <si>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</si>
  <si>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</si>
  <si>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</si>
  <si>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</si>
  <si>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</si>
  <si>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</si>
  <si>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</si>
  <si>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</si>
  <si>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</si>
  <si>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</si>
  <si>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</si>
  <si>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</si>
  <si>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</si>
  <si>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</si>
  <si>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</si>
  <si>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</si>
  <si>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</si>
  <si>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</si>
  <si>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</si>
  <si>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</si>
  <si>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</si>
  <si>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</si>
  <si>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</si>
  <si>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</si>
  <si>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</si>
  <si>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</si>
  <si>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</si>
  <si>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</si>
  <si>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</si>
  <si>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</si>
  <si>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</si>
  <si>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</si>
  <si>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</si>
  <si>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</si>
  <si>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</si>
  <si>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</si>
  <si>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</si>
  <si>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</si>
  <si>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</si>
  <si>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</si>
  <si>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</si>
  <si>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</si>
  <si>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</si>
  <si>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</si>
  <si>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</si>
  <si>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</si>
  <si>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</si>
  <si>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</si>
  <si>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</si>
  <si>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</si>
  <si>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</si>
  <si>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</si>
  <si>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</si>
  <si>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</si>
  <si>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</si>
  <si>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</si>
  <si>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</si>
  <si>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</si>
  <si>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</si>
  <si>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</si>
  <si>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</si>
  <si>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</si>
  <si>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</si>
  <si>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</si>
  <si>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</si>
  <si>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</si>
  <si>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</si>
  <si>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</si>
  <si>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</si>
  <si>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</si>
  <si>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</si>
  <si>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</si>
  <si>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</si>
  <si>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</si>
  <si>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</si>
  <si>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</si>
  <si>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</si>
  <si>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</si>
  <si>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</si>
  <si>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</si>
  <si>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</si>
  <si>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</si>
  <si>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</si>
  <si>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</si>
  <si>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</si>
  <si>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</si>
  <si>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</si>
  <si>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</si>
  <si>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</si>
  <si>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</si>
  <si>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</si>
  <si>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</si>
  <si>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</si>
  <si>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</si>
  <si>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</si>
  <si>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</si>
  <si>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</si>
  <si>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</si>
  <si>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</si>
  <si>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</si>
  <si>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</si>
  <si>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</si>
  <si>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</si>
  <si>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</si>
  <si>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</si>
  <si>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</si>
  <si>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</si>
  <si>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</si>
  <si>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</si>
  <si>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</si>
  <si>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</si>
  <si>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</si>
  <si>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</si>
  <si>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</si>
  <si>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</si>
  <si>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</si>
  <si>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</si>
  <si>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</si>
  <si>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</si>
  <si>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</si>
  <si>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</si>
  <si>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</si>
  <si>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</si>
  <si>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</si>
  <si>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</si>
  <si>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</si>
  <si>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</si>
  <si>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</si>
  <si>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</si>
  <si>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</si>
  <si>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</si>
  <si>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</si>
  <si>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</si>
  <si>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</si>
  <si>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</si>
  <si>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</si>
  <si>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</si>
  <si>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</si>
  <si>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</si>
  <si>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</si>
  <si>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</si>
  <si>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</si>
  <si>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</si>
  <si>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</si>
  <si>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</si>
  <si>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</si>
  <si>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</si>
  <si>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</si>
  <si>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</si>
  <si>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</si>
  <si>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</si>
  <si>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</si>
  <si>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</si>
  <si>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</si>
  <si>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</si>
  <si>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</si>
  <si>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</si>
  <si>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</si>
  <si>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</si>
  <si>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</si>
  <si>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</si>
  <si>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</si>
  <si>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</si>
  <si>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</si>
  <si>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</si>
  <si>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</si>
  <si>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</si>
  <si>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</si>
  <si>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</si>
  <si>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</si>
  <si>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</si>
  <si>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</si>
  <si>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</si>
  <si>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</si>
  <si>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</si>
  <si>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</si>
  <si>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</si>
  <si>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</si>
  <si>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</si>
  <si>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</si>
  <si>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</si>
  <si>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</si>
  <si>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</si>
  <si>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</si>
  <si>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</si>
  <si>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</si>
  <si>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</si>
  <si>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</si>
  <si>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</si>
  <si>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</si>
  <si>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</si>
  <si>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</si>
  <si>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</si>
  <si>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</si>
  <si>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</si>
  <si>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</si>
  <si>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</si>
  <si>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</si>
  <si>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</si>
  <si>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</si>
  <si>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</si>
  <si>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</si>
  <si>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</si>
  <si>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</si>
  <si>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</si>
  <si>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</si>
  <si>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</si>
  <si>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</si>
  <si>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</si>
  <si>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</si>
  <si>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</si>
  <si>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</si>
  <si>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</si>
  <si>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</si>
  <si>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</si>
  <si>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</si>
  <si>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</si>
  <si>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</si>
  <si>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</si>
  <si>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</si>
  <si>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</si>
  <si>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</si>
  <si>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</si>
  <si>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</si>
  <si>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</si>
  <si>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</si>
  <si>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</si>
  <si>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</si>
  <si>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</si>
  <si>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</si>
  <si>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</si>
  <si>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</si>
  <si>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</si>
  <si>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</si>
  <si>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</si>
  <si>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</si>
  <si>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</si>
  <si>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</si>
  <si>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</si>
  <si>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</si>
  <si>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</si>
  <si>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</si>
  <si>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</si>
  <si>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</si>
  <si>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</si>
  <si>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</si>
  <si>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</si>
  <si>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</si>
  <si>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</si>
  <si>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</si>
  <si>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</si>
  <si>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</si>
  <si>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</si>
  <si>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</si>
  <si>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</si>
  <si>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</si>
  <si>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</si>
  <si>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</si>
  <si>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</si>
  <si>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</si>
  <si>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</si>
  <si>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</si>
  <si>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</si>
  <si>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</si>
  <si>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</si>
  <si>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</si>
  <si>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</si>
  <si>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</si>
  <si>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</si>
  <si>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</si>
  <si>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</si>
  <si>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</si>
  <si>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</si>
  <si>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</si>
  <si>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</si>
  <si>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</si>
  <si>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</si>
  <si>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</si>
  <si>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</si>
  <si>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</si>
  <si>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</si>
  <si>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</si>
  <si>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</si>
  <si>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</si>
  <si>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</si>
  <si>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</si>
  <si>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</si>
  <si>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</si>
  <si>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</si>
  <si>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</si>
  <si>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</si>
  <si>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</si>
  <si>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</si>
  <si>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</si>
  <si>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</si>
  <si>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</si>
  <si>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</si>
  <si>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</si>
  <si>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</si>
  <si>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</si>
  <si>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</si>
  <si>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</si>
  <si>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</si>
  <si>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</si>
  <si>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</si>
  <si>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</si>
  <si>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</si>
  <si>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</si>
  <si>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</si>
  <si>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</si>
  <si>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</si>
  <si>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</si>
  <si>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</si>
  <si>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</si>
  <si>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</si>
  <si>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</si>
  <si>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</si>
  <si>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</si>
  <si>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</si>
  <si>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</si>
  <si>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</si>
  <si>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</si>
  <si>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</si>
  <si>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</si>
  <si>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</si>
  <si>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</si>
  <si>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</si>
  <si>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</si>
  <si>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</si>
  <si>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</si>
  <si>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</si>
  <si>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</si>
  <si>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</si>
  <si>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</si>
  <si>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</si>
  <si>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</si>
  <si>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</si>
  <si>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</si>
  <si>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</si>
  <si>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</si>
  <si>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</si>
  <si>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</si>
  <si>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</si>
  <si>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</si>
  <si>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</si>
  <si>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</si>
  <si>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</si>
  <si>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</si>
  <si>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</si>
  <si>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</si>
  <si>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</si>
  <si>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</si>
  <si>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</si>
  <si>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</si>
  <si>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</si>
  <si>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</si>
  <si>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</si>
  <si>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</si>
  <si>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</si>
  <si>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</si>
  <si>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</si>
  <si>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</si>
  <si>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</si>
  <si>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</si>
  <si>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</si>
  <si>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</si>
  <si>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</si>
  <si>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</si>
  <si>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</si>
  <si>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</si>
  <si>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</si>
  <si>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</si>
  <si>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</si>
  <si>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</si>
  <si>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</si>
  <si>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</si>
  <si>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</si>
  <si>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</si>
  <si>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</si>
  <si>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</si>
  <si>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</si>
  <si>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</si>
  <si>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</si>
  <si>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</si>
  <si>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</si>
  <si>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</si>
  <si>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</si>
  <si>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</si>
  <si>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</si>
  <si>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</si>
  <si>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</si>
  <si>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</si>
  <si>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</si>
  <si>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</si>
  <si>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</si>
  <si>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</si>
  <si>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</si>
  <si>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</si>
  <si>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</si>
  <si>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</si>
  <si>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</si>
  <si>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</si>
  <si>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</si>
  <si>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</si>
  <si>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</si>
  <si>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</si>
  <si>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</si>
  <si>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</si>
  <si>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</si>
  <si>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</si>
  <si>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</si>
  <si>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</si>
  <si>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</si>
  <si>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</si>
  <si>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</si>
  <si>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</si>
  <si>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</si>
  <si>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</si>
  <si>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</si>
  <si>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</si>
  <si>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</si>
  <si>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</si>
  <si>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</si>
  <si>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</si>
  <si>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</si>
  <si>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</si>
  <si>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</si>
  <si>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</si>
  <si>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</si>
  <si>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</si>
  <si>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</si>
  <si>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</si>
  <si>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</si>
  <si>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</si>
  <si>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</si>
  <si>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</si>
  <si>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</si>
  <si>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</si>
  <si>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</si>
  <si>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</si>
  <si>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</si>
  <si>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</si>
  <si>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</si>
  <si>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</si>
  <si>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</si>
  <si>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</si>
  <si>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</si>
  <si>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</si>
  <si>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</si>
  <si>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</si>
  <si>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</si>
  <si>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</si>
  <si>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</si>
  <si>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</si>
  <si>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</si>
  <si>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</si>
  <si>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</si>
  <si>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</si>
  <si>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</si>
  <si>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</si>
  <si>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</si>
  <si>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</si>
  <si>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</si>
  <si>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</si>
  <si>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</si>
  <si>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</si>
  <si>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</si>
  <si>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</si>
  <si>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</si>
  <si>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</si>
  <si>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</si>
  <si>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</si>
  <si>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</si>
  <si>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</si>
  <si>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</si>
  <si>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</si>
  <si>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</si>
  <si>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</si>
  <si>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</si>
  <si>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</si>
  <si>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</si>
  <si>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</si>
  <si>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</si>
  <si>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</si>
  <si>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</si>
  <si>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</si>
  <si>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</si>
  <si>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</si>
  <si>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</si>
  <si>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</si>
  <si>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</si>
  <si>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</si>
  <si>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</si>
  <si>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</si>
  <si>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</si>
  <si>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</si>
  <si>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</si>
  <si>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</si>
  <si>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</si>
  <si>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</si>
  <si>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</si>
  <si>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</si>
  <si>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</si>
  <si>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</si>
  <si>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</si>
  <si>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</si>
  <si>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</si>
  <si>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</si>
  <si>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</si>
  <si>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</si>
  <si>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</si>
  <si>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</si>
  <si>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</si>
  <si>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</si>
  <si>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</si>
  <si>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</si>
  <si>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</si>
  <si>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</si>
  <si>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</si>
  <si>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</si>
  <si>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</si>
  <si>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</si>
  <si>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</si>
  <si>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</si>
  <si>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</si>
  <si>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</si>
  <si>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</si>
  <si>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</si>
  <si>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</si>
  <si>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</si>
  <si>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</si>
  <si>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</si>
  <si>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</si>
  <si>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</si>
  <si>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</si>
  <si>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</si>
  <si>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</si>
  <si>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</si>
  <si>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</si>
  <si>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</si>
  <si>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</si>
  <si>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</si>
  <si>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</si>
  <si>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</si>
  <si>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</si>
  <si>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</si>
  <si>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</si>
  <si>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</si>
  <si>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</si>
  <si>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</si>
  <si>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</si>
  <si>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</si>
  <si>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</si>
  <si>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</si>
  <si>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</si>
  <si>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</si>
  <si>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</si>
  <si>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</si>
  <si>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</si>
  <si>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</si>
  <si>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</si>
  <si>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</si>
  <si>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</si>
  <si>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</si>
  <si>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</si>
  <si>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</si>
  <si>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</si>
  <si>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</si>
  <si>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</si>
  <si>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</si>
  <si>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</si>
  <si>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</si>
  <si>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</si>
  <si>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</si>
  <si>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</si>
  <si>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</si>
  <si>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</si>
  <si>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</si>
  <si>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</si>
  <si>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</si>
  <si>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</si>
  <si>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</si>
  <si>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</si>
  <si>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</si>
  <si>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</si>
  <si>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</si>
  <si>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</si>
  <si>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</si>
  <si>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</si>
  <si>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</si>
  <si>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</si>
  <si>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</si>
  <si>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</si>
  <si>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</si>
  <si>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</si>
  <si>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</si>
  <si>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</si>
  <si>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</si>
  <si>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</si>
  <si>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</si>
  <si>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</si>
  <si>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</si>
  <si>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</si>
  <si>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</si>
  <si>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</si>
  <si>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</si>
  <si>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</si>
  <si>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</si>
  <si>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</si>
  <si>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</si>
  <si>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</si>
  <si>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</si>
  <si>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</si>
  <si>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</si>
  <si>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</si>
  <si>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</si>
  <si>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</si>
  <si>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</si>
  <si>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</si>
  <si>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</si>
  <si>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</si>
  <si>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</si>
  <si>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</si>
  <si>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</si>
  <si>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</si>
  <si>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</si>
  <si>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</si>
  <si>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</si>
  <si>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</si>
  <si>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</si>
  <si>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</si>
  <si>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</si>
  <si>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</si>
  <si>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</si>
  <si>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</si>
  <si>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</si>
  <si>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</si>
  <si>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</si>
  <si>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</si>
  <si>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</si>
  <si>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</si>
  <si>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</si>
  <si>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</si>
  <si>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</si>
  <si>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</si>
  <si>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</si>
  <si>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</si>
  <si>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</si>
  <si>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</si>
  <si>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</si>
  <si>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</si>
  <si>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</si>
  <si>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</si>
  <si>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</si>
  <si>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</si>
  <si>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</si>
  <si>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</si>
  <si>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</si>
  <si>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</si>
  <si>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</si>
  <si>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</si>
  <si>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</si>
  <si>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</si>
  <si>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</si>
  <si>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</si>
  <si>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</si>
  <si>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</si>
  <si>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</si>
  <si>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</si>
  <si>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</si>
  <si>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</si>
  <si>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</si>
  <si>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</si>
  <si>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</si>
  <si>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</si>
  <si>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</si>
  <si>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</si>
  <si>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</si>
  <si>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</si>
  <si>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</si>
  <si>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</si>
  <si>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</si>
  <si>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</si>
  <si>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</si>
  <si>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</si>
  <si>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</si>
  <si>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</si>
  <si>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</si>
  <si>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</si>
  <si>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</si>
  <si>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</si>
  <si>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</si>
  <si>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</si>
  <si>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</si>
  <si>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</si>
  <si>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</si>
  <si>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</si>
  <si>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</si>
  <si>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</si>
  <si>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</si>
  <si>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</si>
  <si>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</si>
  <si>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</si>
  <si>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</si>
  <si>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</si>
  <si>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</si>
  <si>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</si>
  <si>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</si>
  <si>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</si>
  <si>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</si>
  <si>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</si>
  <si>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</si>
  <si>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</si>
  <si>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</si>
  <si>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</si>
  <si>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</si>
  <si>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</si>
  <si>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</si>
  <si>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</si>
  <si>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</si>
  <si>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</si>
  <si>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</si>
  <si>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</si>
  <si>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</si>
  <si>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</si>
  <si>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</si>
  <si>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</si>
  <si>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</si>
  <si>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</si>
  <si>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</si>
  <si>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</si>
  <si>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</si>
  <si>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</si>
  <si>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</si>
  <si>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</si>
  <si>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</si>
  <si>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</si>
  <si>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</si>
  <si>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</si>
  <si>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</si>
  <si>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</si>
  <si>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</si>
  <si>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</si>
  <si>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</si>
  <si>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</si>
  <si>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</si>
  <si>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</si>
  <si>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</si>
  <si>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</si>
  <si>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</si>
  <si>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</si>
  <si>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</si>
  <si>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</si>
  <si>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</si>
  <si>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</si>
  <si>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</si>
  <si>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</si>
  <si>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</si>
  <si>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</si>
  <si>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</si>
  <si>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</si>
  <si>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</si>
  <si>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</si>
  <si>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</si>
  <si>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</si>
  <si>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</si>
  <si>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</si>
  <si>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</si>
  <si>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</si>
  <si>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</si>
  <si>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</si>
  <si>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</si>
  <si>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</si>
  <si>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</si>
  <si>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</si>
  <si>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</si>
  <si>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</si>
  <si>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</si>
  <si>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</si>
  <si>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</si>
  <si>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</si>
  <si>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</si>
  <si>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</si>
  <si>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</si>
  <si>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</si>
  <si>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</si>
  <si>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</si>
  <si>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</si>
  <si>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</si>
  <si>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</si>
  <si>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</si>
  <si>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</si>
  <si>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</si>
  <si>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</si>
  <si>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</si>
  <si>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</si>
  <si>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</si>
  <si>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</si>
  <si>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</si>
  <si>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</si>
  <si>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</si>
  <si>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</si>
  <si>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</si>
  <si>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</si>
  <si>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</si>
  <si>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</si>
  <si>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</si>
  <si>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</si>
  <si>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</si>
  <si>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</si>
  <si>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</si>
  <si>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</si>
  <si>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</si>
  <si>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</si>
  <si>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</si>
  <si>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</si>
  <si>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</si>
  <si>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</si>
  <si>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</si>
  <si>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</si>
  <si>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</si>
  <si>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</si>
  <si>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</si>
  <si>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</si>
  <si>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</si>
  <si>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</si>
  <si>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</si>
  <si>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</si>
  <si>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</si>
  <si>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</si>
  <si>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</si>
  <si>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</si>
  <si>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</si>
  <si>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</si>
  <si>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</si>
  <si>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</si>
  <si>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</si>
  <si>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</si>
  <si>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</si>
  <si>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</si>
  <si>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</si>
  <si>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</si>
  <si>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</si>
  <si>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</si>
  <si>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</si>
  <si>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</si>
  <si>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</si>
  <si>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</si>
  <si>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</si>
  <si>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</si>
  <si>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</si>
  <si>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</si>
  <si>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</si>
  <si>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</si>
  <si>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</si>
  <si>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</si>
  <si>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</si>
  <si>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</si>
  <si>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</si>
  <si>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</si>
  <si>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</si>
  <si>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</si>
  <si>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</si>
  <si>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</si>
  <si>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</si>
  <si>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</si>
  <si>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</si>
  <si>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</si>
  <si>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</si>
  <si>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</si>
  <si>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</si>
  <si>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</si>
  <si>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</si>
  <si>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</si>
  <si>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</si>
  <si>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</si>
  <si>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</si>
  <si>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</si>
  <si>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</si>
  <si>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</si>
  <si>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</si>
  <si>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</si>
  <si>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</si>
  <si>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</si>
  <si>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</si>
  <si>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</si>
  <si>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</si>
  <si>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</si>
  <si>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</si>
  <si>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</si>
  <si>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</si>
  <si>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</si>
  <si>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</si>
  <si>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</si>
  <si>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</si>
  <si>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</si>
  <si>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</si>
  <si>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</si>
  <si>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</si>
  <si>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</si>
  <si>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</si>
  <si>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</si>
  <si>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</si>
  <si>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</si>
  <si>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</si>
  <si>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</si>
  <si>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</si>
  <si>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</si>
  <si>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</si>
  <si>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</si>
  <si>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</si>
  <si>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</si>
  <si>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</si>
  <si>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</si>
  <si>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</si>
  <si>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</si>
  <si>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</si>
  <si>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</si>
  <si>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</si>
  <si>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</si>
  <si>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</si>
  <si>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</si>
  <si>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</si>
  <si>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</si>
  <si>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</si>
  <si>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</si>
  <si>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</si>
  <si>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</si>
  <si>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</si>
  <si>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</si>
  <si>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</si>
  <si>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</si>
  <si>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</si>
  <si>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</si>
  <si>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</si>
  <si>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</si>
  <si>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</si>
  <si>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</si>
  <si>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</si>
  <si>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</si>
  <si>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</si>
  <si>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</si>
  <si>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</si>
  <si>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</si>
  <si>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</si>
  <si>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</si>
  <si>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</si>
  <si>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</si>
  <si>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</si>
  <si>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</si>
  <si>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</si>
  <si>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</si>
  <si>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</si>
  <si>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</si>
  <si>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</si>
  <si>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</si>
  <si>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</si>
  <si>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</si>
  <si>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</si>
  <si>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</si>
  <si>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</si>
  <si>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</si>
  <si>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</si>
  <si>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</si>
  <si>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</si>
  <si>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</si>
  <si>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</si>
  <si>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</si>
  <si>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</si>
  <si>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</si>
  <si>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</si>
  <si>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</si>
  <si>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</si>
  <si>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</si>
  <si>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</si>
  <si>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</si>
  <si>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</si>
  <si>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</si>
  <si>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</si>
  <si>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</si>
  <si>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</si>
  <si>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</si>
  <si>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</si>
  <si>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</si>
  <si>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</si>
  <si>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</si>
  <si>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</si>
  <si>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</si>
  <si>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</si>
  <si>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</si>
  <si>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</si>
  <si>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</si>
  <si>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</si>
  <si>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</si>
  <si>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</si>
  <si>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</si>
  <si>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</si>
  <si>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</si>
  <si>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</si>
  <si>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</si>
  <si>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</si>
  <si>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</si>
  <si>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</si>
  <si>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</si>
  <si>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</si>
  <si>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</si>
  <si>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</si>
  <si>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</si>
  <si>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</si>
  <si>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</si>
  <si>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</si>
  <si>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</si>
  <si>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</si>
  <si>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</si>
  <si>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</si>
  <si>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</si>
  <si>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</si>
  <si>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</si>
  <si>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</si>
  <si>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</si>
  <si>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</si>
  <si>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</si>
  <si>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</si>
  <si>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</si>
  <si>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</si>
  <si>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</si>
  <si>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</si>
  <si>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</si>
  <si>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</si>
  <si>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</si>
  <si>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</si>
  <si>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</si>
  <si>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</si>
  <si>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</si>
  <si>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</si>
  <si>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</si>
  <si>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</si>
  <si>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</si>
  <si>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</si>
  <si>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</si>
  <si>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</si>
  <si>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</si>
  <si>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</si>
  <si>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</si>
  <si>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</si>
  <si>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</si>
  <si>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</si>
  <si>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</si>
  <si>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</si>
  <si>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</si>
  <si>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</si>
  <si>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</si>
  <si>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</si>
  <si>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</si>
  <si>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</si>
  <si>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</si>
  <si>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</si>
  <si>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</si>
  <si>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</si>
  <si>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</si>
  <si>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</si>
  <si>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</si>
  <si>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</si>
  <si>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</si>
  <si>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</si>
  <si>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</si>
  <si>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</si>
  <si>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</si>
  <si>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</si>
  <si>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</si>
  <si>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</si>
  <si>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</si>
  <si>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</si>
  <si>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</si>
  <si>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</si>
  <si>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</si>
  <si>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</si>
  <si>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</si>
  <si>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</si>
  <si>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</si>
  <si>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</si>
  <si>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</si>
  <si>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</si>
  <si>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</si>
  <si>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</si>
  <si>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</si>
  <si>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</si>
  <si>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</si>
  <si>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</si>
  <si>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</si>
  <si>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</si>
  <si>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</si>
  <si>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</si>
  <si>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</si>
  <si>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</si>
  <si>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</si>
  <si>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</si>
  <si>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</si>
  <si>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</si>
  <si>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</si>
  <si>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</si>
  <si>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</si>
  <si>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</si>
  <si>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</si>
  <si>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</si>
  <si>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</si>
  <si>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</si>
  <si>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</si>
  <si>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</si>
  <si>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</si>
  <si>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</si>
  <si>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</si>
  <si>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</si>
  <si>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</si>
  <si>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</si>
  <si>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</si>
  <si>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</si>
  <si>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</si>
  <si>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</si>
  <si>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</si>
  <si>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</si>
  <si>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</si>
  <si>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</si>
  <si>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</si>
  <si>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</si>
  <si>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</si>
  <si>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</si>
  <si>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</si>
  <si>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</si>
  <si>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</si>
  <si>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</si>
  <si>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</si>
  <si>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</si>
  <si>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</si>
  <si>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</si>
  <si>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</si>
  <si>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</si>
  <si>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</si>
  <si>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</si>
  <si>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</si>
  <si>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</si>
  <si>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</si>
  <si>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</si>
  <si>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</si>
  <si>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</si>
  <si>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</si>
  <si>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</si>
  <si>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</si>
  <si>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</si>
  <si>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</si>
  <si>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</si>
  <si>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</si>
  <si>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</si>
  <si>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</si>
  <si>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</si>
  <si>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</si>
  <si>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</si>
  <si>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</si>
  <si>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</si>
  <si>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</si>
  <si>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</si>
  <si>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</si>
  <si>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</si>
  <si>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</si>
  <si>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</si>
  <si>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</si>
  <si>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</si>
  <si>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</si>
  <si>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</si>
  <si>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</si>
  <si>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</si>
  <si>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</si>
  <si>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</si>
  <si>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</si>
  <si>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</si>
  <si>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</si>
  <si>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</si>
  <si>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</si>
  <si>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</si>
  <si>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</si>
  <si>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</si>
  <si>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</si>
  <si>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</si>
  <si>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</si>
  <si>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</si>
  <si>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</si>
  <si>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</si>
  <si>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</si>
  <si>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</si>
  <si>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</si>
  <si>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</si>
  <si>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</si>
  <si>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</si>
  <si>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</si>
  <si>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</si>
  <si>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</si>
  <si>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</si>
  <si>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</si>
  <si>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</si>
  <si>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</si>
  <si>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</si>
  <si>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</si>
  <si>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</si>
  <si>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</si>
  <si>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</si>
  <si>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</si>
  <si>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</si>
  <si>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</si>
  <si>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</si>
  <si>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</si>
  <si>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</si>
  <si>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</si>
  <si>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</si>
  <si>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</si>
  <si>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</si>
  <si>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</si>
  <si>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</si>
  <si>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</si>
  <si>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</si>
  <si>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</si>
  <si>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</si>
  <si>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</si>
  <si>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</si>
  <si>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</si>
  <si>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</si>
  <si>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</si>
  <si>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</si>
  <si>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</si>
  <si>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</si>
  <si>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</si>
  <si>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</si>
  <si>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</si>
  <si>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</si>
  <si>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</si>
  <si>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</si>
  <si>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</si>
  <si>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</si>
  <si>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</si>
  <si>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</si>
  <si>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</si>
  <si>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</si>
  <si>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</si>
  <si>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</si>
  <si>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</si>
  <si>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</si>
  <si>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</si>
  <si>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</si>
  <si>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</si>
  <si>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</si>
  <si>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</si>
  <si>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</si>
  <si>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</si>
  <si>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</si>
  <si>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</si>
  <si>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</si>
  <si>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</si>
  <si>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</si>
  <si>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</si>
  <si>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</si>
  <si>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</si>
  <si>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</si>
  <si>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</si>
  <si>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</si>
  <si>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</si>
  <si>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</si>
  <si>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</si>
  <si>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</si>
  <si>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</si>
  <si>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</si>
  <si>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</si>
  <si>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</si>
  <si>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</si>
  <si>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</si>
  <si>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</si>
  <si>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</si>
  <si>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</si>
  <si>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</si>
  <si>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</si>
  <si>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</si>
  <si>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</si>
  <si>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</si>
  <si>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</si>
  <si>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</si>
  <si>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</si>
  <si>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</si>
  <si>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</si>
  <si>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</si>
  <si>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</si>
  <si>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</si>
  <si>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</si>
  <si>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</si>
  <si>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</si>
  <si>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</si>
  <si>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</si>
  <si>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</si>
  <si>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</si>
  <si>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</si>
  <si>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</si>
  <si>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</si>
  <si>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</si>
  <si>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</si>
  <si>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</si>
  <si>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</si>
  <si>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</si>
  <si>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</si>
  <si>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</si>
  <si>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</si>
  <si>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</si>
  <si>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</si>
  <si>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</si>
  <si>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</si>
  <si>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</si>
  <si>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</si>
  <si>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</si>
  <si>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</si>
  <si>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</si>
  <si>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</si>
  <si>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</si>
  <si>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</si>
  <si>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</si>
  <si>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</si>
  <si>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</si>
  <si>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</si>
  <si>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</si>
  <si>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</si>
  <si>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</si>
  <si>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</si>
  <si>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</si>
  <si>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</si>
  <si>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</si>
  <si>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</si>
  <si>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</si>
  <si>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</si>
  <si>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</si>
  <si>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</si>
  <si>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</si>
  <si>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</si>
  <si>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</si>
  <si>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</si>
  <si>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</si>
  <si>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</si>
  <si>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</si>
  <si>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</si>
  <si>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</si>
  <si>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</si>
  <si>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</si>
  <si>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</si>
  <si>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</si>
  <si>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</si>
  <si>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</si>
  <si>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</si>
  <si>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</si>
  <si>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</si>
  <si>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</si>
  <si>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</si>
  <si>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</si>
  <si>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</si>
  <si>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</si>
  <si>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</si>
  <si>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</si>
  <si>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</si>
  <si>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</si>
  <si>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</si>
  <si>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</si>
  <si>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</si>
  <si>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</si>
  <si>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</si>
  <si>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</si>
  <si>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</si>
  <si>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</si>
  <si>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</si>
  <si>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</si>
  <si>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</si>
  <si>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</si>
  <si>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</si>
  <si>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</si>
  <si>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</si>
  <si>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</si>
  <si>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</si>
  <si>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</si>
  <si>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</si>
  <si>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</si>
  <si>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</si>
  <si>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</si>
  <si>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</si>
  <si>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</si>
  <si>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</si>
  <si>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</si>
  <si>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</si>
  <si>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</si>
  <si>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</si>
  <si>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</si>
  <si>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</si>
  <si>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</si>
  <si>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</si>
  <si>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</si>
  <si>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</si>
  <si>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</si>
  <si>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</si>
  <si>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</si>
  <si>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</si>
  <si>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</si>
  <si>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</si>
  <si>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</si>
  <si>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</si>
  <si>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</si>
  <si>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</si>
  <si>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</si>
  <si>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</si>
  <si>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</si>
  <si>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</si>
  <si>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</si>
  <si>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</si>
  <si>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</si>
  <si>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</si>
  <si>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</si>
  <si>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</si>
  <si>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</si>
  <si>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</si>
  <si>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</si>
  <si>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</si>
  <si>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</si>
  <si>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</si>
  <si>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</si>
  <si>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</si>
  <si>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</si>
  <si>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</si>
  <si>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</si>
  <si>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</si>
  <si>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</si>
  <si>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</si>
  <si>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</si>
  <si>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</si>
  <si>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</si>
  <si>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</si>
  <si>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</si>
  <si>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</si>
  <si>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</si>
  <si>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</si>
  <si>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</si>
  <si>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</si>
  <si>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</si>
  <si>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</si>
  <si>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</si>
  <si>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</si>
  <si>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</si>
  <si>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</si>
  <si>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</si>
  <si>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</si>
  <si>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</si>
  <si>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</si>
  <si>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</si>
  <si>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</si>
  <si>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</si>
  <si>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</si>
  <si>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</si>
  <si>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</si>
  <si>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</si>
  <si>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</si>
  <si>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</si>
  <si>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</si>
  <si>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</si>
  <si>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</si>
  <si>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</si>
  <si>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</si>
  <si>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</si>
  <si>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</si>
  <si>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</si>
  <si>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</si>
  <si>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</si>
  <si>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</si>
  <si>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</si>
  <si>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</si>
  <si>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</si>
  <si>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</si>
  <si>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</si>
  <si>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</si>
  <si>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</si>
  <si>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</si>
  <si>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</si>
  <si>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</si>
  <si>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</si>
  <si>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</si>
  <si>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</si>
  <si>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</si>
  <si>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</si>
  <si>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</si>
  <si>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</si>
  <si>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</si>
  <si>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</si>
  <si>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</si>
  <si>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</si>
  <si>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</si>
  <si>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</si>
  <si>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</si>
  <si>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</si>
  <si>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</si>
  <si>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</si>
  <si>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</si>
  <si>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</si>
  <si>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</si>
  <si>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</si>
  <si>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</si>
  <si>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</si>
  <si>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</si>
  <si>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</si>
  <si>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</si>
  <si>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</si>
  <si>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</si>
  <si>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</si>
  <si>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</si>
  <si>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</si>
  <si>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</si>
  <si>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</si>
  <si>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</si>
  <si>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</si>
  <si>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</si>
  <si>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</si>
  <si>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</si>
  <si>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</si>
  <si>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</si>
  <si>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</si>
  <si>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</si>
  <si>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</si>
  <si>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</si>
  <si>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</si>
  <si>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</si>
  <si>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</si>
  <si>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</si>
  <si>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</si>
  <si>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</si>
  <si>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</si>
  <si>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</si>
  <si>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</si>
  <si>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</si>
  <si>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</si>
  <si>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</si>
  <si>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</si>
  <si>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</si>
  <si>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</si>
  <si>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</si>
  <si>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</si>
  <si>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</si>
  <si>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</si>
  <si>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</si>
  <si>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</si>
  <si>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</si>
  <si>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</si>
  <si>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</si>
  <si>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</si>
  <si>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</si>
  <si>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</si>
  <si>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</si>
  <si>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</si>
  <si>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</si>
  <si>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</si>
  <si>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</si>
  <si>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</si>
  <si>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</si>
  <si>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</si>
  <si>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</si>
  <si>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</si>
  <si>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</si>
  <si>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</si>
  <si>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</si>
  <si>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</si>
  <si>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</si>
  <si>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</si>
  <si>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</si>
  <si>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</si>
  <si>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</si>
  <si>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</si>
  <si>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</si>
  <si>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</si>
  <si>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</si>
  <si>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</si>
  <si>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</si>
  <si>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</si>
  <si>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</si>
  <si>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</si>
  <si>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</si>
  <si>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</si>
  <si>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</si>
  <si>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</si>
  <si>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</si>
  <si>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</si>
  <si>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</si>
  <si>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</si>
  <si>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</si>
  <si>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</si>
  <si>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</si>
  <si>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</si>
  <si>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</si>
  <si>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</si>
  <si>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</si>
  <si>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</si>
  <si>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</si>
  <si>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</si>
  <si>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</si>
  <si>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</si>
  <si>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</si>
  <si>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</si>
  <si>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</si>
  <si>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</si>
  <si>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</si>
  <si>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</si>
  <si>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</si>
  <si>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</si>
  <si>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</si>
  <si>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</si>
  <si>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</si>
  <si>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</si>
  <si>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</si>
  <si>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</si>
  <si>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</si>
  <si>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</si>
  <si>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</si>
  <si>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</si>
  <si>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</si>
  <si>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</si>
  <si>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</si>
  <si>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</si>
  <si>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</si>
  <si>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</si>
  <si>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</si>
  <si>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</si>
  <si>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</si>
  <si>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</si>
  <si>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</si>
  <si>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</si>
  <si>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</si>
  <si>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</si>
  <si>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</si>
  <si>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</si>
  <si>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</si>
  <si>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</si>
  <si>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</si>
  <si>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</si>
  <si>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</si>
  <si>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</si>
  <si>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</si>
  <si>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</si>
  <si>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</si>
  <si>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</si>
  <si>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</si>
  <si>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</si>
  <si>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</si>
  <si>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</si>
  <si>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</si>
  <si>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</si>
  <si>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</si>
  <si>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</si>
  <si>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</si>
  <si>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</si>
  <si>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</si>
  <si>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</si>
  <si>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</si>
  <si>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</si>
  <si>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</si>
  <si>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</si>
  <si>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</si>
  <si>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</si>
  <si>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</si>
  <si>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</si>
  <si>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</si>
  <si>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</si>
  <si>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</si>
  <si>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</si>
  <si>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</si>
  <si>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</si>
  <si>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</si>
  <si>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</si>
  <si>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</si>
  <si>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</si>
  <si>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</si>
  <si>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</si>
  <si>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</si>
  <si>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</si>
  <si>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</si>
  <si>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</si>
  <si>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</si>
  <si>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</si>
  <si>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</si>
  <si>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</si>
  <si>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</si>
  <si>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</si>
  <si>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</si>
  <si>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</si>
  <si>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</si>
  <si>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</si>
  <si>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</si>
  <si>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</si>
  <si>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</si>
  <si>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</si>
  <si>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</si>
  <si>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</si>
  <si>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</si>
  <si>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</si>
  <si>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</si>
  <si>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</si>
  <si>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</si>
  <si>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</si>
  <si>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</si>
  <si>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</si>
  <si>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</si>
  <si>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</si>
  <si>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</si>
  <si>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</si>
  <si>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</si>
  <si>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</si>
  <si>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</si>
  <si>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</si>
  <si>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</si>
  <si>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</si>
  <si>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</si>
  <si>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</si>
  <si>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</si>
  <si>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</si>
  <si>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</si>
  <si>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</si>
  <si>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</si>
  <si>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</si>
  <si>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</si>
  <si>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</si>
  <si>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</si>
  <si>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</si>
  <si>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</si>
  <si>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</si>
  <si>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</si>
  <si>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</si>
  <si>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</si>
  <si>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</si>
  <si>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</si>
  <si>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</si>
  <si>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</si>
  <si>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</si>
  <si>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</si>
  <si>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</si>
  <si>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</si>
  <si>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</si>
  <si>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</si>
  <si>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</si>
  <si>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</si>
  <si>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</si>
  <si>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</si>
  <si>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</si>
  <si>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</si>
  <si>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</si>
  <si>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</si>
  <si>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</si>
  <si>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</si>
  <si>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</si>
  <si>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</si>
  <si>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</si>
  <si>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</si>
  <si>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</si>
  <si>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</si>
  <si>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</si>
  <si>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</si>
  <si>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</si>
  <si>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</si>
  <si>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</si>
  <si>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</si>
  <si>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</si>
  <si>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</si>
  <si>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</si>
  <si>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</si>
  <si>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</si>
  <si>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</si>
  <si>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</si>
  <si>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</si>
  <si>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</si>
  <si>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</si>
  <si>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</si>
  <si>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</si>
  <si>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</si>
  <si>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</si>
  <si>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</si>
  <si>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</si>
  <si>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</si>
  <si>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</si>
  <si>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</si>
  <si>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</si>
  <si>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</si>
  <si>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</si>
  <si>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</si>
  <si>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</si>
  <si>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</si>
  <si>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</si>
  <si>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</si>
  <si>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</si>
  <si>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</si>
  <si>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</si>
  <si>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</si>
  <si>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</si>
  <si>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</si>
  <si>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</si>
  <si>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</si>
  <si>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</si>
  <si>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</si>
  <si>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</si>
  <si>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</si>
  <si>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</si>
  <si>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</si>
  <si>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</si>
  <si>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</si>
  <si>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</si>
  <si>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</si>
  <si>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</si>
  <si>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</si>
  <si>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</si>
  <si>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</si>
  <si>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</si>
  <si>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</si>
  <si>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</si>
  <si>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</si>
  <si>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</si>
  <si>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</si>
  <si>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</si>
  <si>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</si>
  <si>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</si>
  <si>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</si>
  <si>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</si>
  <si>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</si>
  <si>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</si>
  <si>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</si>
  <si>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</si>
  <si>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</si>
  <si>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</si>
  <si>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</si>
  <si>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</si>
  <si>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</si>
  <si>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</si>
  <si>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</si>
  <si>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</si>
  <si>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</si>
  <si>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</si>
  <si>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</si>
  <si>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</si>
  <si>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</si>
  <si>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</si>
  <si>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</si>
  <si>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</si>
  <si>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</si>
  <si>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</si>
  <si>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</si>
  <si>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</si>
  <si>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</si>
  <si>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</si>
  <si>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</si>
  <si>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</si>
  <si>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</si>
  <si>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</si>
  <si>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</si>
  <si>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</si>
  <si>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</si>
  <si>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</si>
  <si>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</si>
  <si>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</si>
  <si>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</si>
  <si>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</si>
  <si>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</si>
  <si>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</si>
  <si>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</si>
  <si>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</si>
  <si>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</si>
  <si>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</si>
  <si>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</si>
  <si>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</si>
  <si>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</si>
  <si>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</si>
  <si>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</si>
  <si>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</si>
  <si>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</si>
  <si>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</si>
  <si>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</si>
  <si>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</si>
  <si>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</si>
  <si>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</si>
  <si>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</si>
  <si>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</si>
  <si>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</si>
  <si>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</si>
  <si>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</si>
  <si>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</si>
  <si>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</si>
  <si>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</si>
  <si>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</si>
  <si>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</si>
  <si>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</si>
  <si>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</si>
  <si>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</si>
  <si>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</si>
  <si>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</si>
  <si>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</si>
  <si>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</si>
  <si>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</si>
  <si>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</si>
  <si>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</si>
  <si>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</si>
  <si>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</si>
  <si>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</si>
  <si>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</si>
  <si>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</si>
  <si>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</si>
  <si>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</si>
  <si>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</si>
  <si>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</si>
  <si>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</si>
  <si>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</si>
  <si>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</si>
  <si>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</si>
  <si>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</si>
  <si>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</si>
  <si>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</si>
  <si>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</si>
  <si>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</si>
  <si>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</si>
  <si>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</si>
  <si>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</si>
  <si>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</si>
  <si>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</si>
  <si>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</si>
  <si>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</si>
  <si>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</si>
  <si>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</si>
  <si>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</si>
  <si>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</si>
  <si>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</si>
  <si>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</si>
  <si>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</si>
  <si>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</si>
  <si>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</si>
  <si>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</si>
  <si>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</si>
  <si>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</si>
  <si>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</si>
  <si>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</si>
  <si>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</si>
  <si>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</si>
  <si>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</si>
  <si>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</si>
  <si>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</si>
  <si>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</si>
  <si>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</si>
  <si>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</si>
  <si>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</si>
  <si>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</si>
  <si>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</si>
  <si>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</si>
  <si>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</si>
  <si>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</si>
  <si>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</si>
  <si>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</si>
  <si>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</si>
  <si>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</si>
  <si>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</si>
  <si>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</si>
  <si>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</si>
  <si>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</si>
  <si>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</si>
  <si>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</si>
  <si>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</si>
  <si>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</si>
  <si>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</si>
  <si>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</si>
  <si>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</si>
  <si>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</si>
  <si>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</si>
  <si>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</si>
  <si>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</si>
  <si>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</si>
  <si>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</si>
  <si>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</si>
  <si>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</si>
  <si>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</si>
  <si>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</si>
  <si>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</si>
  <si>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</si>
  <si>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</si>
  <si>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</si>
  <si>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</si>
  <si>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</si>
  <si>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</si>
  <si>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</si>
  <si>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</si>
  <si>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</si>
  <si>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</si>
  <si>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</si>
  <si>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</si>
  <si>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</si>
  <si>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</si>
  <si>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</si>
  <si>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</si>
  <si>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</si>
  <si>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</si>
  <si>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</si>
  <si>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</si>
  <si>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</si>
  <si>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</si>
  <si>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</si>
  <si>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</si>
  <si>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</si>
  <si>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</si>
  <si>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</si>
  <si>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</si>
  <si>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</si>
  <si>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</si>
  <si>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</si>
  <si>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</si>
  <si>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</si>
  <si>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</si>
  <si>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</si>
  <si>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</si>
  <si>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</si>
  <si>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</si>
  <si>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</si>
  <si>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</si>
  <si>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</si>
  <si>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</si>
  <si>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</si>
  <si>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</si>
  <si>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</si>
  <si>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</si>
  <si>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</si>
  <si>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</si>
  <si>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</si>
  <si>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</si>
  <si>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</si>
  <si>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</si>
  <si>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</si>
  <si>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</si>
  <si>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</si>
  <si>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</si>
  <si>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</si>
  <si>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</si>
  <si>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</si>
  <si>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</si>
  <si>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</si>
  <si>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</si>
  <si>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</si>
  <si>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</si>
  <si>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</si>
  <si>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</si>
  <si>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</si>
  <si>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</si>
  <si>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</si>
  <si>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</si>
  <si>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</si>
  <si>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</si>
  <si>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</si>
  <si>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</si>
  <si>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</si>
  <si>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</si>
  <si>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</si>
  <si>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</si>
  <si>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</si>
  <si>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</si>
  <si>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</si>
  <si>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</si>
  <si>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</si>
  <si>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</si>
  <si>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</si>
  <si>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</si>
  <si>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</si>
  <si>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</si>
  <si>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</si>
  <si>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</si>
  <si>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</si>
  <si>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</si>
  <si>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</si>
  <si>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</si>
  <si>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</si>
  <si>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</si>
  <si>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</si>
  <si>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</si>
  <si>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</si>
  <si>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</si>
  <si>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</si>
  <si>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</si>
  <si>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</si>
  <si>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</si>
  <si>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</si>
  <si>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</si>
  <si>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</si>
  <si>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</si>
  <si>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</si>
  <si>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</si>
  <si>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</si>
  <si>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</si>
  <si>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</si>
  <si>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</si>
  <si>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</si>
  <si>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</si>
  <si>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</si>
  <si>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</si>
  <si>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</si>
  <si>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</si>
  <si>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</si>
  <si>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</si>
  <si>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</si>
  <si>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</si>
  <si>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</si>
  <si>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</si>
  <si>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</si>
  <si>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</si>
  <si>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</si>
  <si>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</si>
  <si>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</si>
  <si>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</si>
  <si>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</si>
  <si>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</si>
  <si>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</si>
  <si>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</si>
  <si>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</si>
  <si>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</si>
  <si>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</si>
  <si>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</si>
  <si>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</si>
  <si>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</si>
  <si>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</si>
  <si>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</si>
  <si>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</si>
  <si>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</si>
  <si>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</si>
  <si>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</si>
  <si>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</si>
  <si>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</si>
  <si>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</si>
  <si>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</si>
  <si>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</si>
  <si>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</si>
  <si>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</si>
  <si>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</si>
  <si>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</si>
  <si>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</si>
  <si>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</si>
  <si>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</si>
  <si>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</si>
  <si>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</si>
  <si>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</si>
  <si>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</si>
  <si>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</si>
  <si>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</si>
  <si>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</si>
  <si>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</si>
  <si>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</si>
  <si>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</si>
  <si>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</si>
  <si>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</si>
  <si>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</si>
  <si>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</si>
  <si>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</si>
  <si>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</si>
  <si>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</si>
  <si>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</si>
  <si>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</si>
  <si>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</si>
  <si>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</si>
  <si>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</si>
  <si>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</si>
  <si>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</si>
  <si>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</si>
  <si>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</si>
  <si>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</si>
  <si>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</si>
  <si>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</si>
  <si>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</si>
  <si>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</si>
  <si>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</si>
  <si>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</si>
  <si>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</si>
  <si>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</si>
  <si>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</si>
  <si>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</si>
  <si>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</si>
  <si>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</si>
  <si>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</si>
  <si>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</si>
  <si>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</si>
  <si>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</si>
  <si>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</si>
  <si>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</si>
  <si>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</si>
  <si>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</si>
  <si>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</si>
  <si>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</si>
  <si>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</si>
  <si>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</si>
  <si>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</si>
  <si>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</si>
  <si>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</si>
  <si>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</si>
  <si>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</si>
  <si>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</si>
  <si>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</si>
  <si>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</si>
  <si>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</si>
  <si>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</si>
  <si>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</si>
  <si>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</si>
  <si>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</si>
  <si>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</si>
  <si>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</si>
  <si>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</si>
  <si>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</si>
  <si>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</si>
  <si>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</si>
  <si>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</si>
  <si>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</si>
  <si>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</si>
  <si>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</si>
  <si>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</si>
  <si>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</si>
  <si>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</si>
  <si>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</si>
  <si>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</si>
  <si>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</si>
  <si>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</si>
  <si>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</si>
  <si>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</si>
  <si>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</si>
  <si>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</si>
  <si>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</si>
  <si>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</si>
  <si>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</si>
  <si>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</si>
  <si>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</si>
  <si>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</si>
  <si>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</si>
  <si>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</si>
  <si>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</si>
  <si>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</si>
  <si>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</si>
  <si>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</si>
  <si>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</si>
  <si>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</si>
  <si>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</si>
  <si>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</si>
  <si>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</si>
  <si>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</si>
  <si>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</si>
  <si>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</si>
  <si>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</si>
  <si>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</si>
  <si>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</si>
  <si>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</si>
  <si>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</si>
  <si>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</si>
  <si>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</si>
  <si>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</si>
  <si>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</si>
  <si>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</si>
  <si>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</si>
  <si>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</si>
  <si>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</si>
  <si>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</si>
  <si>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</si>
  <si>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</si>
  <si>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</si>
  <si>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</si>
  <si>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</si>
  <si>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</si>
  <si>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</si>
  <si>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</si>
  <si>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</si>
  <si>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</si>
  <si>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</si>
  <si>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</si>
  <si>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</si>
  <si>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</si>
  <si>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</si>
  <si>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</si>
  <si>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</si>
  <si>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</si>
  <si>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</si>
  <si>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</si>
  <si>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</si>
  <si>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</si>
  <si>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</si>
  <si>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</si>
  <si>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</si>
  <si>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</si>
  <si>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</si>
  <si>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</si>
  <si>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</si>
  <si>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</si>
  <si>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</si>
  <si>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</si>
  <si>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</si>
  <si>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</si>
  <si>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</si>
  <si>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</si>
  <si>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</si>
  <si>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</si>
  <si>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</si>
  <si>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</si>
  <si>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</si>
  <si>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</si>
  <si>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</si>
  <si>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</si>
  <si>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</si>
  <si>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</si>
  <si>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</si>
  <si>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</si>
  <si>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</si>
  <si>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</si>
  <si>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</si>
  <si>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</si>
  <si>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</si>
  <si>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</si>
  <si>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</si>
  <si>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</si>
  <si>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</si>
  <si>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</si>
  <si>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</si>
  <si>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</si>
  <si>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</si>
  <si>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</si>
  <si>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</si>
  <si>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</si>
  <si>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</si>
  <si>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</si>
  <si>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</si>
  <si>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</si>
  <si>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</si>
  <si>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</si>
  <si>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</si>
  <si>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</si>
  <si>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</si>
  <si>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</si>
  <si>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</si>
  <si>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</si>
  <si>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</si>
  <si>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</si>
  <si>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</si>
  <si>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</si>
  <si>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</si>
  <si>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</si>
  <si>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</si>
  <si>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</si>
  <si>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</si>
  <si>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</si>
  <si>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</si>
  <si>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</si>
  <si>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</si>
  <si>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</si>
  <si>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</si>
  <si>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</si>
  <si>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</si>
  <si>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</si>
  <si>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</si>
  <si>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</si>
  <si>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</si>
  <si>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</si>
  <si>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</si>
  <si>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</si>
  <si>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</si>
  <si>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</si>
  <si>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</si>
  <si>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</si>
  <si>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</si>
  <si>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</si>
  <si>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</si>
  <si>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</si>
  <si>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</si>
  <si>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</si>
  <si>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</si>
  <si>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</si>
  <si>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</si>
  <si>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</si>
  <si>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</si>
  <si>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</si>
  <si>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</si>
  <si>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</si>
  <si>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</si>
  <si>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</si>
  <si>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</si>
  <si>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</si>
  <si>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</si>
  <si>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</si>
  <si>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</si>
  <si>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</si>
  <si>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</si>
  <si>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</si>
  <si>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</si>
  <si>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</si>
  <si>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</si>
  <si>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</si>
  <si>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</si>
  <si>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</si>
  <si>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</si>
  <si>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</si>
  <si>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</si>
  <si>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</si>
  <si>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</si>
  <si>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</si>
  <si>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</si>
  <si>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</si>
  <si>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</si>
  <si>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</si>
  <si>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</si>
  <si>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</si>
  <si>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</si>
  <si>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</si>
  <si>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</si>
  <si>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</si>
  <si>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</si>
  <si>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</si>
  <si>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</si>
  <si>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</si>
  <si>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</si>
  <si>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</si>
  <si>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</si>
  <si>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</si>
  <si>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</si>
  <si>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</si>
  <si>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</si>
  <si>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</si>
  <si>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</si>
  <si>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</si>
  <si>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</si>
  <si>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</si>
  <si>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</si>
  <si>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</si>
  <si>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</si>
  <si>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</si>
  <si>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</si>
  <si>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</si>
  <si>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</si>
  <si>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</si>
  <si>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</si>
  <si>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</si>
  <si>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</si>
  <si>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</si>
  <si>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</si>
  <si>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</si>
  <si>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</si>
  <si>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</si>
  <si>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</si>
  <si>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</si>
  <si>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</si>
  <si>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</si>
  <si>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</si>
  <si>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</si>
  <si>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</si>
  <si>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</si>
  <si>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</si>
  <si>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</si>
  <si>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</si>
  <si>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</si>
  <si>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</si>
  <si>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</si>
  <si>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</si>
  <si>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</si>
  <si>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</si>
  <si>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</si>
  <si>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</si>
  <si>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</si>
  <si>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</si>
  <si>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</si>
  <si>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</si>
  <si>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</si>
  <si>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</si>
  <si>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</si>
  <si>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</si>
  <si>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</si>
  <si>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</si>
  <si>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</si>
  <si>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</si>
  <si>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</si>
  <si>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</si>
  <si>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</si>
  <si>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</si>
  <si>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</si>
  <si>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</si>
  <si>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</si>
  <si>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</si>
  <si>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</si>
  <si>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</si>
  <si>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</si>
  <si>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</si>
  <si>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</si>
  <si>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</si>
  <si>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</si>
  <si>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</si>
  <si>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</si>
  <si>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</si>
  <si>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</si>
  <si>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</si>
  <si>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</si>
  <si>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</si>
  <si>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</si>
  <si>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</si>
  <si>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</si>
  <si>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</si>
  <si>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</si>
  <si>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</si>
  <si>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</si>
  <si>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</si>
  <si>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</si>
  <si>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</si>
  <si>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</si>
  <si>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</si>
  <si>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</si>
  <si>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</si>
  <si>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</si>
  <si>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</si>
  <si>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</si>
  <si>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</si>
  <si>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</si>
  <si>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</si>
  <si>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</si>
  <si>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</si>
  <si>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</si>
  <si>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</si>
  <si>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</si>
  <si>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</si>
  <si>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</si>
  <si>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</si>
  <si>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</si>
  <si>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</si>
  <si>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</si>
  <si>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</si>
  <si>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</si>
  <si>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</si>
  <si>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</si>
  <si>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</si>
  <si>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</si>
  <si>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</si>
  <si>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</si>
  <si>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</si>
  <si>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</si>
  <si>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</si>
  <si>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</si>
  <si>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</si>
  <si>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</si>
  <si>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</si>
  <si>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</si>
  <si>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</si>
  <si>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</si>
  <si>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</si>
  <si>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</si>
  <si>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</si>
  <si>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</si>
  <si>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</si>
  <si>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</si>
  <si>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</si>
  <si>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</si>
  <si>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</si>
  <si>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</si>
  <si>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</si>
  <si>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</si>
  <si>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</si>
  <si>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</si>
  <si>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</si>
  <si>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</si>
  <si>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</si>
  <si>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</si>
  <si>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</si>
  <si>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</si>
  <si>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</si>
  <si>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</si>
  <si>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</si>
  <si>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</si>
  <si>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</si>
  <si>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</si>
  <si>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</si>
  <si>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</si>
  <si>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</si>
  <si>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</si>
  <si>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</si>
  <si>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</si>
  <si>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</si>
  <si>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</si>
  <si>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</si>
  <si>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</si>
  <si>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</si>
  <si>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</si>
  <si>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</si>
  <si>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</si>
  <si>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</si>
  <si>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</si>
  <si>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</si>
  <si>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</si>
  <si>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</si>
  <si>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</si>
  <si>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</si>
  <si>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</si>
  <si>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</si>
  <si>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</si>
  <si>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</si>
  <si>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</si>
  <si>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</si>
  <si>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</si>
  <si>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</si>
  <si>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</si>
  <si>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</si>
  <si>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</si>
  <si>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</si>
  <si>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</si>
  <si>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</si>
  <si>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</si>
  <si>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</si>
  <si>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</si>
  <si>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</si>
  <si>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</si>
  <si>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</si>
  <si>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</si>
  <si>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</si>
  <si>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</si>
  <si>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</si>
  <si>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</si>
  <si>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</si>
  <si>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</si>
  <si>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</si>
  <si>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</si>
  <si>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</si>
  <si>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</si>
  <si>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</si>
  <si>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</si>
  <si>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</si>
  <si>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</si>
  <si>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</si>
  <si>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</si>
  <si>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</si>
  <si>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</si>
  <si>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</si>
  <si>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</si>
  <si>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</si>
  <si>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</si>
  <si>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</si>
  <si>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</si>
  <si>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</si>
  <si>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</si>
  <si>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</si>
  <si>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</si>
  <si>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</si>
  <si>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</si>
  <si>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</si>
  <si>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</si>
  <si>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</si>
  <si>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</si>
  <si>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</si>
  <si>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</si>
  <si>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</si>
  <si>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</si>
  <si>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</si>
  <si>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</si>
  <si>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</si>
  <si>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</si>
  <si>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</si>
  <si>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</si>
  <si>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</si>
  <si>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</si>
  <si>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</si>
  <si>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</si>
  <si>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</si>
  <si>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</si>
  <si>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</si>
  <si>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</si>
  <si>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</si>
  <si>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</si>
  <si>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</si>
  <si>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</si>
  <si>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</si>
  <si>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</si>
  <si>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</si>
  <si>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</si>
  <si>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</si>
  <si>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</si>
  <si>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</si>
  <si>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</si>
  <si>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</si>
  <si>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</si>
  <si>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</si>
  <si>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</si>
  <si>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</si>
  <si>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</si>
  <si>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</si>
  <si>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</si>
  <si>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</si>
  <si>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</si>
  <si>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</si>
  <si>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</si>
  <si>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</si>
  <si>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</si>
  <si>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</si>
  <si>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</si>
  <si>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</si>
  <si>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</si>
  <si>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</si>
  <si>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</si>
  <si>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</si>
  <si>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</si>
  <si>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</si>
  <si>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</si>
  <si>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</si>
  <si>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</si>
  <si>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</si>
  <si>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</si>
  <si>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</si>
  <si>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</si>
  <si>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</si>
  <si>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</si>
  <si>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</si>
  <si>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</si>
  <si>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</si>
  <si>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</si>
  <si>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</si>
  <si>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</si>
  <si>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</si>
  <si>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</si>
  <si>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</si>
  <si>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</si>
  <si>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</si>
  <si>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</si>
  <si>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</si>
  <si>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</si>
  <si>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</si>
  <si>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</si>
  <si>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</si>
  <si>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</si>
  <si>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</si>
  <si>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</si>
  <si>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</si>
  <si>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</si>
  <si>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</si>
  <si>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</si>
  <si>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</si>
  <si>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</si>
  <si>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</si>
  <si>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</si>
  <si>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</si>
  <si>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</si>
  <si>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</si>
  <si>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</si>
  <si>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</si>
  <si>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</si>
  <si>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</si>
  <si>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</si>
  <si>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</si>
  <si>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</si>
  <si>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</si>
  <si>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</si>
  <si>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</si>
  <si>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</si>
  <si>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</si>
  <si>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</si>
  <si>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</si>
  <si>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</si>
  <si>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</si>
  <si>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</si>
  <si>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</si>
  <si>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</si>
  <si>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</si>
  <si>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</si>
  <si>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</si>
  <si>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</si>
  <si>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</si>
  <si>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</si>
  <si>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</si>
  <si>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</si>
  <si>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</si>
  <si>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</si>
  <si>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</si>
  <si>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</si>
  <si>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</si>
  <si>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</si>
  <si>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</si>
  <si>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</si>
  <si>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</si>
  <si>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</si>
  <si>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</si>
  <si>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</si>
  <si>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</si>
  <si>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</si>
  <si>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</si>
  <si>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</si>
  <si>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</si>
  <si>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</si>
  <si>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</si>
  <si>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</si>
  <si>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</si>
  <si>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</si>
  <si>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</si>
  <si>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</si>
  <si>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</si>
  <si>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</si>
  <si>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</si>
  <si>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</si>
  <si>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</si>
  <si>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</si>
  <si>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</si>
  <si>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</si>
  <si>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</si>
  <si>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</si>
  <si>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</si>
  <si>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</si>
  <si>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</si>
  <si>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</si>
  <si>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</si>
  <si>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</si>
  <si>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</si>
  <si>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</si>
  <si>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</si>
  <si>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</si>
  <si>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</si>
  <si>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</si>
  <si>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</si>
  <si>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</si>
  <si>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</si>
  <si>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</si>
  <si>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</si>
  <si>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</si>
  <si>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</si>
  <si>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</si>
  <si>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</si>
  <si>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</si>
  <si>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</si>
  <si>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</si>
  <si>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</si>
  <si>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</si>
  <si>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</si>
  <si>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</si>
  <si>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</si>
  <si>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</si>
  <si>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</si>
  <si>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</si>
  <si>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</si>
  <si>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</si>
  <si>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</si>
  <si>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</si>
  <si>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</si>
  <si>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</si>
  <si>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</si>
  <si>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</si>
  <si>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</si>
  <si>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</si>
  <si>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</si>
  <si>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</si>
  <si>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</si>
  <si>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</si>
  <si>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</si>
  <si>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</si>
  <si>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</si>
  <si>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</si>
  <si>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</si>
  <si>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</si>
  <si>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</si>
  <si>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</si>
  <si>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</si>
  <si>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</si>
  <si>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</si>
  <si>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</si>
  <si>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</si>
  <si>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</si>
  <si>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</si>
  <si>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</si>
  <si>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</si>
  <si>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</si>
  <si>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</si>
  <si>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</si>
  <si>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</si>
  <si>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</si>
  <si>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</si>
  <si>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</si>
  <si>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</si>
  <si>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</si>
  <si>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</si>
  <si>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</si>
  <si>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</si>
  <si>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</si>
  <si>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</si>
  <si>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</si>
  <si>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</si>
  <si>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</si>
  <si>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</si>
  <si>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</si>
  <si>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</si>
  <si>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</si>
  <si>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</si>
  <si>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</si>
  <si>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</si>
  <si>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</si>
  <si>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</si>
  <si>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</si>
  <si>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</si>
  <si>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</si>
  <si>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</si>
  <si>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</si>
  <si>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</si>
  <si>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</si>
  <si>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</si>
  <si>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</si>
  <si>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</si>
  <si>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</si>
  <si>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</si>
  <si>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</si>
  <si>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</si>
  <si>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</si>
  <si>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</si>
  <si>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</si>
  <si>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</si>
  <si>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</si>
  <si>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</si>
  <si>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</si>
  <si>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</si>
  <si>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</si>
  <si>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</si>
  <si>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</si>
  <si>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</si>
  <si>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</si>
  <si>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</si>
  <si>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</si>
  <si>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</si>
  <si>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</si>
  <si>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</si>
  <si>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</si>
  <si>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</si>
  <si>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</si>
  <si>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</si>
  <si>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</si>
  <si>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</si>
  <si>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</si>
  <si>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</si>
  <si>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</si>
  <si>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</si>
  <si>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</si>
  <si>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</si>
  <si>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</si>
  <si>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</si>
  <si>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</si>
  <si>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</si>
  <si>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</si>
  <si>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</si>
  <si>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</si>
  <si>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</si>
  <si>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</si>
  <si>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</si>
  <si>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</si>
  <si>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</si>
  <si>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</si>
  <si>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</si>
  <si>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</si>
  <si>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</si>
  <si>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</si>
  <si>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</si>
  <si>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</si>
  <si>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</si>
  <si>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</si>
  <si>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</si>
  <si>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</si>
  <si>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</si>
  <si>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</si>
  <si>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</si>
  <si>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</si>
  <si>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</si>
  <si>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</si>
  <si>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</si>
  <si>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</si>
  <si>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</si>
  <si>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</si>
  <si>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</si>
  <si>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</si>
  <si>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</si>
  <si>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</si>
  <si>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</si>
  <si>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</si>
  <si>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</si>
  <si>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</si>
  <si>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</si>
  <si>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</si>
  <si>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</si>
  <si>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</si>
  <si>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</si>
  <si>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</si>
  <si>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</si>
  <si>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</si>
  <si>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</si>
  <si>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</si>
  <si>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</si>
  <si>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</si>
  <si>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</si>
  <si>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</si>
  <si>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</si>
  <si>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</si>
  <si>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</si>
  <si>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</si>
  <si>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</si>
  <si>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</si>
  <si>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</si>
  <si>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</si>
  <si>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</si>
  <si>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</si>
  <si>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</si>
  <si>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</si>
  <si>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</si>
  <si>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</si>
  <si>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</si>
  <si>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</si>
  <si>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</si>
  <si>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</si>
  <si>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</si>
  <si>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</si>
  <si>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</si>
  <si>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</si>
  <si>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</si>
  <si>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</si>
  <si>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</si>
  <si>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</si>
  <si>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</si>
  <si>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</si>
  <si>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</si>
  <si>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</si>
  <si>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</si>
  <si>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</si>
  <si>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</si>
  <si>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</si>
  <si>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</si>
  <si>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</si>
  <si>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</si>
  <si>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</si>
  <si>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</si>
  <si>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</si>
  <si>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</si>
  <si>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</si>
  <si>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</si>
  <si>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</si>
  <si>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</si>
  <si>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</si>
  <si>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</si>
  <si>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</si>
  <si>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</si>
  <si>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</si>
  <si>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</si>
  <si>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</si>
  <si>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</si>
  <si>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</si>
  <si>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</si>
  <si>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</si>
  <si>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</si>
  <si>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</si>
  <si>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</si>
  <si>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</si>
  <si>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</si>
  <si>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</si>
  <si>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</si>
  <si>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</si>
  <si>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</si>
  <si>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</si>
  <si>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</si>
  <si>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</si>
  <si>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</si>
  <si>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</si>
  <si>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</si>
  <si>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</si>
  <si>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</si>
  <si>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</si>
  <si>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</si>
  <si>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</si>
  <si>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</si>
  <si>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</si>
  <si>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</si>
  <si>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</si>
  <si>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</si>
  <si>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</si>
  <si>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</si>
  <si>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</si>
  <si>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</si>
  <si>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</si>
  <si>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</si>
  <si>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</si>
  <si>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</si>
  <si>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</si>
  <si>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</si>
  <si>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</si>
  <si>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</si>
  <si>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</si>
  <si>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</si>
  <si>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</si>
  <si>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</si>
  <si>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</si>
  <si>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</si>
  <si>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</si>
  <si>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</si>
  <si>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</si>
  <si>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</si>
  <si>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</si>
  <si>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</si>
  <si>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</si>
  <si>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</si>
  <si>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</si>
  <si>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</si>
  <si>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</si>
  <si>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</si>
  <si>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</si>
  <si>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</si>
  <si>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</si>
  <si>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</si>
  <si>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</si>
  <si>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</si>
  <si>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</si>
  <si>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</si>
  <si>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</si>
  <si>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</si>
  <si>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</si>
  <si>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</si>
  <si>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</si>
  <si>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</si>
  <si>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</si>
  <si>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</si>
  <si>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</si>
  <si>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</si>
  <si>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</si>
  <si>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</si>
  <si>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</si>
  <si>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</si>
  <si>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</si>
  <si>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</si>
  <si>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</si>
  <si>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</si>
  <si>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</si>
  <si>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</si>
  <si>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</si>
  <si>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</si>
  <si>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</si>
  <si>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</si>
  <si>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</si>
  <si>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</si>
  <si>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</si>
  <si>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</si>
  <si>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</si>
  <si>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</si>
  <si>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</si>
  <si>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</si>
  <si>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</si>
  <si>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</si>
  <si>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</si>
  <si>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</si>
  <si>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</si>
  <si>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</si>
  <si>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</si>
  <si>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</si>
  <si>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</si>
  <si>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</si>
  <si>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</si>
  <si>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</si>
  <si>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</si>
  <si>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</si>
  <si>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</si>
  <si>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</si>
  <si>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</si>
  <si>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</si>
  <si>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</si>
  <si>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</si>
  <si>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</si>
  <si>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</si>
  <si>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</si>
  <si>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</si>
  <si>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</si>
  <si>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</si>
  <si>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</si>
  <si>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</si>
  <si>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</si>
  <si>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</si>
  <si>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</si>
  <si>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</si>
  <si>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</si>
  <si>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</si>
  <si>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</si>
  <si>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</si>
  <si>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</si>
  <si>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</si>
  <si>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</si>
  <si>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</si>
  <si>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</si>
  <si>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</si>
  <si>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</si>
  <si>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</si>
  <si>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</si>
  <si>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</si>
  <si>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</si>
  <si>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</si>
  <si>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</si>
  <si>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</si>
  <si>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</si>
  <si>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</si>
  <si>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</si>
  <si>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</si>
  <si>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</si>
  <si>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</si>
  <si>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</si>
  <si>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</si>
  <si>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</si>
  <si>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</si>
  <si>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</si>
  <si>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</si>
  <si>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</si>
  <si>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</si>
  <si>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</si>
  <si>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</si>
  <si>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</si>
  <si>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</si>
  <si>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</si>
  <si>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</si>
  <si>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</si>
  <si>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</si>
  <si>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</si>
  <si>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</si>
  <si>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</si>
  <si>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</si>
  <si>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</si>
  <si>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</si>
  <si>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</si>
  <si>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</si>
  <si>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</si>
  <si>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</si>
  <si>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</si>
  <si>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</si>
  <si>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</si>
  <si>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</si>
  <si>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</si>
  <si>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</si>
  <si>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</si>
  <si>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</si>
  <si>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</si>
  <si>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</si>
  <si>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</si>
  <si>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</si>
  <si>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</si>
  <si>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</si>
  <si>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</si>
  <si>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</si>
  <si>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</si>
  <si>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</si>
  <si>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</si>
  <si>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</si>
  <si>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</si>
  <si>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</si>
  <si>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</si>
  <si>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</si>
  <si>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</si>
  <si>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</si>
  <si>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</si>
  <si>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</si>
  <si>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</si>
  <si>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</si>
  <si>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</si>
  <si>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</si>
  <si>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</si>
  <si>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</si>
  <si>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</si>
  <si>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</si>
  <si>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</si>
  <si>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</si>
  <si>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</si>
  <si>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</si>
  <si>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</si>
  <si>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</si>
  <si>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</si>
  <si>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</si>
  <si>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</si>
  <si>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</si>
  <si>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</si>
  <si>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</si>
  <si>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</si>
  <si>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</si>
  <si>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</si>
  <si>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</si>
  <si>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</si>
  <si>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</si>
  <si>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</si>
  <si>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</si>
  <si>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</si>
  <si>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</si>
  <si>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</si>
  <si>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</si>
  <si>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</si>
  <si>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</si>
  <si>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</si>
  <si>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</si>
  <si>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</si>
  <si>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</si>
  <si>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</si>
  <si>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</si>
  <si>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</si>
  <si>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</si>
  <si>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</si>
  <si>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</si>
  <si>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</si>
  <si>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</si>
  <si>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</si>
  <si>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</si>
  <si>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</si>
  <si>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</si>
  <si>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</si>
  <si>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</si>
  <si>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</si>
  <si>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</si>
  <si>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</si>
  <si>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</si>
  <si>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</si>
  <si>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</si>
  <si>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</si>
  <si>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</si>
  <si>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</si>
  <si>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</si>
  <si>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</si>
  <si>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</si>
  <si>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</si>
  <si>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</si>
  <si>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</si>
  <si>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</si>
  <si>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</si>
  <si>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</si>
  <si>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</si>
  <si>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</si>
  <si>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</si>
  <si>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</si>
  <si>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</si>
  <si>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</si>
  <si>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</si>
  <si>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</si>
  <si>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</si>
  <si>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</si>
  <si>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</si>
  <si>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</si>
  <si>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</si>
  <si>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</si>
  <si>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</si>
  <si>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</si>
  <si>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</si>
  <si>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</si>
  <si>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</si>
  <si>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</si>
  <si>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</si>
  <si>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</si>
  <si>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</si>
  <si>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</si>
  <si>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</si>
  <si>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</si>
  <si>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</si>
  <si>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</si>
  <si>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</si>
  <si>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</si>
  <si>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</si>
  <si>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</si>
  <si>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</si>
  <si>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</si>
  <si>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</si>
  <si>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</si>
  <si>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</si>
  <si>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</si>
  <si>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</si>
  <si>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</si>
  <si>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</si>
  <si>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</si>
  <si>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</si>
  <si>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</si>
  <si>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</si>
  <si>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</si>
  <si>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</si>
  <si>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</si>
  <si>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</si>
  <si>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</si>
  <si>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</si>
  <si>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</si>
  <si>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</si>
  <si>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</si>
  <si>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</si>
  <si>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</si>
  <si>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</si>
  <si>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</si>
  <si>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</si>
  <si>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</si>
  <si>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</si>
  <si>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</si>
  <si>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</si>
  <si>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</si>
  <si>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</si>
  <si>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</si>
  <si>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</si>
  <si>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</si>
  <si>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</si>
  <si>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</si>
  <si>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</si>
  <si>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</si>
  <si>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</si>
  <si>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</si>
  <si>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</si>
  <si>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</si>
  <si>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</si>
  <si>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</si>
  <si>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</si>
  <si>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</si>
  <si>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</si>
  <si>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</si>
  <si>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</si>
  <si>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</si>
  <si>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</si>
  <si>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</si>
  <si>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</si>
  <si>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</si>
  <si>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</si>
  <si>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</si>
  <si>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</si>
  <si>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</si>
  <si>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</si>
  <si>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</si>
  <si>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</si>
  <si>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</si>
  <si>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</si>
  <si>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</si>
  <si>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</si>
  <si>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</si>
  <si>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</si>
  <si>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</si>
  <si>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</si>
  <si>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</si>
  <si>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</si>
  <si>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</si>
  <si>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</si>
  <si>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</si>
  <si>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</si>
  <si>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</si>
  <si>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</si>
  <si>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</si>
  <si>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</si>
  <si>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</si>
  <si>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</si>
  <si>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</si>
  <si>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</si>
  <si>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</si>
  <si>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</si>
  <si>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</si>
  <si>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</si>
  <si>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</si>
  <si>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</si>
  <si>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</si>
  <si>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</si>
  <si>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</si>
  <si>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</si>
  <si>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</si>
  <si>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</si>
  <si>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</si>
  <si>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</si>
  <si>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</si>
  <si>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</si>
  <si>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</si>
  <si>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</si>
  <si>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</si>
  <si>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</si>
  <si>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</si>
  <si>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</si>
  <si>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</si>
  <si>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</si>
  <si>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</si>
  <si>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</si>
  <si>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</si>
  <si>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</si>
  <si>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</si>
  <si>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</si>
  <si>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</si>
  <si>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</si>
  <si>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</si>
  <si>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</si>
  <si>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</si>
  <si>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</si>
  <si>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</si>
  <si>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</si>
  <si>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</si>
  <si>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</si>
  <si>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</si>
  <si>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</si>
  <si>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</si>
  <si>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</si>
  <si>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</si>
  <si>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</si>
  <si>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</si>
  <si>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</si>
  <si>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</si>
  <si>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</si>
  <si>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</si>
  <si>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</si>
  <si>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</si>
  <si>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</si>
  <si>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</si>
  <si>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</si>
  <si>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</si>
  <si>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</si>
  <si>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</si>
  <si>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</si>
  <si>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</si>
  <si>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</si>
  <si>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</si>
  <si>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</si>
  <si>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</si>
  <si>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</si>
  <si>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</si>
  <si>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</si>
  <si>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</si>
  <si>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</si>
  <si>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</si>
  <si>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</si>
  <si>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</si>
  <si>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</si>
  <si>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</si>
  <si>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</si>
  <si>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</si>
  <si>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</si>
  <si>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</si>
  <si>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</si>
  <si>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</si>
  <si>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</si>
  <si>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</si>
  <si>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</si>
  <si>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</si>
  <si>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</si>
  <si>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</si>
  <si>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</si>
  <si>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</si>
  <si>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</si>
  <si>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</si>
  <si>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</si>
  <si>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</si>
  <si>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</si>
  <si>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</si>
  <si>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</si>
  <si>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</si>
  <si>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</si>
  <si>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</si>
  <si>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</si>
  <si>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</si>
  <si>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</si>
  <si>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</si>
  <si>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</si>
  <si>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</si>
  <si>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</si>
  <si>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</si>
  <si>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</si>
  <si>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</si>
  <si>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</si>
  <si>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</si>
  <si>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</si>
  <si>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</si>
  <si>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</si>
  <si>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</si>
  <si>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</si>
  <si>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</si>
  <si>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</si>
  <si>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</si>
  <si>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</si>
  <si>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</si>
  <si>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</si>
  <si>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</si>
  <si>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</si>
  <si>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</si>
  <si>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</si>
  <si>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</si>
  <si>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</si>
  <si>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</si>
  <si>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</si>
  <si>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</si>
  <si>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</si>
  <si>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</si>
  <si>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</si>
  <si>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</si>
  <si>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</si>
  <si>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</si>
  <si>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</si>
  <si>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</si>
  <si>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</si>
  <si>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</si>
  <si>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</si>
  <si>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</si>
  <si>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</si>
  <si>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</si>
  <si>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</si>
  <si>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</si>
  <si>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</si>
  <si>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</si>
  <si>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</si>
  <si>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</si>
  <si>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</si>
  <si>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</si>
  <si>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</si>
  <si>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</si>
  <si>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</si>
  <si>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</si>
  <si>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</si>
  <si>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</si>
  <si>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</si>
  <si>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</si>
  <si>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</si>
  <si>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</si>
  <si>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</si>
  <si>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</si>
  <si>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</si>
  <si>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</si>
  <si>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</si>
  <si>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</si>
  <si>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</si>
  <si>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</si>
  <si>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</si>
  <si>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</si>
  <si>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</si>
  <si>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</si>
  <si>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</si>
  <si>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</si>
  <si>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</si>
  <si>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</si>
  <si>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</si>
  <si>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</si>
  <si>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</si>
  <si>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</si>
  <si>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</si>
  <si>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</si>
  <si>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</si>
  <si>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</si>
  <si>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</si>
  <si>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</si>
  <si>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</si>
  <si>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</si>
  <si>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</si>
  <si>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</si>
  <si>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</si>
  <si>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</si>
  <si>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</si>
  <si>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</si>
  <si>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</si>
  <si>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</si>
  <si>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</si>
  <si>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</si>
  <si>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</si>
  <si>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</si>
  <si>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</si>
  <si>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</si>
  <si>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</si>
  <si>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</si>
  <si>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</si>
  <si>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</si>
  <si>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</si>
  <si>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</si>
  <si>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</si>
  <si>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</si>
  <si>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</si>
  <si>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</si>
  <si>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</si>
  <si>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</si>
  <si>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</si>
  <si>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</si>
  <si>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</si>
  <si>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</si>
  <si>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</si>
  <si>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</si>
  <si>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</si>
  <si>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</si>
  <si>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</si>
  <si>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</si>
  <si>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</si>
  <si>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</si>
  <si>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</si>
  <si>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</si>
  <si>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</si>
  <si>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</si>
  <si>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</si>
  <si>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</si>
  <si>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</si>
  <si>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</si>
  <si>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</si>
  <si>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</si>
  <si>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</si>
  <si>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</si>
  <si>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</si>
  <si>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</si>
  <si>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</si>
  <si>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</si>
  <si>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</si>
  <si>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</si>
  <si>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</si>
  <si>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</si>
  <si>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</si>
  <si>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</si>
  <si>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</si>
  <si>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</si>
  <si>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</si>
  <si>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</si>
  <si>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</si>
  <si>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</si>
  <si>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</si>
  <si>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</si>
  <si>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</si>
  <si>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</si>
  <si>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</si>
  <si>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</si>
  <si>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</si>
  <si>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</si>
  <si>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</si>
  <si>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</si>
  <si>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</si>
  <si>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</si>
  <si>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</si>
  <si>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</si>
  <si>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</si>
  <si>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</si>
  <si>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</si>
  <si>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</si>
  <si>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</si>
  <si>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</si>
  <si>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</si>
  <si>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</si>
  <si>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</si>
  <si>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</si>
  <si>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</si>
  <si>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</si>
  <si>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</si>
  <si>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</si>
  <si>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</si>
  <si>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</si>
  <si>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</si>
  <si>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</si>
  <si>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</si>
  <si>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</si>
  <si>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</si>
  <si>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</si>
  <si>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</si>
  <si>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</si>
  <si>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</si>
  <si>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</si>
  <si>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</si>
  <si>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</si>
  <si>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</si>
  <si>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</si>
  <si>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</si>
  <si>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</si>
  <si>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</si>
  <si>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</si>
  <si>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</si>
  <si>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</si>
  <si>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</si>
  <si>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</si>
  <si>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</si>
  <si>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</si>
  <si>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</si>
  <si>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</si>
  <si>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</si>
  <si>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</si>
  <si>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</si>
  <si>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</si>
  <si>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</si>
  <si>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</si>
  <si>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</si>
  <si>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</si>
  <si>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</si>
  <si>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</si>
  <si>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</si>
  <si>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</si>
  <si>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</si>
  <si>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</si>
  <si>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</si>
  <si>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</si>
  <si>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</si>
  <si>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</si>
  <si>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</si>
  <si>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</si>
  <si>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</si>
  <si>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</si>
  <si>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</si>
  <si>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</si>
  <si>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</si>
  <si>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</si>
  <si>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</si>
  <si>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</si>
  <si>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</si>
  <si>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</si>
  <si>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</si>
  <si>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</si>
  <si>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</si>
  <si>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</si>
  <si>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</si>
  <si>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</si>
  <si>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</si>
  <si>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</si>
  <si>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</si>
  <si>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</si>
  <si>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</si>
  <si>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</si>
  <si>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</si>
  <si>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</si>
  <si>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</si>
  <si>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</si>
  <si>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</si>
  <si>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</si>
  <si>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</si>
  <si>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</si>
  <si>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</si>
  <si>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</si>
  <si>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</si>
  <si>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</si>
  <si>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</si>
  <si>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</si>
  <si>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</si>
  <si>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</si>
  <si>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</si>
  <si>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</si>
  <si>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</si>
  <si>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</si>
  <si>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</si>
  <si>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</si>
  <si>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</si>
  <si>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</si>
  <si>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</si>
  <si>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</si>
  <si>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</si>
  <si>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</si>
  <si>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</si>
  <si>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</si>
  <si>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</si>
  <si>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</si>
  <si>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</si>
  <si>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</si>
  <si>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</si>
  <si>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</si>
  <si>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</si>
  <si>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</si>
  <si>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</si>
  <si>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</si>
  <si>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</si>
  <si>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</si>
  <si>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</si>
  <si>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</si>
  <si>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</si>
  <si>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</si>
  <si>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</si>
  <si>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</si>
  <si>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</si>
  <si>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</si>
  <si>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</si>
  <si>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</si>
  <si>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</si>
  <si>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</si>
  <si>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</si>
  <si>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</si>
  <si>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</si>
  <si>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</si>
  <si>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</si>
  <si>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</si>
  <si>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</si>
  <si>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</si>
  <si>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</si>
  <si>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</si>
  <si>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</si>
  <si>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</si>
  <si>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</si>
  <si>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</si>
  <si>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</si>
  <si>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</si>
  <si>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</si>
  <si>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</si>
  <si>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</si>
  <si>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</si>
  <si>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</si>
  <si>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</si>
  <si>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</si>
  <si>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</si>
  <si>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</si>
  <si>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</si>
  <si>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</si>
  <si>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</si>
  <si>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</si>
  <si>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</si>
  <si>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</si>
  <si>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</si>
  <si>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</si>
  <si>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</si>
  <si>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</si>
  <si>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</si>
  <si>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</si>
  <si>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</si>
  <si>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</si>
  <si>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</si>
  <si>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</si>
  <si>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</si>
  <si>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</si>
  <si>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</si>
  <si>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</si>
  <si>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</si>
  <si>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</si>
  <si>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</si>
  <si>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</si>
  <si>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</si>
  <si>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</si>
  <si>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</si>
  <si>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</si>
  <si>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</si>
  <si>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</si>
  <si>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</si>
  <si>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</si>
  <si>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</si>
  <si>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</si>
  <si>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</si>
  <si>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</si>
  <si>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</si>
  <si>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</si>
  <si>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</si>
  <si>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</si>
  <si>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</si>
  <si>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</si>
  <si>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</si>
  <si>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</si>
  <si>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</si>
  <si>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</si>
  <si>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</si>
  <si>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</si>
  <si>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</si>
  <si>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</si>
  <si>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</si>
  <si>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</si>
  <si>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</si>
  <si>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</si>
  <si>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</si>
  <si>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</si>
  <si>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</si>
  <si>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</si>
  <si>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</si>
  <si>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</si>
  <si>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</si>
  <si>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</si>
  <si>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</si>
  <si>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</si>
  <si>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</si>
  <si>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</si>
  <si>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</si>
  <si>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</si>
  <si>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</si>
  <si>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</si>
  <si>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</si>
  <si>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</si>
  <si>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</si>
  <si>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</si>
  <si>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</si>
  <si>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</si>
  <si>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</si>
  <si>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</si>
  <si>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</si>
  <si>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</si>
  <si>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</si>
  <si>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</si>
  <si>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</si>
  <si>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</si>
  <si>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</si>
  <si>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</si>
  <si>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</si>
  <si>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</si>
  <si>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</si>
  <si>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</si>
  <si>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</si>
  <si>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</si>
  <si>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</si>
  <si>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</si>
  <si>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</si>
  <si>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</si>
  <si>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</si>
  <si>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</si>
  <si>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</si>
  <si>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</si>
  <si>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</si>
  <si>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</si>
  <si>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</si>
  <si>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</si>
  <si>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</si>
  <si>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</si>
  <si>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</si>
  <si>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</si>
  <si>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</si>
  <si>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</si>
  <si>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</si>
  <si>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</si>
  <si>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</si>
  <si>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</si>
  <si>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</si>
  <si>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</si>
  <si>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</si>
  <si>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</si>
  <si>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</si>
  <si>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</si>
  <si>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</si>
  <si>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</si>
  <si>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</si>
  <si>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</si>
  <si>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</si>
  <si>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</si>
  <si>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</si>
  <si>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</si>
  <si>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</si>
  <si>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</si>
  <si>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</si>
  <si>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</si>
  <si>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</si>
  <si>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</si>
  <si>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</si>
  <si>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</si>
  <si>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</si>
  <si>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</si>
  <si>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</si>
  <si>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</si>
  <si>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</si>
  <si>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</si>
  <si>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</si>
  <si>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</si>
  <si>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</si>
  <si>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</si>
  <si>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</si>
  <si>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</si>
  <si>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</si>
  <si>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</si>
  <si>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</si>
  <si>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</si>
  <si>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</si>
  <si>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</si>
  <si>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</si>
  <si>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</si>
  <si>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</si>
  <si>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</si>
  <si>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</si>
  <si>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</si>
  <si>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</si>
  <si>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</si>
  <si>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</si>
  <si>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</si>
  <si>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</si>
  <si>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</si>
  <si>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</si>
  <si>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</si>
  <si>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</si>
  <si>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</si>
  <si>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</si>
  <si>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</si>
  <si>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</si>
  <si>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</si>
  <si>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</si>
  <si>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</si>
  <si>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</si>
  <si>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</si>
  <si>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</si>
  <si>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</si>
  <si>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</si>
  <si>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</si>
  <si>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</si>
  <si>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</si>
  <si>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</si>
  <si>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</si>
  <si>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</si>
  <si>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</si>
  <si>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</si>
  <si>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</si>
  <si>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</si>
  <si>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</si>
  <si>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</si>
  <si>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</si>
  <si>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</si>
  <si>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</si>
  <si>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</si>
  <si>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</si>
  <si>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</si>
  <si>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</si>
  <si>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</si>
  <si>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</si>
  <si>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</si>
  <si>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</si>
  <si>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</si>
  <si>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</si>
  <si>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</si>
  <si>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</si>
  <si>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</si>
  <si>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</si>
  <si>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</si>
  <si>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</si>
  <si>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</si>
  <si>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</si>
  <si>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</si>
  <si>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</si>
  <si>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</si>
  <si>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</si>
  <si>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</si>
  <si>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</si>
  <si>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</si>
  <si>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</si>
  <si>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</si>
  <si>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</si>
  <si>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</si>
  <si>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</si>
  <si>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</si>
  <si>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</si>
  <si>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</si>
  <si>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</si>
  <si>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</si>
  <si>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</si>
  <si>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</si>
  <si>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</si>
  <si>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</si>
  <si>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</si>
  <si>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</si>
  <si>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</si>
  <si>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</si>
  <si>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</si>
  <si>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</si>
  <si>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</si>
  <si>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</si>
  <si>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</si>
  <si>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</si>
  <si>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</si>
  <si>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</si>
  <si>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</si>
  <si>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</si>
  <si>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</si>
  <si>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</si>
  <si>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</si>
  <si>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</si>
  <si>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</si>
  <si>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</si>
  <si>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</si>
  <si>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</si>
  <si>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</si>
  <si>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</si>
  <si>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</si>
  <si>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</si>
  <si>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</si>
  <si>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</si>
  <si>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</si>
  <si>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</si>
  <si>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</si>
  <si>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</si>
  <si>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</si>
  <si>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</si>
  <si>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</si>
  <si>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</si>
  <si>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</si>
  <si>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</si>
  <si>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</si>
  <si>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</si>
  <si>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</si>
  <si>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</si>
  <si>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</si>
  <si>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</si>
  <si>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</si>
  <si>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</si>
  <si>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</si>
  <si>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</si>
  <si>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</si>
  <si>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</si>
  <si>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</si>
  <si>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</si>
  <si>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</si>
  <si>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</si>
  <si>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</si>
  <si>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</si>
  <si>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</si>
  <si>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</si>
  <si>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</si>
  <si>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</si>
  <si>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</si>
  <si>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</si>
  <si>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</si>
  <si>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</si>
  <si>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</si>
  <si>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</si>
  <si>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</si>
  <si>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</si>
  <si>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</si>
  <si>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</si>
  <si>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</si>
  <si>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</si>
  <si>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</si>
  <si>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</si>
  <si>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</si>
  <si>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</si>
  <si>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</si>
  <si>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</si>
  <si>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</si>
  <si>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</si>
  <si>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</si>
  <si>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</si>
  <si>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</si>
  <si>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</si>
  <si>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</si>
  <si>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</si>
  <si>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</si>
  <si>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</si>
  <si>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</si>
  <si>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</si>
  <si>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</si>
  <si>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</si>
  <si>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</si>
  <si>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</si>
  <si>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</si>
  <si>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</si>
  <si>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</si>
  <si>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</si>
  <si>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</si>
  <si>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</si>
  <si>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</si>
  <si>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</si>
  <si>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</si>
  <si>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</si>
  <si>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</si>
  <si>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</si>
  <si>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</si>
  <si>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</si>
  <si>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</si>
  <si>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</si>
  <si>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</si>
  <si>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</si>
  <si>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</si>
  <si>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</si>
  <si>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</si>
  <si>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</si>
  <si>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</si>
  <si>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</si>
  <si>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</si>
  <si>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</si>
  <si>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</si>
  <si>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</si>
  <si>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</si>
  <si>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</si>
  <si>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</si>
  <si>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</si>
  <si>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</si>
  <si>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</si>
  <si>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</si>
  <si>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</si>
  <si>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</si>
  <si>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</si>
  <si>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</si>
  <si>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</si>
  <si>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</si>
  <si>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</si>
  <si>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</si>
  <si>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</si>
  <si>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</si>
  <si>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</si>
  <si>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</si>
  <si>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</si>
  <si>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</si>
  <si>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</si>
  <si>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</si>
  <si>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</si>
  <si>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</si>
  <si>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</si>
  <si>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</si>
  <si>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</si>
  <si>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</si>
  <si>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</si>
  <si>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</si>
  <si>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</si>
  <si>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</si>
  <si>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</si>
  <si>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</si>
  <si>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</si>
  <si>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</si>
  <si>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</si>
  <si>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</si>
  <si>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</si>
  <si>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</si>
  <si>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</si>
  <si>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</si>
  <si>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</si>
  <si>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</si>
  <si>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</si>
  <si>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</si>
  <si>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</si>
  <si>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</si>
  <si>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</si>
  <si>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</si>
  <si>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</si>
  <si>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</si>
  <si>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</si>
  <si>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</si>
  <si>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</si>
  <si>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</si>
  <si>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</si>
  <si>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</si>
  <si>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</si>
  <si>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</si>
  <si>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</si>
  <si>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</si>
  <si>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</si>
  <si>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</si>
  <si>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</si>
  <si>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</si>
  <si>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</si>
  <si>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</si>
  <si>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</si>
  <si>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</si>
  <si>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</si>
  <si>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</si>
  <si>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</si>
  <si>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</si>
  <si>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</si>
  <si>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</si>
  <si>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</si>
  <si>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</si>
  <si>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</si>
  <si>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</si>
  <si>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</si>
  <si>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</si>
  <si>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</si>
  <si>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</si>
  <si>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</si>
  <si>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</si>
  <si>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</si>
  <si>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</si>
  <si>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</si>
  <si>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</si>
  <si>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</si>
  <si>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</si>
  <si>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</si>
  <si>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</si>
  <si>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</si>
  <si>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</si>
  <si>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</si>
  <si>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</si>
  <si>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</si>
  <si>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</si>
  <si>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</si>
  <si>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</si>
  <si>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</si>
  <si>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</si>
  <si>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</si>
  <si>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</si>
  <si>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</si>
  <si>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</si>
  <si>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</si>
  <si>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</si>
  <si>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</si>
  <si>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</si>
  <si>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</si>
  <si>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</si>
  <si>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</si>
  <si>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</si>
  <si>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</si>
  <si>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</si>
  <si>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</si>
  <si>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</si>
  <si>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</si>
  <si>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</si>
  <si>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</si>
  <si>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</si>
  <si>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</si>
  <si>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</si>
  <si>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</si>
  <si>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</si>
  <si>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</si>
  <si>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</si>
  <si>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</si>
  <si>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</si>
  <si>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</si>
  <si>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</si>
  <si>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</si>
  <si>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</si>
  <si>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</si>
  <si>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</si>
  <si>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</si>
  <si>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</si>
  <si>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</si>
  <si>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</si>
  <si>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</si>
  <si>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</si>
  <si>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</si>
  <si>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</si>
  <si>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</si>
  <si>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</si>
  <si>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</si>
  <si>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</si>
  <si>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</si>
  <si>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</si>
  <si>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</si>
  <si>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</si>
  <si>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</si>
  <si>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</si>
  <si>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</si>
  <si>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</si>
  <si>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</si>
  <si>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</si>
  <si>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</si>
  <si>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</si>
  <si>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</si>
  <si>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</si>
  <si>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</si>
  <si>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</si>
  <si>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</si>
  <si>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</si>
  <si>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</si>
  <si>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</si>
  <si>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</si>
  <si>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</si>
  <si>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</si>
  <si>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</si>
  <si>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</si>
  <si>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</si>
  <si>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</si>
  <si>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</si>
  <si>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</si>
  <si>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</si>
  <si>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</si>
  <si>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</si>
  <si>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</si>
  <si>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</si>
  <si>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</si>
  <si>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</si>
  <si>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</si>
  <si>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</si>
  <si>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</si>
  <si>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</si>
  <si>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</si>
  <si>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</si>
  <si>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</si>
  <si>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</si>
  <si>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</si>
  <si>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</si>
  <si>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</si>
  <si>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</si>
  <si>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</si>
  <si>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</si>
  <si>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</si>
  <si>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</si>
  <si>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</si>
  <si>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</si>
  <si>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</si>
  <si>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</si>
  <si>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</si>
  <si>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</si>
  <si>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</si>
  <si>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</si>
  <si>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</si>
  <si>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</si>
  <si>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</si>
  <si>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</si>
  <si>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</si>
  <si>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</si>
  <si>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</si>
  <si>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</si>
  <si>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</si>
  <si>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</si>
  <si>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</si>
  <si>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</si>
  <si>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</si>
  <si>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</si>
  <si>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</si>
  <si>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</si>
  <si>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</si>
  <si>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</si>
  <si>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</si>
  <si>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</si>
  <si>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</si>
  <si>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</si>
  <si>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</si>
  <si>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</si>
  <si>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</si>
  <si>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</si>
  <si>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</si>
  <si>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</si>
  <si>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</si>
  <si>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</si>
  <si>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</si>
  <si>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</si>
  <si>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</si>
  <si>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</si>
  <si>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</si>
  <si>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</si>
  <si>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</si>
  <si>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</si>
  <si>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</si>
  <si>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</si>
  <si>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</si>
  <si>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</si>
  <si>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</si>
  <si>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</si>
  <si>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</si>
  <si>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</si>
  <si>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</si>
  <si>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</si>
  <si>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</si>
  <si>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</si>
  <si>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</si>
  <si>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</si>
  <si>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</si>
  <si>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</si>
  <si>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</si>
  <si>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</si>
  <si>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</si>
  <si>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</si>
  <si>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</si>
  <si>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</si>
  <si>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</si>
  <si>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</si>
  <si>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</si>
  <si>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</si>
  <si>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</si>
  <si>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</si>
  <si>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</si>
  <si>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</si>
  <si>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</si>
  <si>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</si>
  <si>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</si>
  <si>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</si>
  <si>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</si>
  <si>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</si>
  <si>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</si>
  <si>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</si>
  <si>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</si>
  <si>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</si>
  <si>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</si>
  <si>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</si>
  <si>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</si>
  <si>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</si>
  <si>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</si>
  <si>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</si>
  <si>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</si>
  <si>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</si>
  <si>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</si>
  <si>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</si>
  <si>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</si>
  <si>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</si>
  <si>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</si>
  <si>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</si>
  <si>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</si>
  <si>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</si>
  <si>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</si>
  <si>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</si>
  <si>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</si>
  <si>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</si>
  <si>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</si>
  <si>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</si>
  <si>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</si>
  <si>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</si>
  <si>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</si>
  <si>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</si>
  <si>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</si>
  <si>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</si>
  <si>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</si>
  <si>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</si>
  <si>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</si>
  <si>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</si>
  <si>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</si>
  <si>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</si>
  <si>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</si>
  <si>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</si>
  <si>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</si>
  <si>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</si>
  <si>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</si>
  <si>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</si>
  <si>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</si>
  <si>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</si>
  <si>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</si>
  <si>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</si>
  <si>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</si>
  <si>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</si>
  <si>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</si>
  <si>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</si>
  <si>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</si>
  <si>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</si>
  <si>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</si>
  <si>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</si>
  <si>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</si>
  <si>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</si>
  <si>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</si>
  <si>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</si>
  <si>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</si>
  <si>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</si>
  <si>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</si>
  <si>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</si>
  <si>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</si>
  <si>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</si>
  <si>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</si>
  <si>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</si>
  <si>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</si>
  <si>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</si>
  <si>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</si>
  <si>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</si>
  <si>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</si>
  <si>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</si>
  <si>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</si>
  <si>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</si>
  <si>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</si>
  <si>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</si>
  <si>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</si>
  <si>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</si>
  <si>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</si>
  <si>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</si>
  <si>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</si>
  <si>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</si>
  <si>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</si>
  <si>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</si>
  <si>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</si>
  <si>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</si>
  <si>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</si>
  <si>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</si>
  <si>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</si>
  <si>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</si>
  <si>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</si>
  <si>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</si>
  <si>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</si>
  <si>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</si>
  <si>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</si>
  <si>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</si>
  <si>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</si>
  <si>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</si>
  <si>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</si>
  <si>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</si>
  <si>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</si>
  <si>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</si>
  <si>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</si>
  <si>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</si>
  <si>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</si>
  <si>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</si>
  <si>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</si>
  <si>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</si>
  <si>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</si>
  <si>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</si>
  <si>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</si>
  <si>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</si>
  <si>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</si>
  <si>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</si>
  <si>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</si>
  <si>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</si>
  <si>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</si>
  <si>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</si>
  <si>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</si>
  <si>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</si>
  <si>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</si>
  <si>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</si>
  <si>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</si>
  <si>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</si>
  <si>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</si>
  <si>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</si>
  <si>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</si>
  <si>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</si>
  <si>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</si>
  <si>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</si>
  <si>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</si>
  <si>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</si>
  <si>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</si>
  <si>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</si>
  <si>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</si>
  <si>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</si>
  <si>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</si>
  <si>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</si>
  <si>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</si>
  <si>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</si>
  <si>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</si>
  <si>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</si>
  <si>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</si>
  <si>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</si>
  <si>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</si>
  <si>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</si>
  <si>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</si>
  <si>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</si>
  <si>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</si>
  <si>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</si>
  <si>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</si>
  <si>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</si>
  <si>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</si>
  <si>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</si>
  <si>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</si>
  <si>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</si>
  <si>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</si>
  <si>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</si>
  <si>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</si>
  <si>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</si>
  <si>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</si>
  <si>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</si>
  <si>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</si>
  <si>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</si>
  <si>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</si>
  <si>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</si>
  <si>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</si>
  <si>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</si>
  <si>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</si>
  <si>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</si>
  <si>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</si>
  <si>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</si>
  <si>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</si>
  <si>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</si>
  <si>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</si>
  <si>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</si>
  <si>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</si>
  <si>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</si>
  <si>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</si>
  <si>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</si>
  <si>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</si>
  <si>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</si>
  <si>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</si>
  <si>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</si>
  <si>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</si>
  <si>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</si>
  <si>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</si>
  <si>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</si>
  <si>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</si>
  <si>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</si>
  <si>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</si>
  <si>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</si>
  <si>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</si>
  <si>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</si>
  <si>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</si>
  <si>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</si>
  <si>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</si>
  <si>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</si>
  <si>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</si>
  <si>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</si>
  <si>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</si>
  <si>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</si>
  <si>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</si>
  <si>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</si>
  <si>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</si>
  <si>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</si>
  <si>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</si>
  <si>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</si>
  <si>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</si>
  <si>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</si>
  <si>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</si>
  <si>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</si>
  <si>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</si>
  <si>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</si>
  <si>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</si>
  <si>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</si>
  <si>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</si>
  <si>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</si>
  <si>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</si>
  <si>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</si>
  <si>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</si>
  <si>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</si>
  <si>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</si>
  <si>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</si>
  <si>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</si>
  <si>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</si>
  <si>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</si>
  <si>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</si>
  <si>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</si>
  <si>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</si>
  <si>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</si>
  <si>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</si>
  <si>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</si>
  <si>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</si>
  <si>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</si>
  <si>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</si>
  <si>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</si>
  <si>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</si>
  <si>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</si>
  <si>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</si>
  <si>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</si>
  <si>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</si>
  <si>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</si>
  <si>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</si>
  <si>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</si>
  <si>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</si>
  <si>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</si>
  <si>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</si>
  <si>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</si>
  <si>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</si>
  <si>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</si>
  <si>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</si>
  <si>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</si>
  <si>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</si>
  <si>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</si>
  <si>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</si>
  <si>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</si>
  <si>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</si>
  <si>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</si>
  <si>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</si>
  <si>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</si>
  <si>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</si>
  <si>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</si>
  <si>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</si>
  <si>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</si>
  <si>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</si>
  <si>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</si>
  <si>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</si>
  <si>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</si>
  <si>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</si>
  <si>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</si>
  <si>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</si>
  <si>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</si>
  <si>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</si>
  <si>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</si>
  <si>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</si>
  <si>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</si>
  <si>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</si>
  <si>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</si>
  <si>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</si>
  <si>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</si>
  <si>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</si>
  <si>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</si>
  <si>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</si>
  <si>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</si>
  <si>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</si>
  <si>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</si>
  <si>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</si>
  <si>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</si>
  <si>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</si>
  <si>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</si>
  <si>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</si>
  <si>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</si>
  <si>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</si>
  <si>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</si>
  <si>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</si>
  <si>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</si>
  <si>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</si>
  <si>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</si>
  <si>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</si>
  <si>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</si>
  <si>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</si>
  <si>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</si>
  <si>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</si>
  <si>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</si>
  <si>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</si>
  <si>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</si>
  <si>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</si>
  <si>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</si>
  <si>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</si>
  <si>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</si>
  <si>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</si>
  <si>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</si>
  <si>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</si>
  <si>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</si>
  <si>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</si>
  <si>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</si>
  <si>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</si>
  <si>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</si>
  <si>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</si>
  <si>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</si>
  <si>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</si>
  <si>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</si>
  <si>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</si>
  <si>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</si>
  <si>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</si>
  <si>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</si>
  <si>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</si>
  <si>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</si>
  <si>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</si>
  <si>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</si>
  <si>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</si>
  <si>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</si>
  <si>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</si>
  <si>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</si>
  <si>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</si>
  <si>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</si>
  <si>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</si>
  <si>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</si>
  <si>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</si>
  <si>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</si>
  <si>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</si>
  <si>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</si>
  <si>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</si>
  <si>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</si>
  <si>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</si>
  <si>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</si>
  <si>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</si>
  <si>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</si>
  <si>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</si>
  <si>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</si>
  <si>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</si>
  <si>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</si>
  <si>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</si>
  <si>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</si>
  <si>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</si>
  <si>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</si>
  <si>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</si>
  <si>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</si>
  <si>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</si>
  <si>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</si>
  <si>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</si>
  <si>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</si>
  <si>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</si>
  <si>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</si>
  <si>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</si>
  <si>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</si>
  <si>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</si>
  <si>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</si>
  <si>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</si>
  <si>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</si>
  <si>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</si>
  <si>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</si>
  <si>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</si>
  <si>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</si>
  <si>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</si>
  <si>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</si>
  <si>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</si>
  <si>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</si>
  <si>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</si>
  <si>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</si>
  <si>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</si>
  <si>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</si>
  <si>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</si>
  <si>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</si>
  <si>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</si>
  <si>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</si>
  <si>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</si>
  <si>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</si>
  <si>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</si>
  <si>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</si>
  <si>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</si>
  <si>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</si>
  <si>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</si>
  <si>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</si>
  <si>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</si>
  <si>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</si>
  <si>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</si>
  <si>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</si>
  <si>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</si>
  <si>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</si>
  <si>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</si>
  <si>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</si>
  <si>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</si>
  <si>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</si>
  <si>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</si>
  <si>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</si>
  <si>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</si>
  <si>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</si>
  <si>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</si>
  <si>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</si>
  <si>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</si>
  <si>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</si>
  <si>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</si>
  <si>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</si>
  <si>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</si>
  <si>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</si>
  <si>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</si>
  <si>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</si>
  <si>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</si>
  <si>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</si>
  <si>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</si>
  <si>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</si>
  <si>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</si>
  <si>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</si>
  <si>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</si>
  <si>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</si>
  <si>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</si>
  <si>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</si>
  <si>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</si>
  <si>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</si>
  <si>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</si>
  <si>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</si>
  <si>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</si>
  <si>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</si>
  <si>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</si>
  <si>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</si>
  <si>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</si>
  <si>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</si>
  <si>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</si>
  <si>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</si>
  <si>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</si>
  <si>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</si>
  <si>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</si>
  <si>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</si>
  <si>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</si>
  <si>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</si>
  <si>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</si>
  <si>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</si>
  <si>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</si>
  <si>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</si>
  <si>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</si>
  <si>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</si>
  <si>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</si>
  <si>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</si>
  <si>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</si>
  <si>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</si>
  <si>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</si>
  <si>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</si>
  <si>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</si>
  <si>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</si>
  <si>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</si>
  <si>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</si>
  <si>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</si>
  <si>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</si>
  <si>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</si>
  <si>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</si>
  <si>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</si>
  <si>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</si>
  <si>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</si>
  <si>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</si>
  <si>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</si>
  <si>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</si>
  <si>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</si>
  <si>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</si>
  <si>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</si>
  <si>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</si>
  <si>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</si>
  <si>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</si>
  <si>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</si>
  <si>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</si>
  <si>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</si>
  <si>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</si>
  <si>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</si>
  <si>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</si>
  <si>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</si>
  <si>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</si>
  <si>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</si>
  <si>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</si>
  <si>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</si>
  <si>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</si>
  <si>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</si>
  <si>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</si>
  <si>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</si>
  <si>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</si>
  <si>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</si>
  <si>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</si>
  <si>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</si>
  <si>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</si>
  <si>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</si>
  <si>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</si>
  <si>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</si>
  <si>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</si>
  <si>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</si>
  <si>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</si>
  <si>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</si>
  <si>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</si>
  <si>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</si>
  <si>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</si>
  <si>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</si>
  <si>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</si>
  <si>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</si>
  <si>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</si>
  <si>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</si>
  <si>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</si>
  <si>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</si>
  <si>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</si>
  <si>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</si>
  <si>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</si>
  <si>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</si>
  <si>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</si>
  <si>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</si>
  <si>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</si>
  <si>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</si>
  <si>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</si>
  <si>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</si>
  <si>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</si>
  <si>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</si>
  <si>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</si>
  <si>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</si>
  <si>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</si>
  <si>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</si>
  <si>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</si>
  <si>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</si>
  <si>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</si>
  <si>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</si>
  <si>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</si>
  <si>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</si>
  <si>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</si>
  <si>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</si>
  <si>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</si>
  <si>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</si>
  <si>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</si>
  <si>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</si>
  <si>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</si>
  <si>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</si>
  <si>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</si>
  <si>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</si>
  <si>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</si>
  <si>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</si>
  <si>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</si>
  <si>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</si>
  <si>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</si>
  <si>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</si>
  <si>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</si>
  <si>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</si>
  <si>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</si>
  <si>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</si>
  <si>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</si>
  <si>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</si>
  <si>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</si>
  <si>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</si>
  <si>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</si>
  <si>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</si>
  <si>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</si>
  <si>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</si>
  <si>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</si>
  <si>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</si>
  <si>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</si>
  <si>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</si>
  <si>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</si>
  <si>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</si>
  <si>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</si>
  <si>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</si>
  <si>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</si>
  <si>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</si>
  <si>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</si>
  <si>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</si>
  <si>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</si>
  <si>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</si>
  <si>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</si>
  <si>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</si>
  <si>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</si>
  <si>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</si>
  <si>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</si>
  <si>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</si>
  <si>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</si>
  <si>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</si>
  <si>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</si>
  <si>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</si>
  <si>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</si>
  <si>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</si>
  <si>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</si>
  <si>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</si>
  <si>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</si>
  <si>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</si>
  <si>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</si>
  <si>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</si>
  <si>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</si>
  <si>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</si>
  <si>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</si>
  <si>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</si>
  <si>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</si>
  <si>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</si>
  <si>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</si>
  <si>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</si>
  <si>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</si>
  <si>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</si>
  <si>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</si>
  <si>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</si>
  <si>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</si>
  <si>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</si>
  <si>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</si>
  <si>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</si>
  <si>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</si>
  <si>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</si>
  <si>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</si>
  <si>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</si>
  <si>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</si>
  <si>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</si>
  <si>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</si>
  <si>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</si>
  <si>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</si>
  <si>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</si>
  <si>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</si>
  <si>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</si>
  <si>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</si>
  <si>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</si>
  <si>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</si>
  <si>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</si>
  <si>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</si>
  <si>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</si>
  <si>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</si>
  <si>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</si>
  <si>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</si>
  <si>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</si>
  <si>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</si>
  <si>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</si>
  <si>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</si>
  <si>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</si>
  <si>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</si>
  <si>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</si>
  <si>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</si>
  <si>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</si>
  <si>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</si>
  <si>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</si>
  <si>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</si>
  <si>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</si>
  <si>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</si>
  <si>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</si>
  <si>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</si>
  <si>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</si>
  <si>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</si>
  <si>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</si>
  <si>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</si>
  <si>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</si>
  <si>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</si>
  <si>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</si>
  <si>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</si>
  <si>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</si>
  <si>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</si>
  <si>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</si>
  <si>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</si>
  <si>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</si>
  <si>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</si>
  <si>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</si>
  <si>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</si>
  <si>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</si>
  <si>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</si>
  <si>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</si>
  <si>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</si>
  <si>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</si>
  <si>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</si>
  <si>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</si>
  <si>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</si>
  <si>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</si>
  <si>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</si>
  <si>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</si>
  <si>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</si>
  <si>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</si>
  <si>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</si>
  <si>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</si>
  <si>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</si>
  <si>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</si>
  <si>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</si>
  <si>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</si>
  <si>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</si>
  <si>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</si>
  <si>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</si>
  <si>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</si>
  <si>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</si>
  <si>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</si>
  <si>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</si>
  <si>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</si>
  <si>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</si>
  <si>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</si>
  <si>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</si>
  <si>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</si>
  <si>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</si>
  <si>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</si>
  <si>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</si>
  <si>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</si>
  <si>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</si>
  <si>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</si>
  <si>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</si>
  <si>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</si>
  <si>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</si>
  <si>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</si>
  <si>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</si>
  <si>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</si>
  <si>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</si>
  <si>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</si>
  <si>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</si>
  <si>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</si>
  <si>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</si>
  <si>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</si>
  <si>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</si>
  <si>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</si>
  <si>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</si>
  <si>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</si>
  <si>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</si>
  <si>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</si>
  <si>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</si>
  <si>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</si>
  <si>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</si>
  <si>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</si>
  <si>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</si>
  <si>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</si>
  <si>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</si>
  <si>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</si>
  <si>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</si>
  <si>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</si>
  <si>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</si>
  <si>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</si>
  <si>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</si>
  <si>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</si>
  <si>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</si>
  <si>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</si>
  <si>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</si>
  <si>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</si>
  <si>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</si>
  <si>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</si>
  <si>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</si>
  <si>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</si>
  <si>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</si>
  <si>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</si>
  <si>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</si>
  <si>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</si>
  <si>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</si>
  <si>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</si>
  <si>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</si>
  <si>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</si>
  <si>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</si>
  <si>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</si>
  <si>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</si>
  <si>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</si>
  <si>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</si>
  <si>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</si>
  <si>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</si>
  <si>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</si>
  <si>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</si>
  <si>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</si>
  <si>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</si>
  <si>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</si>
  <si>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</si>
  <si>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</si>
  <si>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</si>
  <si>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</si>
  <si>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</si>
  <si>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</si>
  <si>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</si>
  <si>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</si>
  <si>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</si>
  <si>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</si>
  <si>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</si>
  <si>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</si>
  <si>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</si>
  <si>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</si>
  <si>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</si>
  <si>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</si>
  <si>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</si>
  <si>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</si>
  <si>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</si>
  <si>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</si>
  <si>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</si>
  <si>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</si>
  <si>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</si>
  <si>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</si>
  <si>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</si>
  <si>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</si>
  <si>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</si>
  <si>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</si>
  <si>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</si>
  <si>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</si>
  <si>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</si>
  <si>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</si>
  <si>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</si>
  <si>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</si>
  <si>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</si>
  <si>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</si>
  <si>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</si>
  <si>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</si>
  <si>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</si>
  <si>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</si>
  <si>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</si>
  <si>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</si>
  <si>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</si>
  <si>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</si>
  <si>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</si>
  <si>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</si>
  <si>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</si>
  <si>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</si>
  <si>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</si>
  <si>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</si>
  <si>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</si>
  <si>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</si>
  <si>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</si>
  <si>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</si>
  <si>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</si>
  <si>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</si>
  <si>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</si>
  <si>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</si>
  <si>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</si>
  <si>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</si>
  <si>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</si>
  <si>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</si>
  <si>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</si>
  <si>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</si>
  <si>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</si>
  <si>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</si>
  <si>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</si>
  <si>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</si>
  <si>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</si>
  <si>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</si>
  <si>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</si>
  <si>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</si>
  <si>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</si>
  <si>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</si>
  <si>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</si>
  <si>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</si>
  <si>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</si>
  <si>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</si>
  <si>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</si>
  <si>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</si>
  <si>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</si>
  <si>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</si>
  <si>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</si>
  <si>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</si>
  <si>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</si>
  <si>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</si>
  <si>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</si>
  <si>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</si>
  <si>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</si>
  <si>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</si>
  <si>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</si>
  <si>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</si>
  <si>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</si>
  <si>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</si>
  <si>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</si>
  <si>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</si>
  <si>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</si>
  <si>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</si>
  <si>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</si>
  <si>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</si>
  <si>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</si>
  <si>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</si>
  <si>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</si>
  <si>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</si>
  <si>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</si>
  <si>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</si>
  <si>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</si>
  <si>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</si>
  <si>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</si>
  <si>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</si>
  <si>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</si>
  <si>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</si>
  <si>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</si>
  <si>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</si>
  <si>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</si>
  <si>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</si>
  <si>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</si>
  <si>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</si>
  <si>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</si>
  <si>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</si>
  <si>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</si>
  <si>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</si>
  <si>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</si>
  <si>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</si>
  <si>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</si>
  <si>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</si>
  <si>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</si>
  <si>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</si>
  <si>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</si>
  <si>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</si>
  <si>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</si>
  <si>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</si>
  <si>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</si>
  <si>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</si>
  <si>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</si>
  <si>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</si>
  <si>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</si>
  <si>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</si>
  <si>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</si>
  <si>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</si>
  <si>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</si>
  <si>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</si>
  <si>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</si>
  <si>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</si>
  <si>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</si>
  <si>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</si>
  <si>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</si>
  <si>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</si>
  <si>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</si>
  <si>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</si>
  <si>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</si>
  <si>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</si>
  <si>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</si>
  <si>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</si>
  <si>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</si>
  <si>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</si>
  <si>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</si>
  <si>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</si>
  <si>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</si>
  <si>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</si>
  <si>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</si>
  <si>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</si>
  <si>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</si>
  <si>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</si>
  <si>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</si>
  <si>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</si>
  <si>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</si>
  <si>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</si>
  <si>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</si>
  <si>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</si>
  <si>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</si>
  <si>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</si>
  <si>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</si>
  <si>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</si>
  <si>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</si>
  <si>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</si>
  <si>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</si>
  <si>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</si>
  <si>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</si>
  <si>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</si>
  <si>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</si>
  <si>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</si>
  <si>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</si>
  <si>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</si>
  <si>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</si>
  <si>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</si>
  <si>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</si>
  <si>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</si>
  <si>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</si>
  <si>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</si>
  <si>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</si>
  <si>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</si>
  <si>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</si>
  <si>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</si>
  <si>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</si>
  <si>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</si>
  <si>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</si>
  <si>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</si>
  <si>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</si>
  <si>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</si>
  <si>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</si>
  <si>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</si>
  <si>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</si>
  <si>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</si>
  <si>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</si>
  <si>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</si>
  <si>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</si>
  <si>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</si>
  <si>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</si>
  <si>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</si>
  <si>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</si>
  <si>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</si>
  <si>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</si>
  <si>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</si>
  <si>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</si>
  <si>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</si>
  <si>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</si>
  <si>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</si>
  <si>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</si>
  <si>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</si>
  <si>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</si>
  <si>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</si>
  <si>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</si>
  <si>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</si>
  <si>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</si>
  <si>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</si>
  <si>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</si>
  <si>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</si>
  <si>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</si>
  <si>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</si>
  <si>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</si>
  <si>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</si>
  <si>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</si>
  <si>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</si>
  <si>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</si>
  <si>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</si>
  <si>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</si>
  <si>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</si>
  <si>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</si>
  <si>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</si>
  <si>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</si>
  <si>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</si>
  <si>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</si>
  <si>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</si>
  <si>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</si>
  <si>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</si>
  <si>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</si>
  <si>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</si>
  <si>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</si>
  <si>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</si>
  <si>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</si>
  <si>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</si>
  <si>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</si>
  <si>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</si>
  <si>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</si>
  <si>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</si>
  <si>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</si>
  <si>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</si>
  <si>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</si>
  <si>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</si>
  <si>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</si>
  <si>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</si>
  <si>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</si>
  <si>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</si>
  <si>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</si>
  <si>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</si>
  <si>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</si>
  <si>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</si>
  <si>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</si>
  <si>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</si>
  <si>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</si>
  <si>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</si>
  <si>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</si>
  <si>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</si>
  <si>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</si>
  <si>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</si>
  <si>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</si>
  <si>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</si>
  <si>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</si>
  <si>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</si>
  <si>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</si>
  <si>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</si>
  <si>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</si>
  <si>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</si>
  <si>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</si>
  <si>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</si>
  <si>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</si>
  <si>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</si>
  <si>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</si>
  <si>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</si>
  <si>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</si>
  <si>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</si>
  <si>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</si>
  <si>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</si>
  <si>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</si>
  <si>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</si>
  <si>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</si>
  <si>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</si>
  <si>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</si>
  <si>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</si>
  <si>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</si>
  <si>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</si>
  <si>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</si>
  <si>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</si>
  <si>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</si>
  <si>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</si>
  <si>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</si>
  <si>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</si>
  <si>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</si>
  <si>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</si>
  <si>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</si>
  <si>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</si>
  <si>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</si>
  <si>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</si>
  <si>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</si>
  <si>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</si>
  <si>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</si>
  <si>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</si>
  <si>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</si>
  <si>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</si>
  <si>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</si>
  <si>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</si>
  <si>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</si>
  <si>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</si>
  <si>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</si>
  <si>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</si>
  <si>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</si>
  <si>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</si>
  <si>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</si>
  <si>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</si>
  <si>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</si>
  <si>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</si>
  <si>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</si>
  <si>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</si>
  <si>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</si>
  <si>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</si>
  <si>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</si>
  <si>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</si>
  <si>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</si>
  <si>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</si>
  <si>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</si>
  <si>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</si>
  <si>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</si>
  <si>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</si>
  <si>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</si>
  <si>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</si>
  <si>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</si>
  <si>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</si>
  <si>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</si>
  <si>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</si>
  <si>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</si>
  <si>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</si>
  <si>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</si>
  <si>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</si>
  <si>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</si>
  <si>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</si>
  <si>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</si>
  <si>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</si>
  <si>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</si>
  <si>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</si>
  <si>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Perfect Funded</t>
  </si>
  <si>
    <t>Average Donation</t>
  </si>
  <si>
    <t>Category</t>
  </si>
  <si>
    <t>Sub-Category</t>
  </si>
  <si>
    <t>Row Labels</t>
  </si>
  <si>
    <t>Grand Total</t>
  </si>
  <si>
    <t>Count of state</t>
  </si>
  <si>
    <t>hardware</t>
  </si>
  <si>
    <t>plays</t>
  </si>
  <si>
    <t>pop</t>
  </si>
  <si>
    <t>television</t>
  </si>
  <si>
    <t>shorts</t>
  </si>
  <si>
    <t>science fiction</t>
  </si>
  <si>
    <t>drama</t>
  </si>
  <si>
    <t>documentary</t>
  </si>
  <si>
    <t>animation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</si>
  <si>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</si>
  <si>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</si>
  <si>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</si>
  <si>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</si>
  <si>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</si>
  <si>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</si>
  <si>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</si>
  <si>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</si>
  <si>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</si>
  <si>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</si>
  <si>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</si>
  <si>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</si>
  <si>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</si>
  <si>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</si>
  <si>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</si>
  <si>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</si>
  <si>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</si>
  <si>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</si>
  <si>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</si>
  <si>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</si>
  <si>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faith</t>
  </si>
  <si>
    <t>gadgets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</si>
  <si>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</si>
  <si>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</si>
  <si>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</si>
  <si>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</si>
  <si>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</si>
  <si>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</si>
  <si>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</si>
  <si>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</si>
  <si>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</si>
  <si>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</si>
  <si>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</si>
  <si>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(All)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</si>
  <si>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</si>
  <si>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</si>
  <si>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</si>
  <si>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</si>
  <si>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</si>
  <si>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</si>
  <si>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</si>
  <si>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</si>
  <si>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</si>
  <si>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</si>
  <si>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</si>
  <si>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</si>
  <si>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</si>
  <si>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</si>
  <si>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</si>
  <si>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</si>
  <si>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</si>
  <si>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</si>
  <si>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</si>
  <si>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</si>
  <si>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</si>
  <si>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</si>
  <si>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</si>
  <si>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</si>
  <si>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</si>
  <si>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Average of Perfect Funded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</si>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</sst>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right"/>
    </xf>
    <xf numFmtId="44" fontId="0" fillId="0" borderId="0" xfId="0" applyNumberFormat="1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FFFF00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[StarterBook_HW_01_Excel_Bkaczmarczik.xlsx]Parent Category!PivotTable9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94-2748-BC6F-096FE888932C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94-2748-BC6F-096FE888932C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94-2748-BC6F-096FE888932C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E94-2748-BC6F-096FE8889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2462208"/>
        <c:axId val="262992656"/>
      </c:barChart>
      <c:catAx>
        <c:axId val="26246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992656"/>
        <c:crosses val="autoZero"/>
        <c:auto val="1"/>
        <c:lblAlgn val="ctr"/>
        <c:lblOffset val="100"/>
        <c:noMultiLvlLbl val="0"/>
      </c:catAx>
      <c:valAx>
        <c:axId val="26299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246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[StarterBook_HW_01_Excel_Bkaczmarczik.xlsx]Sub 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7E-A14B-B373-9BFC408BD2EE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2E-0844-A631-90E0499BC252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2E-0844-A631-90E0499BC252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2E-0844-A631-90E0499BC2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1340384"/>
        <c:axId val="321086368"/>
      </c:barChart>
      <c:catAx>
        <c:axId val="32134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086368"/>
        <c:crosses val="autoZero"/>
        <c:auto val="1"/>
        <c:lblAlgn val="ctr"/>
        <c:lblOffset val="100"/>
        <c:noMultiLvlLbl val="0"/>
      </c:catAx>
      <c:valAx>
        <c:axId val="32108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34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[StarterBook_HW_01_Excel_Bkaczmarczik.xlsx]Date Created!PivotTable10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7-0444-8099-745AF69ED69A}"/>
            </c:ext>
          </c:extLst>
        </c:ser>
        <c:ser>
          <c:idx val="1"/>
          <c:order val="1"/>
          <c:tx>
            <c:strRef>
              <c:f>'Date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27-0444-8099-745AF69ED69A}"/>
            </c:ext>
          </c:extLst>
        </c:ser>
        <c:ser>
          <c:idx val="2"/>
          <c:order val="2"/>
          <c:tx>
            <c:strRef>
              <c:f>'Date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27-0444-8099-745AF69ED6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9829312"/>
        <c:axId val="309652592"/>
      </c:lineChart>
      <c:catAx>
        <c:axId val="309829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652592"/>
        <c:crosses val="autoZero"/>
        <c:auto val="1"/>
        <c:lblAlgn val="ctr"/>
        <c:lblOffset val="100"/>
        <c:noMultiLvlLbl val="0"/>
      </c:catAx>
      <c:valAx>
        <c:axId val="30965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829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- Outcomes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CE-7647-B861-B2011132822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CE-7647-B861-B2011132822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CE-7647-B861-B20111328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6034304"/>
        <c:axId val="352502288"/>
      </c:lineChart>
      <c:catAx>
        <c:axId val="32603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502288"/>
        <c:crosses val="autoZero"/>
        <c:auto val="1"/>
        <c:lblAlgn val="ctr"/>
        <c:lblOffset val="100"/>
        <c:noMultiLvlLbl val="0"/>
      </c:catAx>
      <c:valAx>
        <c:axId val="3525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603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15</xdr:row>
      <xdr:rowOff>6350</xdr:rowOff>
    </xdr:from>
    <xdr:to>
      <xdr:col>6</xdr:col>
      <xdr:colOff>406400</xdr:colOff>
      <xdr:row>29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812818-72F1-224D-A489-25C06832CB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622299</xdr:colOff>
      <xdr:row>7</xdr:row>
      <xdr:rowOff>44450</xdr:rowOff>
    </xdr:from>
    <xdr:to>
      <xdr:col>13</xdr:col>
      <xdr:colOff>595312</xdr:colOff>
      <xdr:row>23</xdr:row>
      <xdr:rowOff>178593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A72F4C-FAF8-FE45-837A-704242B0D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18</xdr:row>
      <xdr:rowOff>184150</xdr:rowOff>
    </xdr:from>
    <xdr:to>
      <xdr:col>6</xdr:col>
      <xdr:colOff>63500</xdr:colOff>
      <xdr:row>33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01DF5-1E79-454A-B05B-EB7038FFD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933450</xdr:colOff>
      <xdr:row>15</xdr:row>
      <xdr:rowOff>171450</xdr:rowOff>
    </xdr:from>
    <xdr:to>
      <xdr:col>6</xdr:col>
      <xdr:colOff>133350</xdr:colOff>
      <xdr:row>30</xdr:row>
      <xdr:rowOff>57150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45616A-BE14-184D-B5A2-FE418C680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522076388886" createdVersion="6" refreshedVersion="6" minRefreshableVersion="3" recordCount="4115" xr:uid="{87C29C9D-B988-9E43-9D40-E28D80490A8D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74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  <s v="sic" u="1"/>
        <s v="/fiction" u="1"/>
        <s v="nfiction" u="1"/>
        <s v="/animation" u="1"/>
        <s v="hy/people" u="1"/>
        <s v="'s books" u="1"/>
        <s v="podcasts" u="1"/>
        <s v="hy/nature" u="1"/>
        <s v="hotobooks" u="1"/>
        <s v="/gadgets" u="1"/>
        <s v="ce fiction" u="1"/>
        <s v="slations" u="1"/>
        <s v="loration" u="1"/>
        <s v="ock" u="1"/>
        <s v="sm/audio" u="1"/>
        <s v="tal" u="1"/>
        <s v="earables" u="1"/>
        <s v="ideo/drama" u="1"/>
        <s v="ith" u="1"/>
        <s v="erspaces" u="1"/>
        <s v="ts" u="1"/>
        <s v="hy/places" u="1"/>
        <s v="ch" u="1"/>
        <s v="mes" u="1"/>
        <s v="deo/shorts" u="1"/>
        <s v="ocumentary" u="1"/>
        <s v="sical" u="1"/>
        <s v="logy/web" u="1"/>
        <s v="rt books" u="1"/>
        <s v="azz" u="1"/>
        <s v="ks" u="1"/>
        <s v="pace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94.544373495373" createdVersion="6" refreshedVersion="6" minRefreshableVersion="3" recordCount="4115" xr:uid="{0EA4AC99-F318-A14D-8712-955E0EE004AC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fect Funded" numFmtId="0">
      <sharedItems containsString="0" containsBlank="1" containsNumber="1" minValue="0" maxValue="2260300"/>
    </cacheField>
    <cacheField name="Average Donation" numFmtId="44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x v="120"/>
    <x v="1"/>
    <x v="6"/>
    <x v="4113"/>
    <d v="2016-01-08T06:34:00"/>
  </r>
  <r>
    <m/>
    <m/>
    <m/>
    <m/>
    <m/>
    <x v="4"/>
    <m/>
    <m/>
    <m/>
    <m/>
    <m/>
    <m/>
    <m/>
    <m/>
    <m/>
    <x v="2939"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F83E7-E1C2-C140-9C48-23051B54CFD2}" name="PivotTable9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A7895E-99DA-C143-9F07-03E44ED6E531}" name="PivotTable6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 sortType="ascending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 sortType="ascending">
      <items count="75">
        <item m="1" x="47"/>
        <item m="1" x="45"/>
        <item m="1" x="43"/>
        <item m="1" x="51"/>
        <item x="5"/>
        <item x="25"/>
        <item x="16"/>
        <item m="1" x="71"/>
        <item m="1" x="52"/>
        <item m="1" x="64"/>
        <item x="39"/>
        <item x="35"/>
        <item m="1" x="66"/>
        <item x="4"/>
        <item x="3"/>
        <item m="1" x="58"/>
        <item x="15"/>
        <item m="1" x="61"/>
        <item x="28"/>
        <item x="10"/>
        <item x="19"/>
        <item x="29"/>
        <item x="30"/>
        <item m="1" x="50"/>
        <item m="1" x="49"/>
        <item m="1" x="46"/>
        <item m="1" x="63"/>
        <item m="1" x="59"/>
        <item x="14"/>
        <item m="1" x="60"/>
        <item x="13"/>
        <item m="1" x="72"/>
        <item m="1" x="69"/>
        <item m="1" x="54"/>
        <item x="37"/>
        <item m="1" x="65"/>
        <item x="12"/>
        <item x="18"/>
        <item x="40"/>
        <item x="24"/>
        <item m="1" x="44"/>
        <item x="9"/>
        <item m="1" x="55"/>
        <item m="1" x="67"/>
        <item m="1" x="73"/>
        <item x="31"/>
        <item x="20"/>
        <item x="26"/>
        <item x="6"/>
        <item m="1" x="48"/>
        <item x="27"/>
        <item x="23"/>
        <item x="34"/>
        <item x="11"/>
        <item m="1" x="70"/>
        <item x="2"/>
        <item x="1"/>
        <item m="1" x="42"/>
        <item m="1" x="68"/>
        <item m="1" x="53"/>
        <item m="1" x="56"/>
        <item x="33"/>
        <item x="36"/>
        <item x="38"/>
        <item x="32"/>
        <item m="1" x="57"/>
        <item x="0"/>
        <item x="22"/>
        <item m="1" x="6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 v="4"/>
    </i>
    <i>
      <x v="5"/>
    </i>
    <i>
      <x v="6"/>
    </i>
    <i>
      <x v="10"/>
    </i>
    <i>
      <x v="11"/>
    </i>
    <i>
      <x v="13"/>
    </i>
    <i>
      <x v="14"/>
    </i>
    <i>
      <x v="16"/>
    </i>
    <i>
      <x v="18"/>
    </i>
    <i>
      <x v="19"/>
    </i>
    <i>
      <x v="20"/>
    </i>
    <i>
      <x v="21"/>
    </i>
    <i>
      <x v="22"/>
    </i>
    <i>
      <x v="28"/>
    </i>
    <i>
      <x v="30"/>
    </i>
    <i>
      <x v="34"/>
    </i>
    <i>
      <x v="36"/>
    </i>
    <i>
      <x v="37"/>
    </i>
    <i>
      <x v="38"/>
    </i>
    <i>
      <x v="39"/>
    </i>
    <i>
      <x v="41"/>
    </i>
    <i>
      <x v="45"/>
    </i>
    <i>
      <x v="46"/>
    </i>
    <i>
      <x v="47"/>
    </i>
    <i>
      <x v="48"/>
    </i>
    <i>
      <x v="50"/>
    </i>
    <i>
      <x v="51"/>
    </i>
    <i>
      <x v="52"/>
    </i>
    <i>
      <x v="53"/>
    </i>
    <i>
      <x v="55"/>
    </i>
    <i>
      <x v="56"/>
    </i>
    <i>
      <x v="61"/>
    </i>
    <i>
      <x v="62"/>
    </i>
    <i>
      <x v="63"/>
    </i>
    <i>
      <x v="64"/>
    </i>
    <i>
      <x v="66"/>
    </i>
    <i>
      <x v="67"/>
    </i>
    <i>
      <x v="69"/>
    </i>
    <i>
      <x v="70"/>
    </i>
    <i>
      <x v="71"/>
    </i>
    <i>
      <x v="7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AABC85-8DCA-D943-9550-2F3716B04D39}" name="PivotTable10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907421-FFD8-5042-9394-909D051EDD7A}" name="PivotTable11" cacheId="59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4" firstHeaderRow="1" firstDataRow="1" firstDataCol="1" rowPageCount="1" colPageCount="1"/>
  <pivotFields count="22">
    <pivotField showAll="0"/>
    <pivotField showAll="0"/>
    <pivotField showAll="0"/>
    <pivotField showAll="0"/>
    <pivotField showAll="0"/>
    <pivotField axis="axisPage" multipleItemSelectionAllowe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 defaultSubtotal="0"/>
    <pivotField showAll="0" defaultSubtotal="0"/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Items count="1">
    <i/>
  </colItems>
  <pageFields count="1">
    <pageField fld="5" hier="-1"/>
  </pageFields>
  <dataFields count="1">
    <dataField name="Average of Perfect Funded" fld="14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1" zoomScale="89" zoomScaleNormal="55" workbookViewId="0">
      <selection activeCell="Q15" sqref="Q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3" bestFit="1" customWidth="1"/>
    <col min="16" max="16" width="15" style="7" bestFit="1" customWidth="1"/>
    <col min="17" max="17" width="10.33203125" bestFit="1" customWidth="1"/>
    <col min="18" max="18" width="11.664062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6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(E2/D2)*100</f>
        <v>136.85882352941178</v>
      </c>
      <c r="P2" s="7">
        <f>E2/L2</f>
        <v>63.917582417582416</v>
      </c>
      <c r="Q2" t="str">
        <f>LEFT(N2,FIND("/", N2)-1)</f>
        <v>film &amp; video</v>
      </c>
      <c r="R2" t="str">
        <f>RIGHT(N2,(LEN(N2)-FIND("/", N2)))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(E3/D3)*100</f>
        <v>142.60827250608273</v>
      </c>
      <c r="P3" s="7">
        <f t="shared" ref="P3:P66" si="1">E3/L3</f>
        <v>185.48101265822785</v>
      </c>
      <c r="Q3" t="str">
        <f t="shared" ref="Q3:Q66" si="2">LEFT(N3,FIND("/", N3)-1)</f>
        <v>film &amp; video</v>
      </c>
      <c r="R3" t="str">
        <f t="shared" ref="R3:R66" si="3">RIGHT(N3,(LEN(N3)-FIND("/", N3)))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7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7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7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7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7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7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7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7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7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7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7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7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7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7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7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7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7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7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7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7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7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7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7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7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7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7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7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7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7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7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7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7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7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7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7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7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7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7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7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7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7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7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7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7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7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7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7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7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7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7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(E67/D67)*100</f>
        <v>107.52857142857141</v>
      </c>
      <c r="P67" s="7">
        <f t="shared" ref="P67:P130" si="7">E67/L67</f>
        <v>132.05263157894737</v>
      </c>
      <c r="Q67" t="str">
        <f t="shared" ref="Q67:Q130" si="8">LEFT(N67,FIND("/", N67)-1)</f>
        <v>film &amp; video</v>
      </c>
      <c r="R67" t="str">
        <f t="shared" ref="R67:R130" si="9">RIGHT(N67,(LEN(N67)-FIND("/", N67)))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7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116.25000000000001</v>
      </c>
      <c r="P69" s="7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7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7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7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123.94444444444443</v>
      </c>
      <c r="P73" s="7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7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7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112.93199999999999</v>
      </c>
      <c r="P76" s="7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7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7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7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7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7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7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100.01249999999999</v>
      </c>
      <c r="P84" s="7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102.49999999999999</v>
      </c>
      <c r="P85" s="7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7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125.49999999999999</v>
      </c>
      <c r="P87" s="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7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104.60000000000001</v>
      </c>
      <c r="P89" s="7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102.85714285714285</v>
      </c>
      <c r="P90" s="7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115.06666666666668</v>
      </c>
      <c r="P91" s="7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7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7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7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110.60000000000001</v>
      </c>
      <c r="P95" s="7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7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7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7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7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7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7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7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127.75000000000001</v>
      </c>
      <c r="P104" s="7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7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7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107.40909090909089</v>
      </c>
      <c r="P107" s="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100.49999999999999</v>
      </c>
      <c r="P108" s="7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7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246.66666666666669</v>
      </c>
      <c r="P110" s="7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219.49999999999997</v>
      </c>
      <c r="P111" s="7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7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7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7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7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103.33333333333334</v>
      </c>
      <c r="P116" s="7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140.44444444444443</v>
      </c>
      <c r="P117" s="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7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100.49377777777779</v>
      </c>
      <c r="P119" s="7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113.03159999999998</v>
      </c>
      <c r="P120" s="7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104.55692307692308</v>
      </c>
      <c r="P121" s="7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1.4285714285714287E-2</v>
      </c>
      <c r="P122" s="7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7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7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14.000000000000002</v>
      </c>
      <c r="P127" s="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7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7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7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(E131/D131)*100</f>
        <v>0</v>
      </c>
      <c r="P131" s="7" t="e">
        <f t="shared" ref="P131:P194" si="13">E131/L131</f>
        <v>#DIV/0!</v>
      </c>
      <c r="Q131" t="str">
        <f t="shared" ref="Q131:Q194" si="14">LEFT(N131,FIND("/", N131)-1)</f>
        <v>film &amp; video</v>
      </c>
      <c r="R131" t="str">
        <f t="shared" ref="R131:R194" si="15">RIGHT(N131,(LEN(N131)-FIND("/", N131)))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7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7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7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7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0.33333333333333337</v>
      </c>
      <c r="P144" s="7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7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7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7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0.91999999999999993</v>
      </c>
      <c r="P151" s="7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7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5.5999999999999994E-2</v>
      </c>
      <c r="P153" s="7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7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7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2.666666666666667</v>
      </c>
      <c r="P156" s="7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7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7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7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7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7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7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7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7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7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22.400000000000002</v>
      </c>
      <c r="P171" s="7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7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7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7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7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7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7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7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3.4000000000000004</v>
      </c>
      <c r="P186" s="7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7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6.8999999999999992E-2</v>
      </c>
      <c r="P191" s="7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7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7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7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(E195/D195)*100</f>
        <v>0</v>
      </c>
      <c r="P195" s="7" t="e">
        <f t="shared" ref="P195:P258" si="19">E195/L195</f>
        <v>#DIV/0!</v>
      </c>
      <c r="Q195" t="str">
        <f t="shared" ref="Q195:Q258" si="20">LEFT(N195,FIND("/", N195)-1)</f>
        <v>film &amp; video</v>
      </c>
      <c r="R195" t="str">
        <f t="shared" ref="R195:R258" si="21">RIGHT(N195,(LEN(N195)-FIND("/", N195)))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7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41.857142857142861</v>
      </c>
      <c r="P198" s="7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7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1.1159999999999999</v>
      </c>
      <c r="P200" s="7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26.192500000000003</v>
      </c>
      <c r="P202" s="7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58.461538461538467</v>
      </c>
      <c r="P203" s="7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7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7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7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7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7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7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7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7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55.698440000000005</v>
      </c>
      <c r="P218" s="7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7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7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17.630000000000003</v>
      </c>
      <c r="P221" s="7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7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7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7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7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7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7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0.33333333333333337</v>
      </c>
      <c r="P239" s="7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7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7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7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113.46153846153845</v>
      </c>
      <c r="P244" s="7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7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113.75714285714287</v>
      </c>
      <c r="P246" s="7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103.71999999999998</v>
      </c>
      <c r="P247" s="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305.46000000000004</v>
      </c>
      <c r="P248" s="7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7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7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7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105.58333333333334</v>
      </c>
      <c r="P252" s="7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125.57142857142858</v>
      </c>
      <c r="P253" s="7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7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100.73333333333335</v>
      </c>
      <c r="P255" s="7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7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7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(E259/D259)*100</f>
        <v>106.72648571428572</v>
      </c>
      <c r="P259" s="7">
        <f t="shared" ref="P259:P322" si="25">E259/L259</f>
        <v>66.70405357142856</v>
      </c>
      <c r="Q259" t="str">
        <f t="shared" ref="Q259:Q322" si="26">LEFT(N259,FIND("/", N259)-1)</f>
        <v>film &amp; video</v>
      </c>
      <c r="R259" t="str">
        <f t="shared" ref="R259:R322" si="27">RIGHT(N259,(LEN(N259)-FIND("/", N259)))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7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7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7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7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7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7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118.19999999999999</v>
      </c>
      <c r="P266" s="7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7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131.62883248730967</v>
      </c>
      <c r="P269" s="7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7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7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7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104.67999999999999</v>
      </c>
      <c r="P273" s="7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177.43366666666668</v>
      </c>
      <c r="P274" s="7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7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7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7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110.38153846153847</v>
      </c>
      <c r="P279" s="7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7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7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7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7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7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7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7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109.15333333333332</v>
      </c>
      <c r="P288" s="7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176.29999999999998</v>
      </c>
      <c r="P289" s="7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103.21061999999999</v>
      </c>
      <c r="P290" s="7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104.82000000000001</v>
      </c>
      <c r="P291" s="7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106.68444444444445</v>
      </c>
      <c r="P292" s="7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7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7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7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7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7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7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108.93241269841269</v>
      </c>
      <c r="P300" s="7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178.95250000000001</v>
      </c>
      <c r="P301" s="7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7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118.73499999999999</v>
      </c>
      <c r="P303" s="7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7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7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231.64705882352939</v>
      </c>
      <c r="P306" s="7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130.33333333333331</v>
      </c>
      <c r="P307" s="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7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111.31818181818183</v>
      </c>
      <c r="P309" s="7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105.56666666666668</v>
      </c>
      <c r="P310" s="7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118.94444444444446</v>
      </c>
      <c r="P311" s="7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7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7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111.87499999999999</v>
      </c>
      <c r="P314" s="7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7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385.15000000000003</v>
      </c>
      <c r="P316" s="7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7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7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7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7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106.58000000000001</v>
      </c>
      <c r="P322" s="7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(E323/D323)*100</f>
        <v>102.66285714285715</v>
      </c>
      <c r="P323" s="7">
        <f t="shared" ref="P323:P386" si="31">E323/L323</f>
        <v>106.62314540059347</v>
      </c>
      <c r="Q323" t="str">
        <f t="shared" ref="Q323:Q386" si="32">LEFT(N323,FIND("/", N323)-1)</f>
        <v>film &amp; video</v>
      </c>
      <c r="R323" t="str">
        <f t="shared" ref="R323:R386" si="33">RIGHT(N323,(LEN(N323)-FIND("/", N323)))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7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7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7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7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7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103.61439999999999</v>
      </c>
      <c r="P330" s="7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7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7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106.60499999999999</v>
      </c>
      <c r="P333" s="7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7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7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7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116.83911999999998</v>
      </c>
      <c r="P338" s="7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101.16833333333335</v>
      </c>
      <c r="P339" s="7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110.13360000000002</v>
      </c>
      <c r="P340" s="7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7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7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106.71428571428572</v>
      </c>
      <c r="P343" s="7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100.36639999999998</v>
      </c>
      <c r="P344" s="7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102.02863333333335</v>
      </c>
      <c r="P345" s="7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7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7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111.59049999999999</v>
      </c>
      <c r="P349" s="7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7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7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114.75999999999999</v>
      </c>
      <c r="P352" s="7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127.34117647058822</v>
      </c>
      <c r="P353" s="7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7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7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7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102.69239999999999</v>
      </c>
      <c r="P358" s="7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7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103.08800000000001</v>
      </c>
      <c r="P360" s="7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104.85537190082646</v>
      </c>
      <c r="P361" s="7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7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7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124.15933781686496</v>
      </c>
      <c r="P364" s="7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101.33333333333334</v>
      </c>
      <c r="P365" s="7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110.16142857142856</v>
      </c>
      <c r="P366" s="7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103.97333333333334</v>
      </c>
      <c r="P367" s="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7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7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104.11200000000001</v>
      </c>
      <c r="P370" s="7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7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7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7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125.33333333333334</v>
      </c>
      <c r="P374" s="7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7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7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105.9591836734694</v>
      </c>
      <c r="P378" s="7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114.39999999999999</v>
      </c>
      <c r="P379" s="7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111.76666666666665</v>
      </c>
      <c r="P380" s="7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116.08000000000001</v>
      </c>
      <c r="P381" s="7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7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104.72999999999999</v>
      </c>
      <c r="P383" s="7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255.83333333333331</v>
      </c>
      <c r="P384" s="7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7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7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(E387/D387)*100</f>
        <v>105.982</v>
      </c>
      <c r="P387" s="7">
        <f t="shared" ref="P387:P450" si="37">E387/L387</f>
        <v>111.79535864978902</v>
      </c>
      <c r="Q387" t="str">
        <f t="shared" ref="Q387:Q450" si="38">LEFT(N387,FIND("/", N387)-1)</f>
        <v>film &amp; video</v>
      </c>
      <c r="R387" t="str">
        <f t="shared" ref="R387:R450" si="39">RIGHT(N387,(LEN(N387)-FIND("/", N387)))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7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213.98947368421051</v>
      </c>
      <c r="P389" s="7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126.16000000000001</v>
      </c>
      <c r="P390" s="7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7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7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7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7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7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7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108.04450000000001</v>
      </c>
      <c r="P397" s="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7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7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125.16000000000001</v>
      </c>
      <c r="P400" s="7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106.80499999999999</v>
      </c>
      <c r="P401" s="7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7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7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7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105.25999999999999</v>
      </c>
      <c r="P405" s="7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7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7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101.55000000000001</v>
      </c>
      <c r="P409" s="7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7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7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128.29999999999998</v>
      </c>
      <c r="P412" s="7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7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7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7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7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120.21700000000001</v>
      </c>
      <c r="P418" s="7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7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7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7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0.43939393939393934</v>
      </c>
      <c r="P422" s="7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7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7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7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6.7966666666666677</v>
      </c>
      <c r="P426" s="7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1.3299999999999998</v>
      </c>
      <c r="P428" s="7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5.6333333333333329</v>
      </c>
      <c r="P430" s="7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7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7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7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7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</v>
      </c>
      <c r="P440" s="7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7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7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7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7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7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7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7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(E451/D451)*100</f>
        <v>2.25</v>
      </c>
      <c r="P451" s="7">
        <f t="shared" ref="P451:P514" si="43">E451/L451</f>
        <v>9</v>
      </c>
      <c r="Q451" t="str">
        <f t="shared" ref="Q451:Q514" si="44">LEFT(N451,FIND("/", N451)-1)</f>
        <v>film &amp; video</v>
      </c>
      <c r="R451" t="str">
        <f t="shared" ref="R451:R514" si="45">RIGHT(N451,(LEN(N451)-FIND("/", N451)))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7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7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7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0.82000000000000006</v>
      </c>
      <c r="P456" s="7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6.9230769230769221E-2</v>
      </c>
      <c r="P457" s="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7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7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7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7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7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7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7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7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7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7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7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7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7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7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7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7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7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7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7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7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7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7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7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7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7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4.5985132395404564</v>
      </c>
      <c r="P500" s="7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7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3.3076923076923079</v>
      </c>
      <c r="P502" s="7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7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7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7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0.43333333333333329</v>
      </c>
      <c r="P507" s="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7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7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7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7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7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0.13749999999999998</v>
      </c>
      <c r="P514" s="7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(E515/D515)*100</f>
        <v>13.923999999999999</v>
      </c>
      <c r="P515" s="7">
        <f t="shared" ref="P515:P578" si="49">E515/L515</f>
        <v>102.38235294117646</v>
      </c>
      <c r="Q515" t="str">
        <f t="shared" ref="Q515:Q578" si="50">LEFT(N515,FIND("/", N515)-1)</f>
        <v>film &amp; video</v>
      </c>
      <c r="R515" t="str">
        <f t="shared" ref="R515:R578" si="51">RIGHT(N515,(LEN(N515)-FIND("/", N515)))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7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7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7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7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7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7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7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108.67285714285715</v>
      </c>
      <c r="P526" s="7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113.99999999999999</v>
      </c>
      <c r="P528" s="7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7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115.65217391304347</v>
      </c>
      <c r="P530" s="7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7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107.78267254038178</v>
      </c>
      <c r="P532" s="7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7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7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7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104.66666666666666</v>
      </c>
      <c r="P536" s="7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102.49999999999999</v>
      </c>
      <c r="P537" s="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118.25757575757576</v>
      </c>
      <c r="P538" s="7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7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7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7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7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7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3.9999999999999996E-4</v>
      </c>
      <c r="P544" s="7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7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7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27.383999999999997</v>
      </c>
      <c r="P547" s="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7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7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</v>
      </c>
      <c r="P551" s="7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0.70000000000000007</v>
      </c>
      <c r="P552" s="7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7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7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7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7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0.91066666666666674</v>
      </c>
      <c r="P559" s="7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2.0833333333333336E-2</v>
      </c>
      <c r="P561" s="7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7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7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9.0666666666666659E-2</v>
      </c>
      <c r="P565" s="7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7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7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7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7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7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7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7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7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7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(E579/D579)*100</f>
        <v>0.2</v>
      </c>
      <c r="P579" s="7">
        <f t="shared" ref="P579:P642" si="55">E579/L579</f>
        <v>10</v>
      </c>
      <c r="Q579" t="str">
        <f t="shared" ref="Q579:Q642" si="56">LEFT(N579,FIND("/", N579)-1)</f>
        <v>technology</v>
      </c>
      <c r="R579" t="str">
        <f t="shared" ref="R579:R642" si="57">RIGHT(N579,(LEN(N579)-FIND("/", N579)))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7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7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7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7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7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0.55999999999999994</v>
      </c>
      <c r="P588" s="7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7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3.3444444444444441</v>
      </c>
      <c r="P590" s="7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7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7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7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7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7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7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7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7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7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7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7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1.4000000000000001</v>
      </c>
      <c r="P603" s="7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7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7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7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0.97400000000000009</v>
      </c>
      <c r="P610" s="7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0.64102564102564097</v>
      </c>
      <c r="P611" s="7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7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7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3.9999999999999996E-5</v>
      </c>
      <c r="P621" s="7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7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7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7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17.380000000000003</v>
      </c>
      <c r="P628" s="7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7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0.17500000000000002</v>
      </c>
      <c r="P631" s="7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7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7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7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7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7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9.0000000000000011E-3</v>
      </c>
      <c r="P640" s="7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9.9999999999999991E-5</v>
      </c>
      <c r="P641" s="7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7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(E643/D643)*100</f>
        <v>119.16249999999999</v>
      </c>
      <c r="P643" s="7">
        <f t="shared" ref="P643:P706" si="61">E643/L643</f>
        <v>151.31746031746033</v>
      </c>
      <c r="Q643" t="str">
        <f t="shared" ref="Q643:Q706" si="62">LEFT(N643,FIND("/", N643)-1)</f>
        <v>technology</v>
      </c>
      <c r="R643" t="str">
        <f t="shared" ref="R643:R706" si="63">RIGHT(N643,(LEN(N643)-FIND("/", N643)))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1460.4850000000001</v>
      </c>
      <c r="P644" s="7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105.80799999999999</v>
      </c>
      <c r="P645" s="7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300.11791999999997</v>
      </c>
      <c r="P646" s="7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7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7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7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7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7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100.52799999999999</v>
      </c>
      <c r="P653" s="7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100.46666666666665</v>
      </c>
      <c r="P654" s="7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7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7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7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125.69999999999999</v>
      </c>
      <c r="P659" s="7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7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100.56666666666668</v>
      </c>
      <c r="P661" s="7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7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7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7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0.35000000000000003</v>
      </c>
      <c r="P665" s="7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7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7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7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4.5600000000000005</v>
      </c>
      <c r="P670" s="7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7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7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39.426666666666662</v>
      </c>
      <c r="P673" s="7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7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0.20500000000000002</v>
      </c>
      <c r="P675" s="7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7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7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7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3.8206896551724134</v>
      </c>
      <c r="P680" s="7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15.485964912280703</v>
      </c>
      <c r="P681" s="7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25.912000000000003</v>
      </c>
      <c r="P682" s="7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7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7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7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7.4837500000000006</v>
      </c>
      <c r="P686" s="7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27.650000000000002</v>
      </c>
      <c r="P687" s="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7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7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57.648750000000007</v>
      </c>
      <c r="P691" s="7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7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7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6.5299999999999994</v>
      </c>
      <c r="P694" s="7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7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7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7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46.379999999999995</v>
      </c>
      <c r="P699" s="7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7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82.422107692307705</v>
      </c>
      <c r="P701" s="7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7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7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7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7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0.87454545454545463</v>
      </c>
      <c r="P706" s="7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(E707/D707)*100</f>
        <v>0.97699999999999987</v>
      </c>
      <c r="P707" s="7">
        <f t="shared" ref="P707:P770" si="67">E707/L707</f>
        <v>195.4</v>
      </c>
      <c r="Q707" t="str">
        <f t="shared" ref="Q707:Q770" si="68">LEFT(N707,FIND("/", N707)-1)</f>
        <v>technology</v>
      </c>
      <c r="R707" t="str">
        <f t="shared" ref="R707:R770" si="69">RIGHT(N707,(LEN(N707)-FIND("/", N707)))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7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7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0.40666666666666662</v>
      </c>
      <c r="P711" s="7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7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7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7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7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10.214285714285715</v>
      </c>
      <c r="P718" s="7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7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7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7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7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122.10975609756099</v>
      </c>
      <c r="P723" s="7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7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109.38000000000001</v>
      </c>
      <c r="P725" s="7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105.47157142857144</v>
      </c>
      <c r="P726" s="7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100.35000000000001</v>
      </c>
      <c r="P727" s="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7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7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7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7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7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7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7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7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7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114.40638297872341</v>
      </c>
      <c r="P737" s="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7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122.39999999999999</v>
      </c>
      <c r="P739" s="7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106.73333333333332</v>
      </c>
      <c r="P740" s="7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158.33333333333331</v>
      </c>
      <c r="P741" s="7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7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102.25999999999999</v>
      </c>
      <c r="P743" s="7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110.71428571428572</v>
      </c>
      <c r="P744" s="7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7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102.32000000000001</v>
      </c>
      <c r="P746" s="7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179.09909909909908</v>
      </c>
      <c r="P747" s="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7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7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7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7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102.58775877587757</v>
      </c>
      <c r="P752" s="7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7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7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7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103.75000000000001</v>
      </c>
      <c r="P756" s="7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7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7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7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101.92000000000002</v>
      </c>
      <c r="P761" s="7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7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7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7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(E771/D771)*100</f>
        <v>41.4</v>
      </c>
      <c r="P771" s="7">
        <f t="shared" ref="P771:P834" si="73">E771/L771</f>
        <v>31.846153846153847</v>
      </c>
      <c r="Q771" t="str">
        <f t="shared" ref="Q771:Q834" si="74">LEFT(N771,FIND("/", N771)-1)</f>
        <v>publishing</v>
      </c>
      <c r="R771" t="str">
        <f t="shared" ref="R771:R834" si="75">RIGHT(N771,(LEN(N771)-FIND("/", N771)))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7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7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0.85129023676509719</v>
      </c>
      <c r="P775" s="7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70.199999999999989</v>
      </c>
      <c r="P776" s="7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1.7000000000000002</v>
      </c>
      <c r="P777" s="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7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0.70000000000000007</v>
      </c>
      <c r="P779" s="7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7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2.666666666666667</v>
      </c>
      <c r="P781" s="7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7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7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7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7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102.49999999999999</v>
      </c>
      <c r="P786" s="7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142.79999999999998</v>
      </c>
      <c r="P788" s="7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114.16666666666666</v>
      </c>
      <c r="P789" s="7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7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109.41176470588236</v>
      </c>
      <c r="P791" s="7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7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7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100.44440000000002</v>
      </c>
      <c r="P794" s="7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102.77927272727271</v>
      </c>
      <c r="P795" s="7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105.31250000000001</v>
      </c>
      <c r="P796" s="7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101.35000000000001</v>
      </c>
      <c r="P798" s="7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7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7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7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152.13333333333335</v>
      </c>
      <c r="P802" s="7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7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101.33333333333334</v>
      </c>
      <c r="P804" s="7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123.2608695652174</v>
      </c>
      <c r="P805" s="7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7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7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7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7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103.77499999999999</v>
      </c>
      <c r="P811" s="7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7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7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7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7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7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7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137.11066666666665</v>
      </c>
      <c r="P819" s="7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7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108.74999999999999</v>
      </c>
      <c r="P821" s="7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7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7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7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7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7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100.43200000000002</v>
      </c>
      <c r="P827" s="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101.45454545454547</v>
      </c>
      <c r="P828" s="7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103.33333333333334</v>
      </c>
      <c r="P829" s="7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7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7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107.83333333333334</v>
      </c>
      <c r="P832" s="7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7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100.60706666666665</v>
      </c>
      <c r="P834" s="7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(E835/D835)*100</f>
        <v>101.66666666666666</v>
      </c>
      <c r="P835" s="7">
        <f t="shared" ref="P835:P898" si="79">E835/L835</f>
        <v>148.78048780487805</v>
      </c>
      <c r="Q835" t="str">
        <f t="shared" ref="Q835:Q898" si="80">LEFT(N835,FIND("/", N835)-1)</f>
        <v>music</v>
      </c>
      <c r="R835" t="str">
        <f t="shared" ref="R835:R898" si="81">RIGHT(N835,(LEN(N835)-FIND("/", N835)))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</v>
      </c>
      <c r="P836" s="7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117.25000000000001</v>
      </c>
      <c r="P837" s="7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100.93039999999999</v>
      </c>
      <c r="P838" s="7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7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7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7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7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101.32000000000001</v>
      </c>
      <c r="P843" s="7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7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7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7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122.00090909090908</v>
      </c>
      <c r="P848" s="7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7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7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7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155.17499999999998</v>
      </c>
      <c r="P852" s="7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7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104.97142857142859</v>
      </c>
      <c r="P854" s="7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7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</v>
      </c>
      <c r="P856" s="7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218.00000000000003</v>
      </c>
      <c r="P858" s="7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7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7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104.67500000000001</v>
      </c>
      <c r="P861" s="7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7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7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0.33999999999999997</v>
      </c>
      <c r="P864" s="7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7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7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7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7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7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7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7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7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7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1.2857142857142856</v>
      </c>
      <c r="P875" s="7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24.333333333333336</v>
      </c>
      <c r="P876" s="7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7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7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7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30.666666666666664</v>
      </c>
      <c r="P881" s="7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7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7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7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7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7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7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7.1999999999999993</v>
      </c>
      <c r="P890" s="7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7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4.1666666666666661</v>
      </c>
      <c r="P892" s="7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7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7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7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7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7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(E899/D899)*100</f>
        <v>0</v>
      </c>
      <c r="P899" s="7" t="e">
        <f t="shared" ref="P899:P962" si="85">E899/L899</f>
        <v>#DIV/0!</v>
      </c>
      <c r="Q899" t="str">
        <f t="shared" ref="Q899:Q962" si="86">LEFT(N899,FIND("/", N899)-1)</f>
        <v>music</v>
      </c>
      <c r="R899" t="str">
        <f t="shared" ref="R899:R962" si="87">RIGHT(N899,(LEN(N899)-FIND("/", N899)))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2.8000000000000003</v>
      </c>
      <c r="P900" s="7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7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7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7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7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7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7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7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0.85714285714285721</v>
      </c>
      <c r="P914" s="7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7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7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7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7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7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7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2.1999999999999997</v>
      </c>
      <c r="P925" s="7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7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2.666666666666667</v>
      </c>
      <c r="P927" s="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</v>
      </c>
      <c r="P930" s="7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7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6.5500000000000007</v>
      </c>
      <c r="P933" s="7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7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7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7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7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7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7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7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7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7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9.6333333333333346</v>
      </c>
      <c r="P945" s="7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13.325999999999999</v>
      </c>
      <c r="P946" s="7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1.9066666666666665</v>
      </c>
      <c r="P948" s="7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7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7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7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7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7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7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7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7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1.9416666666666664</v>
      </c>
      <c r="P959" s="7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11.328275684711327</v>
      </c>
      <c r="P960" s="7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7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7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(E963/D963)*100</f>
        <v>42.188421052631583</v>
      </c>
      <c r="P963" s="7">
        <f t="shared" ref="P963:P1026" si="91">E963/L963</f>
        <v>364.35454545454547</v>
      </c>
      <c r="Q963" t="str">
        <f t="shared" ref="Q963:Q1026" si="92">LEFT(N963,FIND("/", N963)-1)</f>
        <v>technology</v>
      </c>
      <c r="R963" t="str">
        <f t="shared" ref="R963:R1026" si="93">RIGHT(N963,(LEN(N963)-FIND("/", N963)))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7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</v>
      </c>
      <c r="P965" s="7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7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14.799999999999999</v>
      </c>
      <c r="P968" s="7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17.810000000000002</v>
      </c>
      <c r="P969" s="7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7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7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7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0.22599999999999998</v>
      </c>
      <c r="P973" s="7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7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2.0549999999999997</v>
      </c>
      <c r="P975" s="7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0.55999999999999994</v>
      </c>
      <c r="P976" s="7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2.6069999999999998</v>
      </c>
      <c r="P977" s="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7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7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7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7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14.860000000000001</v>
      </c>
      <c r="P982" s="7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7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7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29.506136117214709</v>
      </c>
      <c r="P985" s="7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7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7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7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7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7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7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0.46699999999999997</v>
      </c>
      <c r="P994" s="7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7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2.3345000000000002</v>
      </c>
      <c r="P996" s="7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7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7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58.558333333333337</v>
      </c>
      <c r="P1000" s="7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7.7886666666666677</v>
      </c>
      <c r="P1001" s="7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7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7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</v>
      </c>
      <c r="P1004" s="7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7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7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5.8500000000000005</v>
      </c>
      <c r="P1008" s="7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7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0.26737967914438499</v>
      </c>
      <c r="P1010" s="7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7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7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7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7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7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30.599999999999998</v>
      </c>
      <c r="P1016" s="7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2.666666666666667</v>
      </c>
      <c r="P1017" s="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7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7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7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7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7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7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7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7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118.63774999999998</v>
      </c>
      <c r="P1026" s="7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(E1027/D1027)*100</f>
        <v>109.92831428571431</v>
      </c>
      <c r="P1027" s="7">
        <f t="shared" ref="P1027:P1090" si="97">E1027/L1027</f>
        <v>71.848571428571432</v>
      </c>
      <c r="Q1027" t="str">
        <f t="shared" ref="Q1027:Q1090" si="98">LEFT(N1027,FIND("/", N1027)-1)</f>
        <v>music</v>
      </c>
      <c r="R1027" t="str">
        <f t="shared" ref="R1027:R1090" si="99">RIGHT(N1027,(LEN(N1027)-FIND("/", N1027)))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100.00828571428571</v>
      </c>
      <c r="P1028" s="7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7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117.27000000000001</v>
      </c>
      <c r="P1030" s="7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111.75999999999999</v>
      </c>
      <c r="P1031" s="7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342.09999999999997</v>
      </c>
      <c r="P1032" s="7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7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7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7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7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107.65217391304347</v>
      </c>
      <c r="P1037" s="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7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7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7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7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7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7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7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7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2.6599999999999997</v>
      </c>
      <c r="P1047" s="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7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7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7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7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95.477386934673376</v>
      </c>
      <c r="P1064" s="7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7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7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7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7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7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0.70000000000000007</v>
      </c>
      <c r="P1072" s="7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7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1.3333333333333335</v>
      </c>
      <c r="P1075" s="7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6.3092592592592585</v>
      </c>
      <c r="P1076" s="7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7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7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7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7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7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7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0.55999999999999994</v>
      </c>
      <c r="P1084" s="7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0.82000000000000006</v>
      </c>
      <c r="P1085" s="7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8.3333333333333343E-2</v>
      </c>
      <c r="P1088" s="7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7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(E1091/D1091)*100</f>
        <v>7.8266666666666662</v>
      </c>
      <c r="P1091" s="7">
        <f t="shared" ref="P1091:P1154" si="103">E1091/L1091</f>
        <v>23.959183673469386</v>
      </c>
      <c r="Q1091" t="str">
        <f t="shared" ref="Q1091:Q1154" si="104">LEFT(N1091,FIND("/", N1091)-1)</f>
        <v>games</v>
      </c>
      <c r="R1091" t="str">
        <f t="shared" ref="R1091:R1154" si="105">RIGHT(N1091,(LEN(N1091)-FIND("/", N1091)))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7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7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7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7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7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7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7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7.2120000000000006</v>
      </c>
      <c r="P1100" s="7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7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7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7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7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</v>
      </c>
      <c r="P1105" s="7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7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7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7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0.44999999999999996</v>
      </c>
      <c r="P1111" s="7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7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7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35.537409090909087</v>
      </c>
      <c r="P1114" s="7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7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0.16666666666666669</v>
      </c>
      <c r="P1116" s="7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3.5704000000000007E-2</v>
      </c>
      <c r="P1118" s="7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7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7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0.23809523809523811</v>
      </c>
      <c r="P1121" s="7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7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7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7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7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</v>
      </c>
      <c r="P1129" s="7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7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7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7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7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0.66666666666666674</v>
      </c>
      <c r="P1135" s="7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7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6.4439140811455857</v>
      </c>
      <c r="P1138" s="7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7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7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7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7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7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7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7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7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5.6937500000000005</v>
      </c>
      <c r="P1154" s="7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(E1155/D1155)*100</f>
        <v>0.625</v>
      </c>
      <c r="P1155" s="7">
        <f t="shared" ref="P1155:P1218" si="109">E1155/L1155</f>
        <v>50</v>
      </c>
      <c r="Q1155" t="str">
        <f t="shared" ref="Q1155:Q1218" si="110">LEFT(N1155,FIND("/", N1155)-1)</f>
        <v>food</v>
      </c>
      <c r="R1155" t="str">
        <f t="shared" ref="R1155:R1218" si="111">RIGHT(N1155,(LEN(N1155)-FIND("/", N1155)))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7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7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0.46666666666666673</v>
      </c>
      <c r="P1160" s="7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7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5.8333333333333341E-2</v>
      </c>
      <c r="P1164" s="7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20.705000000000002</v>
      </c>
      <c r="P1167" s="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19.139999999999997</v>
      </c>
      <c r="P1168" s="7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7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5.6666666666666661</v>
      </c>
      <c r="P1170" s="7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0.16999999999999998</v>
      </c>
      <c r="P1171" s="7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7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7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7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5.9066666666666672</v>
      </c>
      <c r="P1176" s="7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2.9250000000000003</v>
      </c>
      <c r="P1177" s="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7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7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5.3333333333333339</v>
      </c>
      <c r="P1181" s="7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7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7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7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7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104.93636363636362</v>
      </c>
      <c r="P1186" s="7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106.73333333333332</v>
      </c>
      <c r="P1188" s="7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7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160.54999999999998</v>
      </c>
      <c r="P1190" s="7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7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7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7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7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7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7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269.91034482758624</v>
      </c>
      <c r="P1198" s="7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7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260.59999999999997</v>
      </c>
      <c r="P1200" s="7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101.31677953348381</v>
      </c>
      <c r="P1201" s="7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7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102.43783333333334</v>
      </c>
      <c r="P1203" s="7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7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102.45398773006136</v>
      </c>
      <c r="P1205" s="7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7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100.86153846153847</v>
      </c>
      <c r="P1207" s="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114.99999999999999</v>
      </c>
      <c r="P1208" s="7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7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155.29999999999998</v>
      </c>
      <c r="P1210" s="7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7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254.31499999999997</v>
      </c>
      <c r="P1212" s="7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7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7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102.23076923076924</v>
      </c>
      <c r="P1215" s="7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7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786.0802000000001</v>
      </c>
      <c r="P1217" s="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145.70000000000002</v>
      </c>
      <c r="P1218" s="7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(E1219/D1219)*100</f>
        <v>102.60000000000001</v>
      </c>
      <c r="P1219" s="7">
        <f t="shared" ref="P1219:P1282" si="115">E1219/L1219</f>
        <v>148.57377049180329</v>
      </c>
      <c r="Q1219" t="str">
        <f t="shared" ref="Q1219:Q1282" si="116">LEFT(N1219,FIND("/", N1219)-1)</f>
        <v>photography</v>
      </c>
      <c r="R1219" t="str">
        <f t="shared" ref="R1219:R1282" si="117">RIGHT(N1219,(LEN(N1219)-FIND("/", N1219)))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7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7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103.76666666666668</v>
      </c>
      <c r="P1222" s="7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7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7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7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7.0666666666666673</v>
      </c>
      <c r="P1226" s="7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4.3999999999999995</v>
      </c>
      <c r="P1227" s="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</v>
      </c>
      <c r="P1228" s="7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29.299999999999997</v>
      </c>
      <c r="P1230" s="7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7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7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11.600000000000001</v>
      </c>
      <c r="P1235" s="7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7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3.0124999999999997</v>
      </c>
      <c r="P1242" s="7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50.739999999999995</v>
      </c>
      <c r="P1243" s="7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7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7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7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120.24999999999999</v>
      </c>
      <c r="P1247" s="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7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122.14285714285715</v>
      </c>
      <c r="P1249" s="7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7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7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200.15333333333331</v>
      </c>
      <c r="P1252" s="7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7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7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7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7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7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7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213.14633333333336</v>
      </c>
      <c r="P1260" s="7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7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7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7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125.41538461538462</v>
      </c>
      <c r="P1264" s="7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7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7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7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7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7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7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7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7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7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103.49999999999999</v>
      </c>
      <c r="P1275" s="7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7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7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106.12433333333333</v>
      </c>
      <c r="P1279" s="7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7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110.77157238734421</v>
      </c>
      <c r="P1281" s="7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110.91186666666665</v>
      </c>
      <c r="P1282" s="7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(E1283/D1283)*100</f>
        <v>110.71428571428572</v>
      </c>
      <c r="P1283" s="7">
        <f t="shared" ref="P1283:P1346" si="121">E1283/L1283</f>
        <v>104.72972972972973</v>
      </c>
      <c r="Q1283" t="str">
        <f t="shared" ref="Q1283:Q1346" si="122">LEFT(N1283,FIND("/", N1283)-1)</f>
        <v>music</v>
      </c>
      <c r="R1283" t="str">
        <f t="shared" ref="R1283:R1346" si="123">RIGHT(N1283,(LEN(N1283)-FIND("/", N1283)))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7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7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7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101.64999999999999</v>
      </c>
      <c r="P1287" s="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7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7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100.44999999999999</v>
      </c>
      <c r="P1290" s="7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7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7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145.70000000000002</v>
      </c>
      <c r="P1293" s="7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110.00000000000001</v>
      </c>
      <c r="P1294" s="7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7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7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101.96000000000001</v>
      </c>
      <c r="P1297" s="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7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7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7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7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7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102.75000000000001</v>
      </c>
      <c r="P1303" s="7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7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130.26085714285716</v>
      </c>
      <c r="P1305" s="7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7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25.976666666666663</v>
      </c>
      <c r="P1307" s="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7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11.514000000000001</v>
      </c>
      <c r="P1309" s="7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11.360000000000001</v>
      </c>
      <c r="P1310" s="7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7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7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7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7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7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7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7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5.7334999999999994</v>
      </c>
      <c r="P1319" s="7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7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7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7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7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7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7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7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2.4299999999999997</v>
      </c>
      <c r="P1327" s="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7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7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7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0.81600000000000006</v>
      </c>
      <c r="P1331" s="7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7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7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7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19.759999999999998</v>
      </c>
      <c r="P1337" s="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84.946999999999989</v>
      </c>
      <c r="P1338" s="7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7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7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6.6339999999999995</v>
      </c>
      <c r="P1341" s="7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7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7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7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7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(E1347/D1347)*100</f>
        <v>125</v>
      </c>
      <c r="P1347" s="7">
        <f t="shared" ref="P1347:P1410" si="127">E1347/L1347</f>
        <v>53.571428571428569</v>
      </c>
      <c r="Q1347" t="str">
        <f t="shared" ref="Q1347:Q1410" si="128">LEFT(N1347,FIND("/", N1347)-1)</f>
        <v>publishing</v>
      </c>
      <c r="R1347" t="str">
        <f t="shared" ref="R1347:R1410" si="129">RIGHT(N1347,(LEN(N1347)-FIND("/", N1347)))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7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7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</v>
      </c>
      <c r="P1350" s="7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7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7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7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7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7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7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122.67999999999999</v>
      </c>
      <c r="P1357" s="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7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125.29999999999998</v>
      </c>
      <c r="P1359" s="7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7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7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7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7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7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7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7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126.48920000000001</v>
      </c>
      <c r="P1368" s="7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7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7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7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103.66666666666666</v>
      </c>
      <c r="P1372" s="7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107.08672667523933</v>
      </c>
      <c r="P1373" s="7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7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7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7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252.48648648648651</v>
      </c>
      <c r="P1378" s="7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7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203.35000000000002</v>
      </c>
      <c r="P1380" s="7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111.60000000000001</v>
      </c>
      <c r="P1381" s="7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7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7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7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7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7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7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7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7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7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109.10714285714285</v>
      </c>
      <c r="P1392" s="7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7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113.64000000000001</v>
      </c>
      <c r="P1394" s="7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102.35000000000001</v>
      </c>
      <c r="P1395" s="7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7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111.88571428571427</v>
      </c>
      <c r="P1397" s="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7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113.85000000000001</v>
      </c>
      <c r="P1399" s="7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7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126.14444444444443</v>
      </c>
      <c r="P1401" s="7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167.42857142857144</v>
      </c>
      <c r="P1402" s="7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496.52000000000004</v>
      </c>
      <c r="P1403" s="7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7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102.57499999999999</v>
      </c>
      <c r="P1405" s="7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7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7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7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7.1999999999999993</v>
      </c>
      <c r="P1410" s="7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(E1411/D1411)*100</f>
        <v>0</v>
      </c>
      <c r="P1411" s="7" t="e">
        <f t="shared" ref="P1411:P1474" si="133">E1411/L1411</f>
        <v>#DIV/0!</v>
      </c>
      <c r="Q1411" t="str">
        <f t="shared" ref="Q1411:Q1474" si="134">LEFT(N1411,FIND("/", N1411)-1)</f>
        <v>publishing</v>
      </c>
      <c r="R1411" t="str">
        <f t="shared" ref="R1411:R1474" si="135">RIGHT(N1411,(LEN(N1411)-FIND("/", N1411)))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7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0.23333333333333336</v>
      </c>
      <c r="P1413" s="7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7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7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7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7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7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7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7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7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7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0.33333333333333337</v>
      </c>
      <c r="P1425" s="7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7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7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7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7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7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7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7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7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26.900000000000002</v>
      </c>
      <c r="P1439" s="7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7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7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7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7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7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7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7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0.85714285714285721</v>
      </c>
      <c r="P1456" s="7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2.9000000000000004</v>
      </c>
      <c r="P1458" s="7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101.24459999999999</v>
      </c>
      <c r="P1463" s="7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7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7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7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107.87731249999999</v>
      </c>
      <c r="P1468" s="7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7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7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108.42485875706214</v>
      </c>
      <c r="P1471" s="7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7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7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7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(E1475/D1475)*100</f>
        <v>120.51600000000001</v>
      </c>
      <c r="P1475" s="7">
        <f t="shared" ref="P1475:P1538" si="139">E1475/L1475</f>
        <v>38.462553191489363</v>
      </c>
      <c r="Q1475" t="str">
        <f t="shared" ref="Q1475:Q1538" si="140">LEFT(N1475,FIND("/", N1475)-1)</f>
        <v>publishing</v>
      </c>
      <c r="R1475" t="str">
        <f t="shared" ref="R1475:R1538" si="141">RIGHT(N1475,(LEN(N1475)-FIND("/", N1475)))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7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7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7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7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7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7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7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7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7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7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7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7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8.3333333333333321</v>
      </c>
      <c r="P1493" s="7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7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7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7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7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7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7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166.33076923076925</v>
      </c>
      <c r="P1503" s="7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7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7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277.93846153846158</v>
      </c>
      <c r="P1506" s="7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7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7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110.76216216216217</v>
      </c>
      <c r="P1510" s="7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7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101.03500000000001</v>
      </c>
      <c r="P1512" s="7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7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7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7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7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7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7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205.36666666666665</v>
      </c>
      <c r="P1520" s="7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7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7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7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7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124.84324324324325</v>
      </c>
      <c r="P1525" s="7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206.99999999999997</v>
      </c>
      <c r="P1526" s="7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174.00576923076923</v>
      </c>
      <c r="P1527" s="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7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110.44428571428573</v>
      </c>
      <c r="P1529" s="7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7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7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134.82571428571427</v>
      </c>
      <c r="P1532" s="7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7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484.02000000000004</v>
      </c>
      <c r="P1534" s="7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145.14000000000001</v>
      </c>
      <c r="P1535" s="7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7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132.42499999999998</v>
      </c>
      <c r="P1537" s="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7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(E1539/D1539)*100</f>
        <v>179.9</v>
      </c>
      <c r="P1539" s="7">
        <f t="shared" ref="P1539:P1602" si="145">E1539/L1539</f>
        <v>96.375</v>
      </c>
      <c r="Q1539" t="str">
        <f t="shared" ref="Q1539:Q1602" si="146">LEFT(N1539,FIND("/", N1539)-1)</f>
        <v>photography</v>
      </c>
      <c r="R1539" t="str">
        <f t="shared" ref="R1539:R1602" si="147">RIGHT(N1539,(LEN(N1539)-FIND("/", N1539)))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102.62857142857142</v>
      </c>
      <c r="P1540" s="7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7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117.86666666666667</v>
      </c>
      <c r="P1542" s="7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7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7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7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7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7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7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13.466666666666665</v>
      </c>
      <c r="P1552" s="7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7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7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7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7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0.33333333333333337</v>
      </c>
      <c r="P1561" s="7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3.7600000000000002</v>
      </c>
      <c r="P1562" s="7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7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1.4166666666666665</v>
      </c>
      <c r="P1565" s="7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7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7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7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13.639999999999999</v>
      </c>
      <c r="P1570" s="7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7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7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7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7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7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7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0.54999999999999993</v>
      </c>
      <c r="P1579" s="7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10.806536636794938</v>
      </c>
      <c r="P1580" s="7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7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7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7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7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7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1.7000000000000002</v>
      </c>
      <c r="P1592" s="7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7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1.3636363636363637E-2</v>
      </c>
      <c r="P1595" s="7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7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0.27999999999999997</v>
      </c>
      <c r="P1597" s="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2.3076923076923079</v>
      </c>
      <c r="P1598" s="7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7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</v>
      </c>
      <c r="P1602" s="7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(E1603/D1603)*100</f>
        <v>108.2492</v>
      </c>
      <c r="P1603" s="7">
        <f t="shared" ref="P1603:P1666" si="151">E1603/L1603</f>
        <v>48.325535714285714</v>
      </c>
      <c r="Q1603" t="str">
        <f t="shared" ref="Q1603:Q1666" si="152">LEFT(N1603,FIND("/", N1603)-1)</f>
        <v>music</v>
      </c>
      <c r="R1603" t="str">
        <f t="shared" ref="R1603:R1666" si="153">RIGHT(N1603,(LEN(N1603)-FIND("/", N1603)))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7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100.03299999999999</v>
      </c>
      <c r="P1605" s="7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7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100.69333333333334</v>
      </c>
      <c r="P1607" s="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7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7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7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7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7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7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110.00000000000001</v>
      </c>
      <c r="P1614" s="7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101.49999999999999</v>
      </c>
      <c r="P1615" s="7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102.69999999999999</v>
      </c>
      <c r="P1616" s="7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114.12500000000001</v>
      </c>
      <c r="P1617" s="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7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7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7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133.33333333333331</v>
      </c>
      <c r="P1621" s="7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112.99999999999999</v>
      </c>
      <c r="P1622" s="7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7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7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7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7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155.33333333333331</v>
      </c>
      <c r="P1627" s="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101.18750000000001</v>
      </c>
      <c r="P1628" s="7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7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7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103.66666666666666</v>
      </c>
      <c r="P1631" s="7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7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7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101.62500000000001</v>
      </c>
      <c r="P1634" s="7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7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100.49999999999999</v>
      </c>
      <c r="P1636" s="7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125.29999999999998</v>
      </c>
      <c r="P1637" s="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7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7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7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7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7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7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7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124.70000000000002</v>
      </c>
      <c r="P1645" s="7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7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110.80000000000001</v>
      </c>
      <c r="P1647" s="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7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104.71999999999998</v>
      </c>
      <c r="P1649" s="7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125.26086956521738</v>
      </c>
      <c r="P1650" s="7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7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7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7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100.66666666666666</v>
      </c>
      <c r="P1654" s="7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7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119.90909090909089</v>
      </c>
      <c r="P1656" s="7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7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7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132.23333333333335</v>
      </c>
      <c r="P1660" s="7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112.79999999999998</v>
      </c>
      <c r="P1661" s="7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7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7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7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7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122.40879999999999</v>
      </c>
      <c r="P1666" s="7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(E1667/D1667)*100</f>
        <v>119.45714285714286</v>
      </c>
      <c r="P1667" s="7">
        <f t="shared" ref="P1667:P1730" si="157">E1667/L1667</f>
        <v>44.956989247311824</v>
      </c>
      <c r="Q1667" t="str">
        <f t="shared" ref="Q1667:Q1730" si="158">LEFT(N1667,FIND("/", N1667)-1)</f>
        <v>music</v>
      </c>
      <c r="R1667" t="str">
        <f t="shared" ref="R1667:R1730" si="159">RIGHT(N1667,(LEN(N1667)-FIND("/", N1667)))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7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7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7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7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102.60000000000001</v>
      </c>
      <c r="P1672" s="7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100.67349999999999</v>
      </c>
      <c r="P1673" s="7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7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128.09523809523807</v>
      </c>
      <c r="P1675" s="7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7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7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7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118.39999999999999</v>
      </c>
      <c r="P1680" s="7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7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7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101.42212307692309</v>
      </c>
      <c r="P1683" s="7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7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7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102.85714285714285</v>
      </c>
      <c r="P1687" s="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7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7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7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7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7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33.473333333333329</v>
      </c>
      <c r="P1693" s="7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7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7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7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20.208000000000002</v>
      </c>
      <c r="P1699" s="7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7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7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7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7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7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65.100000000000009</v>
      </c>
      <c r="P1706" s="7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7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7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0.67999999999999994</v>
      </c>
      <c r="P1712" s="7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7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7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7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7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7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0.2142857142857143</v>
      </c>
      <c r="P1720" s="7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0.87500000000000011</v>
      </c>
      <c r="P1721" s="7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7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7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7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7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7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7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7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(E1731/D1731)*100</f>
        <v>0</v>
      </c>
      <c r="P1731" s="7" t="e">
        <f t="shared" ref="P1731:P1794" si="163">E1731/L1731</f>
        <v>#DIV/0!</v>
      </c>
      <c r="Q1731" t="str">
        <f t="shared" ref="Q1731:Q1794" si="164">LEFT(N1731,FIND("/", N1731)-1)</f>
        <v>music</v>
      </c>
      <c r="R1731" t="str">
        <f t="shared" ref="R1731:R1794" si="165">RIGHT(N1731,(LEN(N1731)-FIND("/", N1731)))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7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7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7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7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7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110.83333333333334</v>
      </c>
      <c r="P1743" s="7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108.74999999999999</v>
      </c>
      <c r="P1744" s="7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7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7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114.01428571428571</v>
      </c>
      <c r="P1747" s="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148.10000000000002</v>
      </c>
      <c r="P1748" s="7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104.95555555555556</v>
      </c>
      <c r="P1749" s="7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7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7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7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102.89999999999999</v>
      </c>
      <c r="P1753" s="7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260.16666666666663</v>
      </c>
      <c r="P1754" s="7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7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110.52941176470587</v>
      </c>
      <c r="P1756" s="7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7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115.99999999999999</v>
      </c>
      <c r="P1759" s="7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7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106.60000000000001</v>
      </c>
      <c r="P1761" s="7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7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7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7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7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7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59.467839999999995</v>
      </c>
      <c r="P1767" s="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7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7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7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56.51428571428572</v>
      </c>
      <c r="P1772" s="7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7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7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6.2566666666666677</v>
      </c>
      <c r="P1775" s="7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7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7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7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1.9900000000000002</v>
      </c>
      <c r="P1780" s="7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36.236363636363642</v>
      </c>
      <c r="P1781" s="7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39.743333333333339</v>
      </c>
      <c r="P1782" s="7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25.763636363636365</v>
      </c>
      <c r="P1783" s="7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15.491428571428573</v>
      </c>
      <c r="P1784" s="7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7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7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20.220833333333331</v>
      </c>
      <c r="P1787" s="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7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15.329999999999998</v>
      </c>
      <c r="P1789" s="7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7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7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7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3.5666666666666664</v>
      </c>
      <c r="P1793" s="7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7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(E1795/D1795)*100</f>
        <v>1.3333333333333335</v>
      </c>
      <c r="P1795" s="7">
        <f t="shared" ref="P1795:P1858" si="169">E1795/L1795</f>
        <v>20</v>
      </c>
      <c r="Q1795" t="str">
        <f t="shared" ref="Q1795:Q1858" si="170">LEFT(N1795,FIND("/", N1795)-1)</f>
        <v>photography</v>
      </c>
      <c r="R1795" t="str">
        <f t="shared" ref="R1795:R1858" si="171">RIGHT(N1795,(LEN(N1795)-FIND("/", N1795)))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7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7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7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7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</v>
      </c>
      <c r="P1801" s="7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7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13.852941176470587</v>
      </c>
      <c r="P1803" s="7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7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7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7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7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7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7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7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7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7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13.307692307692307</v>
      </c>
      <c r="P1814" s="7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49.183333333333337</v>
      </c>
      <c r="P1816" s="7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7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7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</v>
      </c>
      <c r="P1821" s="7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</v>
      </c>
      <c r="P1822" s="7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7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7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7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7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7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100.66250000000001</v>
      </c>
      <c r="P1829" s="7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100.16000000000001</v>
      </c>
      <c r="P1830" s="7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7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101.53333333333335</v>
      </c>
      <c r="P1832" s="7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7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7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7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118.05000000000001</v>
      </c>
      <c r="P1836" s="7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7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7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7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205.29999999999998</v>
      </c>
      <c r="P1841" s="7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7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7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7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7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7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7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120.88000000000001</v>
      </c>
      <c r="P1849" s="7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107.36666666666667</v>
      </c>
      <c r="P1850" s="7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100.33333333333334</v>
      </c>
      <c r="P1851" s="7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7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7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7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7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102.12366666666665</v>
      </c>
      <c r="P1856" s="7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7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(E1859/D1859)*100</f>
        <v>100</v>
      </c>
      <c r="P1859" s="7">
        <f t="shared" ref="P1859:P1922" si="175">E1859/L1859</f>
        <v>136.36363636363637</v>
      </c>
      <c r="Q1859" t="str">
        <f t="shared" ref="Q1859:Q1922" si="176">LEFT(N1859,FIND("/", N1859)-1)</f>
        <v>music</v>
      </c>
      <c r="R1859" t="str">
        <f t="shared" ref="R1859:R1922" si="177">RIGHT(N1859,(LEN(N1859)-FIND("/", N1859)))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7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7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7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8.0833333333333321</v>
      </c>
      <c r="P1864" s="7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7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7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7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7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7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7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7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7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0.44999999999999996</v>
      </c>
      <c r="P1875" s="7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7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7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20.080000000000002</v>
      </c>
      <c r="P1882" s="7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172.68449999999999</v>
      </c>
      <c r="P1883" s="7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7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7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7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116.32786885245903</v>
      </c>
      <c r="P1887" s="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7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111.16666666666666</v>
      </c>
      <c r="P1889" s="7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7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106.60000000000001</v>
      </c>
      <c r="P1891" s="7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7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105.55000000000001</v>
      </c>
      <c r="P1893" s="7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136.60000000000002</v>
      </c>
      <c r="P1894" s="7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7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7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7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7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7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133.33333333333331</v>
      </c>
      <c r="P1901" s="7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7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7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7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7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7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7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7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1.7319999999999998</v>
      </c>
      <c r="P1910" s="7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7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39.395294117647055</v>
      </c>
      <c r="P1912" s="7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7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7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7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7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7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7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7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7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7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(E1923/D1923)*100</f>
        <v>136.80000000000001</v>
      </c>
      <c r="P1923" s="7">
        <f t="shared" ref="P1923:P1986" si="181">E1923/L1923</f>
        <v>54</v>
      </c>
      <c r="Q1923" t="str">
        <f t="shared" ref="Q1923:Q1986" si="182">LEFT(N1923,FIND("/", N1923)-1)</f>
        <v>music</v>
      </c>
      <c r="R1923" t="str">
        <f t="shared" ref="R1923:R1986" si="183">RIGHT(N1923,(LEN(N1923)-FIND("/", N1923)))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7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240.79999999999998</v>
      </c>
      <c r="P1925" s="7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114.39999999999999</v>
      </c>
      <c r="P1926" s="7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7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103.33333333333334</v>
      </c>
      <c r="P1929" s="7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103.1372549019608</v>
      </c>
      <c r="P1930" s="7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7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7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7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7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7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123.61999999999999</v>
      </c>
      <c r="P1936" s="7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7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7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7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7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7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7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7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1705.2499999999998</v>
      </c>
      <c r="P1945" s="7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7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7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7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7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106.00260000000002</v>
      </c>
      <c r="P1951" s="7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200.51866666666669</v>
      </c>
      <c r="P1952" s="7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7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198.47237142857145</v>
      </c>
      <c r="P1954" s="7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7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698.94800000000009</v>
      </c>
      <c r="P1956" s="7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</v>
      </c>
      <c r="P1958" s="7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7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7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7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117.90285714285716</v>
      </c>
      <c r="P1962" s="7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1105.3811999999998</v>
      </c>
      <c r="P1963" s="7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192.92499999999998</v>
      </c>
      <c r="P1964" s="7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126.8842105263158</v>
      </c>
      <c r="P1965" s="7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259.57748878923763</v>
      </c>
      <c r="P1966" s="7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206.74309000000002</v>
      </c>
      <c r="P1968" s="7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7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7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7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7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7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7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256.83081313131316</v>
      </c>
      <c r="P1975" s="7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7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7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7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7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7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7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7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7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21.146666666666665</v>
      </c>
      <c r="P1986" s="7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(E1987/D1987)*100</f>
        <v>3.1875</v>
      </c>
      <c r="P1987" s="7">
        <f t="shared" ref="P1987:P2050" si="187">E1987/L1987</f>
        <v>12.75</v>
      </c>
      <c r="Q1987" t="str">
        <f t="shared" ref="Q1987:Q2050" si="188">LEFT(N1987,FIND("/", N1987)-1)</f>
        <v>photography</v>
      </c>
      <c r="R1987" t="str">
        <f t="shared" ref="R1987:R2050" si="189">RIGHT(N1987,(LEN(N1987)-FIND("/", N1987)))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7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7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7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7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7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7.0000000000000009</v>
      </c>
      <c r="P1993" s="7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7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26.200000000000003</v>
      </c>
      <c r="P2000" s="7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7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7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7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216.79422000000002</v>
      </c>
      <c r="P2004" s="7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7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7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123.68010000000001</v>
      </c>
      <c r="P2007" s="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7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7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7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7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320.05299999999994</v>
      </c>
      <c r="P2012" s="7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7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234.90000000000003</v>
      </c>
      <c r="P2014" s="7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7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7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7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125.10239999999999</v>
      </c>
      <c r="P2019" s="7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7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484.90975000000003</v>
      </c>
      <c r="P2021" s="7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7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7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125.13700000000001</v>
      </c>
      <c r="P2024" s="7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7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7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201.14999999999998</v>
      </c>
      <c r="P2027" s="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7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120.24900000000001</v>
      </c>
      <c r="P2029" s="7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7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7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7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7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7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7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7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211.03642500000004</v>
      </c>
      <c r="P2037" s="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131.66833333333335</v>
      </c>
      <c r="P2038" s="7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300.47639999999996</v>
      </c>
      <c r="P2039" s="7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7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7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7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7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7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7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7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121.10000000000001</v>
      </c>
      <c r="P2048" s="7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7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7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(E2051/D2051)*100</f>
        <v>120.19070000000001</v>
      </c>
      <c r="P2051" s="7">
        <f t="shared" ref="P2051:P2114" si="193">E2051/L2051</f>
        <v>80.991037735849048</v>
      </c>
      <c r="Q2051" t="str">
        <f t="shared" ref="Q2051:Q2114" si="194">LEFT(N2051,FIND("/", N2051)-1)</f>
        <v>technology</v>
      </c>
      <c r="R2051" t="str">
        <f t="shared" ref="R2051:R2114" si="195">RIGHT(N2051,(LEN(N2051)-FIND("/", N2051)))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473.27000000000004</v>
      </c>
      <c r="P2052" s="7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7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7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7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7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7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7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7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7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7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107.91999999999999</v>
      </c>
      <c r="P2063" s="7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114.97699999999999</v>
      </c>
      <c r="P2064" s="7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148.04999999999998</v>
      </c>
      <c r="P2065" s="7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7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7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7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105.22388000000001</v>
      </c>
      <c r="P2070" s="7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128.40666000000002</v>
      </c>
      <c r="P2071" s="7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7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7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7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7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102.49999999999999</v>
      </c>
      <c r="P2076" s="7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7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115.50800000000001</v>
      </c>
      <c r="P2079" s="7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131.20499999999998</v>
      </c>
      <c r="P2080" s="7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7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7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7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7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7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7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123.53333333333335</v>
      </c>
      <c r="P2087" s="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100.69999999999999</v>
      </c>
      <c r="P2088" s="7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103.53333333333335</v>
      </c>
      <c r="P2089" s="7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115.51066666666668</v>
      </c>
      <c r="P2090" s="7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7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7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120.46777777777777</v>
      </c>
      <c r="P2093" s="7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7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7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7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101.66666666666666</v>
      </c>
      <c r="P2098" s="7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7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100.33333333333334</v>
      </c>
      <c r="P2100" s="7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7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7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7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7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7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7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107.04545454545456</v>
      </c>
      <c r="P2108" s="7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107.73299999999999</v>
      </c>
      <c r="P2109" s="7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107.31250000000001</v>
      </c>
      <c r="P2110" s="7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7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100.35000000000001</v>
      </c>
      <c r="P2112" s="7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7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7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(E2115/D2115)*100</f>
        <v>104.85714285714285</v>
      </c>
      <c r="P2115" s="7">
        <f t="shared" ref="P2115:P2178" si="199">E2115/L2115</f>
        <v>68.598130841121488</v>
      </c>
      <c r="Q2115" t="str">
        <f t="shared" ref="Q2115:Q2178" si="200">LEFT(N2115,FIND("/", N2115)-1)</f>
        <v>music</v>
      </c>
      <c r="R2115" t="str">
        <f t="shared" ref="R2115:R2178" si="201">RIGHT(N2115,(LEN(N2115)-FIND("/", N2115)))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104.69999999999999</v>
      </c>
      <c r="P2116" s="7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225.66666666666669</v>
      </c>
      <c r="P2117" s="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7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7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7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7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7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0.56800000000000006</v>
      </c>
      <c r="P2123" s="7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7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7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10.454545454545453</v>
      </c>
      <c r="P2126" s="7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1.4200000000000002</v>
      </c>
      <c r="P2127" s="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7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7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0.16666666666666669</v>
      </c>
      <c r="P2130" s="7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11.799999999999999</v>
      </c>
      <c r="P2131" s="7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0.20238095238095236</v>
      </c>
      <c r="P2132" s="7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7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2.1129899999999995</v>
      </c>
      <c r="P2134" s="7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7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1.7333333333333332</v>
      </c>
      <c r="P2136" s="7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7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7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7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7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0.11199999999999999</v>
      </c>
      <c r="P2142" s="7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7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7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1.7098591549295776</v>
      </c>
      <c r="P2146" s="7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7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7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7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0.80999999999999994</v>
      </c>
      <c r="P2152" s="7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7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0.16666666666666669</v>
      </c>
      <c r="P2154" s="7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7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7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2.6660714285714282</v>
      </c>
      <c r="P2158" s="7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7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6.5900366666666672</v>
      </c>
      <c r="P2160" s="7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7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0.85000000000000009</v>
      </c>
      <c r="P2162" s="7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7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7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132.20000000000002</v>
      </c>
      <c r="P2165" s="7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7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138.64000000000001</v>
      </c>
      <c r="P2167" s="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7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7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</v>
      </c>
      <c r="P2170" s="7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7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7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7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7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7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7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7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(E2179/D2179)*100</f>
        <v>100.12</v>
      </c>
      <c r="P2179" s="7">
        <f t="shared" ref="P2179:P2242" si="205">E2179/L2179</f>
        <v>65.868421052631575</v>
      </c>
      <c r="Q2179" t="str">
        <f t="shared" ref="Q2179:Q2242" si="206">LEFT(N2179,FIND("/", N2179)-1)</f>
        <v>music</v>
      </c>
      <c r="R2179" t="str">
        <f t="shared" ref="R2179:R2242" si="207">RIGHT(N2179,(LEN(N2179)-FIND("/", N2179)))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138.64000000000001</v>
      </c>
      <c r="P2180" s="7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7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107.18419999999999</v>
      </c>
      <c r="P2182" s="7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7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7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7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7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109.67499999999998</v>
      </c>
      <c r="P2188" s="7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7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7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7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184.61052631578946</v>
      </c>
      <c r="P2192" s="7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7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7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7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7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7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951.03109999999992</v>
      </c>
      <c r="P2199" s="7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132.89249999999998</v>
      </c>
      <c r="P2200" s="7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7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7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382.71818181818185</v>
      </c>
      <c r="P2203" s="7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7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7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7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7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7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7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7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7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7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114.38333333333333</v>
      </c>
      <c r="P2214" s="7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7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7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105.66666666666666</v>
      </c>
      <c r="P2218" s="7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7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7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101.49999999999999</v>
      </c>
      <c r="P2221" s="7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7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108.11999999999999</v>
      </c>
      <c r="P2223" s="7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7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105.80000000000001</v>
      </c>
      <c r="P2225" s="7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243.15000000000003</v>
      </c>
      <c r="P2226" s="7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108.46283333333334</v>
      </c>
      <c r="P2228" s="7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7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7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7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125.95294117647057</v>
      </c>
      <c r="P2232" s="7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1212.1296000000002</v>
      </c>
      <c r="P2233" s="7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7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332.03999999999996</v>
      </c>
      <c r="P2235" s="7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7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7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352.92777777777775</v>
      </c>
      <c r="P2239" s="7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7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7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7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(E2243/D2243)*100</f>
        <v>806.4</v>
      </c>
      <c r="P2243" s="7">
        <f t="shared" ref="P2243:P2306" si="211">E2243/L2243</f>
        <v>49.472392638036808</v>
      </c>
      <c r="Q2243" t="str">
        <f t="shared" ref="Q2243:Q2306" si="212">LEFT(N2243,FIND("/", N2243)-1)</f>
        <v>games</v>
      </c>
      <c r="R2243" t="str">
        <f t="shared" ref="R2243:R2306" si="213">RIGHT(N2243,(LEN(N2243)-FIND("/", N2243)))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7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7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7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7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7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7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7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975.11200000000008</v>
      </c>
      <c r="P2252" s="7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134.44929411764704</v>
      </c>
      <c r="P2253" s="7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7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7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7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7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7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7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7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7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7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7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7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7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7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7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102.60000000000001</v>
      </c>
      <c r="P2270" s="7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7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7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283.09000000000003</v>
      </c>
      <c r="P2273" s="7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1356.6000000000001</v>
      </c>
      <c r="P2274" s="7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220.35999999999999</v>
      </c>
      <c r="P2275" s="7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7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105.81826105905425</v>
      </c>
      <c r="P2278" s="7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7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7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7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7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7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185.33333333333331</v>
      </c>
      <c r="P2284" s="7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100.85533333333332</v>
      </c>
      <c r="P2285" s="7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106.22116666666668</v>
      </c>
      <c r="P2286" s="7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121.36666666666667</v>
      </c>
      <c r="P2287" s="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7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7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7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7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7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7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</v>
      </c>
      <c r="P2294" s="7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7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146.08079999999998</v>
      </c>
      <c r="P2296" s="7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149.07142857142856</v>
      </c>
      <c r="P2298" s="7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7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105.07333333333332</v>
      </c>
      <c r="P2300" s="7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350.16666666666663</v>
      </c>
      <c r="P2301" s="7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7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7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7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7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100.70033333333335</v>
      </c>
      <c r="P2306" s="7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(E2307/D2307)*100</f>
        <v>101.22777777777779</v>
      </c>
      <c r="P2307" s="7">
        <f t="shared" ref="P2307:P2370" si="217">E2307/L2307</f>
        <v>109.10778443113773</v>
      </c>
      <c r="Q2307" t="str">
        <f t="shared" ref="Q2307:Q2370" si="218">LEFT(N2307,FIND("/", N2307)-1)</f>
        <v>music</v>
      </c>
      <c r="R2307" t="str">
        <f t="shared" ref="R2307:R2370" si="219">RIGHT(N2307,(LEN(N2307)-FIND("/", N2307)))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7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7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7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106.67450000000001</v>
      </c>
      <c r="P2311" s="7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7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7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7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175.84040000000002</v>
      </c>
      <c r="P2315" s="7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7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102.60000000000001</v>
      </c>
      <c r="P2317" s="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7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7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121.05999999999999</v>
      </c>
      <c r="P2320" s="7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107.69999999999999</v>
      </c>
      <c r="P2321" s="7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7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7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3.1481481481481479</v>
      </c>
      <c r="P2324" s="7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7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7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7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7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254.45000000000002</v>
      </c>
      <c r="P2330" s="7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105.91999999999999</v>
      </c>
      <c r="P2331" s="7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102.42285714285715</v>
      </c>
      <c r="P2332" s="7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7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7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7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7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7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7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101.14333333333335</v>
      </c>
      <c r="P2340" s="7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294.20799999999997</v>
      </c>
      <c r="P2341" s="7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105.77749999999999</v>
      </c>
      <c r="P2342" s="7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7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7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7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7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7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7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7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14.680000000000001</v>
      </c>
      <c r="P2361" s="7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7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28.571428571428569</v>
      </c>
      <c r="P2364" s="7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7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7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7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(E2371/D2371)*100</f>
        <v>0</v>
      </c>
      <c r="P2371" s="7" t="e">
        <f t="shared" ref="P2371:P2434" si="223">E2371/L2371</f>
        <v>#DIV/0!</v>
      </c>
      <c r="Q2371" t="str">
        <f t="shared" ref="Q2371:Q2434" si="224">LEFT(N2371,FIND("/", N2371)-1)</f>
        <v>technology</v>
      </c>
      <c r="R2371" t="str">
        <f t="shared" ref="R2371:R2434" si="225">RIGHT(N2371,(LEN(N2371)-FIND("/", N2371)))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7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7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7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7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7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7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</v>
      </c>
      <c r="P2383" s="7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7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7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7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0.68399999999999994</v>
      </c>
      <c r="P2389" s="7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1.2513513513513512</v>
      </c>
      <c r="P2390" s="7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7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7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7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7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7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7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0.43333333333333329</v>
      </c>
      <c r="P2404" s="7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7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7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7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7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1.8399999999999999</v>
      </c>
      <c r="P2411" s="7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7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7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3.0666666666666664</v>
      </c>
      <c r="P2416" s="7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7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7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7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7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7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7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7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2.8571428571428574E-2</v>
      </c>
      <c r="P2427" s="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7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7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7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0.70000000000000007</v>
      </c>
      <c r="P2432" s="7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7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1.4285714285714287E-2</v>
      </c>
      <c r="P2434" s="7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(E2435/D2435)*100</f>
        <v>0</v>
      </c>
      <c r="P2435" s="7" t="e">
        <f t="shared" ref="P2435:P2498" si="229">E2435/L2435</f>
        <v>#DIV/0!</v>
      </c>
      <c r="Q2435" t="str">
        <f t="shared" ref="Q2435:Q2498" si="230">LEFT(N2435,FIND("/", N2435)-1)</f>
        <v>food</v>
      </c>
      <c r="R2435" t="str">
        <f t="shared" ref="R2435:R2498" si="231">RIGHT(N2435,(LEN(N2435)-FIND("/", N2435)))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7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0.48960000000000004</v>
      </c>
      <c r="P2437" s="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7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0.33333333333333337</v>
      </c>
      <c r="P2440" s="7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7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7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7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7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108.60000000000001</v>
      </c>
      <c r="P2446" s="7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7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427.20000000000005</v>
      </c>
      <c r="P2449" s="7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7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7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101.53353333333335</v>
      </c>
      <c r="P2452" s="7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7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7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7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100.84571428571429</v>
      </c>
      <c r="P2456" s="7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7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7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110.17999999999999</v>
      </c>
      <c r="P2460" s="7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7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7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7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110.70833333333334</v>
      </c>
      <c r="P2464" s="7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116.25000000000001</v>
      </c>
      <c r="P2465" s="7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7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7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7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107.21700000000001</v>
      </c>
      <c r="P2470" s="7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7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7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7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7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7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100.00360000000002</v>
      </c>
      <c r="P2476" s="7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104.71999999999998</v>
      </c>
      <c r="P2477" s="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7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7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127.49999999999999</v>
      </c>
      <c r="P2480" s="7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7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7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7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7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113.72727272727272</v>
      </c>
      <c r="P2485" s="7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7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7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7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106.69999999999999</v>
      </c>
      <c r="P2490" s="7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7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121.39999999999999</v>
      </c>
      <c r="P2492" s="7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7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7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7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101.00533333333333</v>
      </c>
      <c r="P2496" s="7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127.53666666666665</v>
      </c>
      <c r="P2497" s="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7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(E2499/D2499)*100</f>
        <v>112.7715</v>
      </c>
      <c r="P2499" s="7">
        <f t="shared" ref="P2499:P2562" si="235">E2499/L2499</f>
        <v>80.551071428571419</v>
      </c>
      <c r="Q2499" t="str">
        <f t="shared" ref="Q2499:Q2562" si="236">LEFT(N2499,FIND("/", N2499)-1)</f>
        <v>music</v>
      </c>
      <c r="R2499" t="str">
        <f t="shared" ref="R2499:R2562" si="237">RIGHT(N2499,(LEN(N2499)-FIND("/", N2499)))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105.60000000000001</v>
      </c>
      <c r="P2500" s="7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7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7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7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7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7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7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7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</v>
      </c>
      <c r="P2516" s="7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7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7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7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7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7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7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112.94999999999999</v>
      </c>
      <c r="P2528" s="7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7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107.24974999999999</v>
      </c>
      <c r="P2530" s="7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7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7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7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7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7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7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103.77499999999999</v>
      </c>
      <c r="P2537" s="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115.99999999999999</v>
      </c>
      <c r="P2538" s="7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110.00000000000001</v>
      </c>
      <c r="P2539" s="7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113.01761111111111</v>
      </c>
      <c r="P2540" s="7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7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7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7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103.57142857142858</v>
      </c>
      <c r="P2544" s="7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7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7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111.71428571428572</v>
      </c>
      <c r="P2548" s="7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7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7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7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100.84615384615385</v>
      </c>
      <c r="P2552" s="7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7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7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7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7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7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7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7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7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7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(E2563/D2563)*100</f>
        <v>0</v>
      </c>
      <c r="P2563" s="7" t="e">
        <f t="shared" ref="P2563:P2626" si="241">E2563/L2563</f>
        <v>#DIV/0!</v>
      </c>
      <c r="Q2563" t="str">
        <f t="shared" ref="Q2563:Q2626" si="242">LEFT(N2563,FIND("/", N2563)-1)</f>
        <v>food</v>
      </c>
      <c r="R2563" t="str">
        <f t="shared" ref="R2563:R2626" si="243">RIGHT(N2563,(LEN(N2563)-FIND("/", N2563)))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7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7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7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7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0.84285714285714297</v>
      </c>
      <c r="P2572" s="7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7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0.13849999999999998</v>
      </c>
      <c r="P2581" s="7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7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7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7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7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0.16666666666666669</v>
      </c>
      <c r="P2587" s="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0.16666666666666669</v>
      </c>
      <c r="P2588" s="7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7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3.8833333333333329</v>
      </c>
      <c r="P2590" s="7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7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1.7333333333333332</v>
      </c>
      <c r="P2593" s="7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0.16666666666666669</v>
      </c>
      <c r="P2594" s="7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7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12.166666666666668</v>
      </c>
      <c r="P2597" s="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7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5.6666666666666661</v>
      </c>
      <c r="P2599" s="7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7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7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7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7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326.0916666666667</v>
      </c>
      <c r="P2604" s="7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101.48571428571429</v>
      </c>
      <c r="P2605" s="7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7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107.42157000000002</v>
      </c>
      <c r="P2607" s="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7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7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7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7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7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7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7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7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7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7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7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7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188.39999999999998</v>
      </c>
      <c r="P2621" s="7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143.65230769230772</v>
      </c>
      <c r="P2622" s="7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7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7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113.99999999999999</v>
      </c>
      <c r="P2625" s="7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1379.4206249999997</v>
      </c>
      <c r="P2626" s="7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(E2627/D2627)*100</f>
        <v>956</v>
      </c>
      <c r="P2627" s="7">
        <f t="shared" ref="P2627:P2690" si="247">E2627/L2627</f>
        <v>27.576923076923077</v>
      </c>
      <c r="Q2627" t="str">
        <f t="shared" ref="Q2627:Q2690" si="248">LEFT(N2627,FIND("/", N2627)-1)</f>
        <v>technology</v>
      </c>
      <c r="R2627" t="str">
        <f t="shared" ref="R2627:R2690" si="249">RIGHT(N2627,(LEN(N2627)-FIND("/", N2627)))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112.00000000000001</v>
      </c>
      <c r="P2628" s="7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7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7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127.74000000000001</v>
      </c>
      <c r="P2631" s="7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7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114.66525000000001</v>
      </c>
      <c r="P2633" s="7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7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7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106.02150537634409</v>
      </c>
      <c r="P2636" s="7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7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7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7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7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105.66666666666666</v>
      </c>
      <c r="P2642" s="7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7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7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7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7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7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0.88333333333333341</v>
      </c>
      <c r="P2650" s="7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9.920000000000001E-2</v>
      </c>
      <c r="P2651" s="7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7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7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7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7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5.1000000000000004E-2</v>
      </c>
      <c r="P2656" s="7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7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7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7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7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7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102.89999999999999</v>
      </c>
      <c r="P2663" s="7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106.80000000000001</v>
      </c>
      <c r="P2664" s="7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7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7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123.14285714285715</v>
      </c>
      <c r="P2667" s="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7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7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170.70000000000002</v>
      </c>
      <c r="P2670" s="7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7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6.4158609339642041</v>
      </c>
      <c r="P2672" s="7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7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7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7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62.839999999999996</v>
      </c>
      <c r="P2676" s="7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7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17.512820512820511</v>
      </c>
      <c r="P2679" s="7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7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7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7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7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28.299999999999997</v>
      </c>
      <c r="P2684" s="7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7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7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7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(E2691/D2691)*100</f>
        <v>2.8571428571428571E-3</v>
      </c>
      <c r="P2691" s="7">
        <f t="shared" ref="P2691:P2754" si="253">E2691/L2691</f>
        <v>1</v>
      </c>
      <c r="Q2691" t="str">
        <f t="shared" ref="Q2691:Q2754" si="254">LEFT(N2691,FIND("/", N2691)-1)</f>
        <v>food</v>
      </c>
      <c r="R2691" t="str">
        <f t="shared" ref="R2691:R2754" si="255">RIGHT(N2691,(LEN(N2691)-FIND("/", N2691)))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7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5.3846153846153842E-2</v>
      </c>
      <c r="P2693" s="7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7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7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7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7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7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7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7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7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34.410000000000004</v>
      </c>
      <c r="P2704" s="7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103.75000000000001</v>
      </c>
      <c r="P2705" s="7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7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112.29714285714284</v>
      </c>
      <c r="P2708" s="7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7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7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7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153.90035000000003</v>
      </c>
      <c r="P2712" s="7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</v>
      </c>
      <c r="P2713" s="7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7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102.24133333333334</v>
      </c>
      <c r="P2715" s="7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7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119.98010000000001</v>
      </c>
      <c r="P2718" s="7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120.10400000000001</v>
      </c>
      <c r="P2719" s="7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103.58333333333334</v>
      </c>
      <c r="P2720" s="7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108.83333333333334</v>
      </c>
      <c r="P2721" s="7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118.12400000000001</v>
      </c>
      <c r="P2722" s="7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7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7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7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296.87520259319291</v>
      </c>
      <c r="P2726" s="7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7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493.21000000000004</v>
      </c>
      <c r="P2729" s="7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201.82666666666668</v>
      </c>
      <c r="P2730" s="7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7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7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7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118.25000000000001</v>
      </c>
      <c r="P2734" s="7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7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7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978.13466666666682</v>
      </c>
      <c r="P2737" s="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7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</v>
      </c>
      <c r="P2739" s="7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7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7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103.33333333333334</v>
      </c>
      <c r="P2742" s="7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0.43750000000000006</v>
      </c>
      <c r="P2743" s="7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7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7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26.700000000000003</v>
      </c>
      <c r="P2748" s="7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28.000000000000004</v>
      </c>
      <c r="P2749" s="7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7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</v>
      </c>
      <c r="P2751" s="7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11.458333333333332</v>
      </c>
      <c r="P2754" s="7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(E2755/D2755)*100</f>
        <v>19</v>
      </c>
      <c r="P2755" s="7">
        <f t="shared" ref="P2755:P2818" si="259">E2755/L2755</f>
        <v>47.5</v>
      </c>
      <c r="Q2755" t="str">
        <f t="shared" ref="Q2755:Q2818" si="260">LEFT(N2755,FIND("/", N2755)-1)</f>
        <v>publishing</v>
      </c>
      <c r="R2755" t="str">
        <f t="shared" ref="R2755:R2818" si="261">RIGHT(N2755,(LEN(N2755)-FIND("/", N2755)))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7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0.66666666666666674</v>
      </c>
      <c r="P2759" s="7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11.700000000000001</v>
      </c>
      <c r="P2760" s="7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7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7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7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0.22842639593908631</v>
      </c>
      <c r="P2765" s="7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7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7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0.85000000000000009</v>
      </c>
      <c r="P2769" s="7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7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7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10.411249999999999</v>
      </c>
      <c r="P2772" s="7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7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14.249999999999998</v>
      </c>
      <c r="P2776" s="7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7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0.33333333333333337</v>
      </c>
      <c r="P2779" s="7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25.545454545454543</v>
      </c>
      <c r="P2780" s="7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7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7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7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7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7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104.67999999999999</v>
      </c>
      <c r="P2787" s="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117.83999999999999</v>
      </c>
      <c r="P2788" s="7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7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102.49999999999999</v>
      </c>
      <c r="P2790" s="7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7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7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102.49999999999999</v>
      </c>
      <c r="P2793" s="7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107.60000000000001</v>
      </c>
      <c r="P2794" s="7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7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7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7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102.64512500000001</v>
      </c>
      <c r="P2799" s="7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7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7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7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133.20000000000002</v>
      </c>
      <c r="P2803" s="7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7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7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114.99999999999999</v>
      </c>
      <c r="P2806" s="7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110.00000000000001</v>
      </c>
      <c r="P2807" s="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7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7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7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7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7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7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7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7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107.73333333333332</v>
      </c>
      <c r="P2816" s="7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7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(E2819/D2819)*100</f>
        <v>130</v>
      </c>
      <c r="P2819" s="7">
        <f t="shared" ref="P2819:P2882" si="265">E2819/L2819</f>
        <v>23.636363636363637</v>
      </c>
      <c r="Q2819" t="str">
        <f t="shared" ref="Q2819:Q2882" si="266">LEFT(N2819,FIND("/", N2819)-1)</f>
        <v>theater</v>
      </c>
      <c r="R2819" t="str">
        <f t="shared" ref="R2819:R2882" si="267">RIGHT(N2819,(LEN(N2819)-FIND("/", N2819)))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7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104.80000000000001</v>
      </c>
      <c r="P2821" s="7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7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7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7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7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116.92307692307693</v>
      </c>
      <c r="P2826" s="7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103.33333333333334</v>
      </c>
      <c r="P2827" s="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107.74999999999999</v>
      </c>
      <c r="P2828" s="7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120.24999999999999</v>
      </c>
      <c r="P2829" s="7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7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7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7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7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114.71959999999999</v>
      </c>
      <c r="P2834" s="7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7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7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7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7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120.24999999999999</v>
      </c>
      <c r="P2840" s="7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7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7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7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7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7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7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7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7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41.699999999999996</v>
      </c>
      <c r="P2856" s="7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7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7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</v>
      </c>
      <c r="P2861" s="7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7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7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7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7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7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0.89999999999999991</v>
      </c>
      <c r="P2868" s="7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7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7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7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7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7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7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7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3.4999999999999996E-2</v>
      </c>
      <c r="P2877" s="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7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7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</v>
      </c>
      <c r="P2881" s="7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7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(E2883/D2883)*100</f>
        <v>0</v>
      </c>
      <c r="P2883" s="7" t="e">
        <f t="shared" ref="P2883:P2946" si="271">E2883/L2883</f>
        <v>#DIV/0!</v>
      </c>
      <c r="Q2883" t="str">
        <f t="shared" ref="Q2883:Q2946" si="272">LEFT(N2883,FIND("/", N2883)-1)</f>
        <v>theater</v>
      </c>
      <c r="R2883" t="str">
        <f t="shared" ref="R2883:R2946" si="273">RIGHT(N2883,(LEN(N2883)-FIND("/", N2883)))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7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7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0.41111111111111115</v>
      </c>
      <c r="P2886" s="7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7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0.16666666666666669</v>
      </c>
      <c r="P2889" s="7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38.066666666666663</v>
      </c>
      <c r="P2891" s="7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7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7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7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7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20.833333333333336</v>
      </c>
      <c r="P2898" s="7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7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4.2133333333333338</v>
      </c>
      <c r="P2900" s="7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61.909090909090914</v>
      </c>
      <c r="P2902" s="7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7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7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0.77999999999999992</v>
      </c>
      <c r="P2905" s="7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7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7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7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7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7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7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7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7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7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7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7.8378378378378386</v>
      </c>
      <c r="P2918" s="7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7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7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7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26.840000000000003</v>
      </c>
      <c r="P2922" s="7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7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7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7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7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102.44597777777777</v>
      </c>
      <c r="P2927" s="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7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7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7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7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100.92000000000002</v>
      </c>
      <c r="P2932" s="7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7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105.0967741935484</v>
      </c>
      <c r="P2934" s="7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7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7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7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133.33333333333331</v>
      </c>
      <c r="P2939" s="7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7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7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107.24000000000001</v>
      </c>
      <c r="P2942" s="7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7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20.424999999999997</v>
      </c>
      <c r="P2944" s="7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7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(E2947/D2947)*100</f>
        <v>0</v>
      </c>
      <c r="P2947" s="7" t="e">
        <f t="shared" ref="P2947:P3010" si="277">E2947/L2947</f>
        <v>#DIV/0!</v>
      </c>
      <c r="Q2947" t="str">
        <f t="shared" ref="Q2947:Q3010" si="278">LEFT(N2947,FIND("/", N2947)-1)</f>
        <v>theater</v>
      </c>
      <c r="R2947" t="str">
        <f t="shared" ref="R2947:R3010" si="279">RIGHT(N2947,(LEN(N2947)-FIND("/", N2947)))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7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7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4.8000000000000004E-3</v>
      </c>
      <c r="P2950" s="7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7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2.1919999999999997</v>
      </c>
      <c r="P2953" s="7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7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7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7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1.8666666666666669</v>
      </c>
      <c r="P2959" s="7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7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7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7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7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109.00000000000001</v>
      </c>
      <c r="P2967" s="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113.63000000000001</v>
      </c>
      <c r="P2968" s="7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7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7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7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7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100.15624999999999</v>
      </c>
      <c r="P2973" s="7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105.35000000000001</v>
      </c>
      <c r="P2974" s="7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7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7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7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7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7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7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109.16666666666666</v>
      </c>
      <c r="P2982" s="7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7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7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146.53957758620692</v>
      </c>
      <c r="P2985" s="7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7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121.64999999999999</v>
      </c>
      <c r="P2987" s="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7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7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7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7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7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7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7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100.29999999999998</v>
      </c>
      <c r="P2995" s="7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457.74666666666673</v>
      </c>
      <c r="P2996" s="7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104.96000000000001</v>
      </c>
      <c r="P2997" s="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7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103.73000000000002</v>
      </c>
      <c r="P2999" s="7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7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7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7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318.69988910451895</v>
      </c>
      <c r="P3003" s="7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7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7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7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107.74999999999999</v>
      </c>
      <c r="P3008" s="7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7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7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(E3011/D3011)*100</f>
        <v>119.756</v>
      </c>
      <c r="P3011" s="7">
        <f t="shared" ref="P3011:P3074" si="283">E3011/L3011</f>
        <v>233.8984375</v>
      </c>
      <c r="Q3011" t="str">
        <f t="shared" ref="Q3011:Q3074" si="284">LEFT(N3011,FIND("/", N3011)-1)</f>
        <v>theater</v>
      </c>
      <c r="R3011" t="str">
        <f t="shared" ref="R3011:R3074" si="285">RIGHT(N3011,(LEN(N3011)-FIND("/", N3011)))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7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123.66666666666666</v>
      </c>
      <c r="P3013" s="7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117.12499999999999</v>
      </c>
      <c r="P3014" s="7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7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7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102.61176470588236</v>
      </c>
      <c r="P3018" s="7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105.84090909090908</v>
      </c>
      <c r="P3019" s="7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7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121.23333333333332</v>
      </c>
      <c r="P3021" s="7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100.57142857142858</v>
      </c>
      <c r="P3022" s="7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7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7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7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7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7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7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168.01999999999998</v>
      </c>
      <c r="P3030" s="7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7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106.6857142857143</v>
      </c>
      <c r="P3032" s="7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7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7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7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112.53599999999999</v>
      </c>
      <c r="P3036" s="7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108.78684000000001</v>
      </c>
      <c r="P3037" s="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7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213.20000000000002</v>
      </c>
      <c r="P3039" s="7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100.49999999999999</v>
      </c>
      <c r="P3040" s="7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108.71389999999998</v>
      </c>
      <c r="P3041" s="7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7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7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7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110.00666666666667</v>
      </c>
      <c r="P3045" s="7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7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7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7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7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7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7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7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7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7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7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3.0066666666666664</v>
      </c>
      <c r="P3061" s="7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7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7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7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7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7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7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6.9999999999999993E-2</v>
      </c>
      <c r="P3070" s="7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14.099999999999998</v>
      </c>
      <c r="P3071" s="7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7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7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7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(E3075/D3075)*100</f>
        <v>2.3035714285714284E-2</v>
      </c>
      <c r="P3075" s="7">
        <f t="shared" ref="P3075:P3138" si="289">E3075/L3075</f>
        <v>92.142857142857139</v>
      </c>
      <c r="Q3075" t="str">
        <f t="shared" ref="Q3075:Q3138" si="290">LEFT(N3075,FIND("/", N3075)-1)</f>
        <v>theater</v>
      </c>
      <c r="R3075" t="str">
        <f t="shared" ref="R3075:R3138" si="291">RIGHT(N3075,(LEN(N3075)-FIND("/", N3075)))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8.8000000000000009E-2</v>
      </c>
      <c r="P3076" s="7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7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7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7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0.8417399858735245</v>
      </c>
      <c r="P3081" s="7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1.8799999999999997E-2</v>
      </c>
      <c r="P3082" s="7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7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0.27999999999999997</v>
      </c>
      <c r="P3085" s="7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7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7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7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7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7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7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15.920000000000002</v>
      </c>
      <c r="P3093" s="7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1.1831900000000002</v>
      </c>
      <c r="P3094" s="7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7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7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7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17.150000000000002</v>
      </c>
      <c r="P3099" s="7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7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13.900000000000002</v>
      </c>
      <c r="P3101" s="7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7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7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7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7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7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4.1000000000000005</v>
      </c>
      <c r="P3108" s="7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7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7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7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7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26.640000000000004</v>
      </c>
      <c r="P3113" s="7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7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7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7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7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7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7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7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0.66666666666666674</v>
      </c>
      <c r="P3123" s="7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58.291457286432156</v>
      </c>
      <c r="P3124" s="7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7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7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7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7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7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7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7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7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7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7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7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(E3139/D3139)*100</f>
        <v>3.3333333333333335</v>
      </c>
      <c r="P3139" s="7">
        <f t="shared" ref="P3139:P3202" si="295">E3139/L3139</f>
        <v>50</v>
      </c>
      <c r="Q3139" t="str">
        <f t="shared" ref="Q3139:Q3202" si="296">LEFT(N3139,FIND("/", N3139)-1)</f>
        <v>theater</v>
      </c>
      <c r="R3139" t="str">
        <f t="shared" ref="R3139:R3202" si="297">RIGHT(N3139,(LEN(N3139)-FIND("/", N3139)))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7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7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7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7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7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7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117.52499999999999</v>
      </c>
      <c r="P3149" s="7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131.16666666666669</v>
      </c>
      <c r="P3150" s="7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7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7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7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7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335.58333333333337</v>
      </c>
      <c r="P3155" s="7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112.92857142857142</v>
      </c>
      <c r="P3156" s="7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7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7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113.99999999999999</v>
      </c>
      <c r="P3160" s="7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7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101.53333333333335</v>
      </c>
      <c r="P3162" s="7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7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7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7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7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7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116.16666666666666</v>
      </c>
      <c r="P3169" s="7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7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103.01249999999999</v>
      </c>
      <c r="P3171" s="7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7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</v>
      </c>
      <c r="P3173" s="7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114.99999999999999</v>
      </c>
      <c r="P3174" s="7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7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7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109.55999999999999</v>
      </c>
      <c r="P3177" s="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114.8421052631579</v>
      </c>
      <c r="P3178" s="7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117.39999999999999</v>
      </c>
      <c r="P3179" s="7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171.73333333333335</v>
      </c>
      <c r="P3180" s="7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114.16238095238094</v>
      </c>
      <c r="P3181" s="7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7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109.00000000000001</v>
      </c>
      <c r="P3183" s="7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7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109.00000000000001</v>
      </c>
      <c r="P3185" s="7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7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102.18750000000001</v>
      </c>
      <c r="P3188" s="7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7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7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12.327272727272726</v>
      </c>
      <c r="P3191" s="7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7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7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7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59.142857142857139</v>
      </c>
      <c r="P3197" s="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7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11.450000000000001</v>
      </c>
      <c r="P3199" s="7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7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7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7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(E3203/D3203)*100</f>
        <v>1.25</v>
      </c>
      <c r="P3203" s="7">
        <f t="shared" ref="P3203:P3266" si="301">E3203/L3203</f>
        <v>12.5</v>
      </c>
      <c r="Q3203" t="str">
        <f t="shared" ref="Q3203:Q3266" si="302">LEFT(N3203,FIND("/", N3203)-1)</f>
        <v>theater</v>
      </c>
      <c r="R3203" t="str">
        <f t="shared" ref="R3203:R3266" si="303">RIGHT(N3203,(LEN(N3203)-FIND("/", N3203)))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7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7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</v>
      </c>
      <c r="P3209" s="7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103.49999999999999</v>
      </c>
      <c r="P3210" s="7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7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7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119.74347826086958</v>
      </c>
      <c r="P3213" s="7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7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100.11666666666667</v>
      </c>
      <c r="P3215" s="7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7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100.35142857142858</v>
      </c>
      <c r="P3217" s="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7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7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7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100.11000000000001</v>
      </c>
      <c r="P3221" s="7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7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103.42499999999998</v>
      </c>
      <c r="P3223" s="7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7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7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7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102.35000000000001</v>
      </c>
      <c r="P3227" s="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7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7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7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107.86500000000001</v>
      </c>
      <c r="P3231" s="7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7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7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131.20000000000002</v>
      </c>
      <c r="P3234" s="7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7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7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7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100.78754285714287</v>
      </c>
      <c r="P3239" s="7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7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7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100.56666666666668</v>
      </c>
      <c r="P3242" s="7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115.30588235294117</v>
      </c>
      <c r="P3243" s="7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7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7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7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111.22000000000001</v>
      </c>
      <c r="P3248" s="7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7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100.79166666666666</v>
      </c>
      <c r="P3250" s="7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104.92727272727274</v>
      </c>
      <c r="P3251" s="7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101.55199999999999</v>
      </c>
      <c r="P3252" s="7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7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127.82222222222221</v>
      </c>
      <c r="P3254" s="7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101.82500000000002</v>
      </c>
      <c r="P3255" s="7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7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7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106.29949999999999</v>
      </c>
      <c r="P3259" s="7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7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7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109.24000000000001</v>
      </c>
      <c r="P3262" s="7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100.45454545454547</v>
      </c>
      <c r="P3263" s="7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7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7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7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(E3267/D3267)*100</f>
        <v>164</v>
      </c>
      <c r="P3267" s="7">
        <f t="shared" ref="P3267:P3330" si="307">E3267/L3267</f>
        <v>70.285714285714292</v>
      </c>
      <c r="Q3267" t="str">
        <f t="shared" ref="Q3267:Q3330" si="308">LEFT(N3267,FIND("/", N3267)-1)</f>
        <v>theater</v>
      </c>
      <c r="R3267" t="str">
        <f t="shared" ref="R3267:R3330" si="309">RIGHT(N3267,(LEN(N3267)-FIND("/", N3267)))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7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7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7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101.49999999999999</v>
      </c>
      <c r="P3271" s="7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101.66666666666666</v>
      </c>
      <c r="P3272" s="7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7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7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7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101.32258064516128</v>
      </c>
      <c r="P3276" s="7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116.84444444444443</v>
      </c>
      <c r="P3278" s="7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108.60000000000001</v>
      </c>
      <c r="P3279" s="7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7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7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7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7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102.6467741935484</v>
      </c>
      <c r="P3284" s="7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104.75000000000001</v>
      </c>
      <c r="P3285" s="7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7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7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7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100.26489999999998</v>
      </c>
      <c r="P3290" s="7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133.04200000000003</v>
      </c>
      <c r="P3291" s="7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7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113.99999999999999</v>
      </c>
      <c r="P3293" s="7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7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7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7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7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100.07272727272726</v>
      </c>
      <c r="P3299" s="7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7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116.19999999999999</v>
      </c>
      <c r="P3301" s="7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7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7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103.39285714285715</v>
      </c>
      <c r="P3304" s="7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7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104.51666666666665</v>
      </c>
      <c r="P3306" s="7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7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106.67999999999999</v>
      </c>
      <c r="P3309" s="7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7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159.42857142857144</v>
      </c>
      <c r="P3311" s="7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7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7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100.03999999999999</v>
      </c>
      <c r="P3314" s="7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116.05000000000001</v>
      </c>
      <c r="P3315" s="7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7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110.00000000000001</v>
      </c>
      <c r="P3317" s="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7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7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7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7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7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7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7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125.89999999999999</v>
      </c>
      <c r="P3325" s="7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101.66666666666666</v>
      </c>
      <c r="P3326" s="7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7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7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7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(E3331/D3331)*100</f>
        <v>116.8</v>
      </c>
      <c r="P3331" s="7">
        <f t="shared" ref="P3331:P3394" si="313">E3331/L3331</f>
        <v>44.92307692307692</v>
      </c>
      <c r="Q3331" t="str">
        <f t="shared" ref="Q3331:Q3394" si="314">LEFT(N3331,FIND("/", N3331)-1)</f>
        <v>theater</v>
      </c>
      <c r="R3331" t="str">
        <f t="shared" ref="R3331:R3394" si="315">RIGHT(N3331,(LEN(N3331)-FIND("/", N3331)))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7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7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7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104.57142857142858</v>
      </c>
      <c r="P3335" s="7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7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100.32000000000001</v>
      </c>
      <c r="P3337" s="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7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7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7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104.35000000000001</v>
      </c>
      <c r="P3341" s="7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7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7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101.66666666666666</v>
      </c>
      <c r="P3344" s="7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7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7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110.00000000000001</v>
      </c>
      <c r="P3348" s="7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119.44999999999999</v>
      </c>
      <c r="P3349" s="7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7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7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7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7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7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7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7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7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7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102.99000000000001</v>
      </c>
      <c r="P3360" s="7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7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101.37777777777779</v>
      </c>
      <c r="P3362" s="7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113.46000000000001</v>
      </c>
      <c r="P3363" s="7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218.00000000000003</v>
      </c>
      <c r="P3364" s="7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7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105.93333333333332</v>
      </c>
      <c r="P3366" s="7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7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7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104.60000000000001</v>
      </c>
      <c r="P3370" s="7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103.89999999999999</v>
      </c>
      <c r="P3371" s="7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7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7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103.49999999999999</v>
      </c>
      <c r="P3374" s="7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7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106.57142857142856</v>
      </c>
      <c r="P3376" s="7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100.01249999999999</v>
      </c>
      <c r="P3378" s="7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7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7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103.64999999999999</v>
      </c>
      <c r="P3381" s="7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7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7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100.74285714285713</v>
      </c>
      <c r="P3384" s="7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111.71428571428572</v>
      </c>
      <c r="P3385" s="7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100.01100000000001</v>
      </c>
      <c r="P3386" s="7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7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116.86666666666667</v>
      </c>
      <c r="P3389" s="7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7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7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7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7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7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(E3395/D3395)*100</f>
        <v>105.80000000000001</v>
      </c>
      <c r="P3395" s="7">
        <f t="shared" ref="P3395:P3458" si="319">E3395/L3395</f>
        <v>36.06818181818182</v>
      </c>
      <c r="Q3395" t="str">
        <f t="shared" ref="Q3395:Q3458" si="320">LEFT(N3395,FIND("/", N3395)-1)</f>
        <v>theater</v>
      </c>
      <c r="R3395" t="str">
        <f t="shared" ref="R3395:R3458" si="321">RIGHT(N3395,(LEN(N3395)-FIND("/", N3395)))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142.36363636363635</v>
      </c>
      <c r="P3396" s="7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7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112.00000000000001</v>
      </c>
      <c r="P3399" s="7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111.07499999999999</v>
      </c>
      <c r="P3400" s="7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103.75000000000001</v>
      </c>
      <c r="P3401" s="7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7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7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109.76666666666665</v>
      </c>
      <c r="P3404" s="7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7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7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137.57142857142856</v>
      </c>
      <c r="P3407" s="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100.31000000000002</v>
      </c>
      <c r="P3408" s="7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7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7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7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7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103.56666666666668</v>
      </c>
      <c r="P3413" s="7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7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7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103.49999999999999</v>
      </c>
      <c r="P3416" s="7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7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7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7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7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7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7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7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7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103.58333333333334</v>
      </c>
      <c r="P3426" s="7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102.97033333333331</v>
      </c>
      <c r="P3427" s="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108.13333333333333</v>
      </c>
      <c r="P3428" s="7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7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102.75000000000001</v>
      </c>
      <c r="P3430" s="7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7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108.54949999999999</v>
      </c>
      <c r="P3432" s="7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7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7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7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105.55000000000001</v>
      </c>
      <c r="P3436" s="7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112.00000000000001</v>
      </c>
      <c r="P3437" s="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105.89999999999999</v>
      </c>
      <c r="P3438" s="7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7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7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7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7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102.60000000000001</v>
      </c>
      <c r="P3443" s="7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7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7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7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7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107.80000000000001</v>
      </c>
      <c r="P3449" s="7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109.76190476190477</v>
      </c>
      <c r="P3450" s="7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7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7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101.23076923076924</v>
      </c>
      <c r="P3453" s="7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7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7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7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100.64999999999999</v>
      </c>
      <c r="P3457" s="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7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(E3459/D3459)*100</f>
        <v>140.19999999999999</v>
      </c>
      <c r="P3459" s="7">
        <f t="shared" ref="P3459:P3522" si="325">E3459/L3459</f>
        <v>50.981818181818184</v>
      </c>
      <c r="Q3459" t="str">
        <f t="shared" ref="Q3459:Q3522" si="326">LEFT(N3459,FIND("/", N3459)-1)</f>
        <v>theater</v>
      </c>
      <c r="R3459" t="str">
        <f t="shared" ref="R3459:R3522" si="327">RIGHT(N3459,(LEN(N3459)-FIND("/", N3459)))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7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7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7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7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7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103.38000000000001</v>
      </c>
      <c r="P3465" s="7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7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7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7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7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7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7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7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7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7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7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7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7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112.85000000000001</v>
      </c>
      <c r="P3480" s="7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7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142.66666666666669</v>
      </c>
      <c r="P3482" s="7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7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7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7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114.24000000000001</v>
      </c>
      <c r="P3486" s="7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155.20000000000002</v>
      </c>
      <c r="P3488" s="7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127.75000000000001</v>
      </c>
      <c r="P3489" s="7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7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7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127.49999999999999</v>
      </c>
      <c r="P3492" s="7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158.20000000000002</v>
      </c>
      <c r="P3493" s="7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7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7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7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7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7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7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7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7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100.66666666666666</v>
      </c>
      <c r="P3503" s="7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7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107.55999999999999</v>
      </c>
      <c r="P3505" s="7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7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101.49999999999999</v>
      </c>
      <c r="P3508" s="7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7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7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7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7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7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7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7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110.00000000000001</v>
      </c>
      <c r="P3516" s="7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102.66666666666666</v>
      </c>
      <c r="P3517" s="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7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7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110.04599999999999</v>
      </c>
      <c r="P3520" s="7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101.35000000000001</v>
      </c>
      <c r="P3521" s="7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7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(E3523/D3523)*100</f>
        <v>169.42857142857144</v>
      </c>
      <c r="P3523" s="7">
        <f t="shared" ref="P3523:P3586" si="331">E3523/L3523</f>
        <v>45.615384615384613</v>
      </c>
      <c r="Q3523" t="str">
        <f t="shared" ref="Q3523:Q3586" si="332">LEFT(N3523,FIND("/", N3523)-1)</f>
        <v>theater</v>
      </c>
      <c r="R3523" t="str">
        <f t="shared" ref="R3523:R3586" si="333">RIGHT(N3523,(LEN(N3523)-FIND("/", N3523)))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7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7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7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7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7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101.15151515151514</v>
      </c>
      <c r="P3530" s="7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7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7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7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118.95833333333334</v>
      </c>
      <c r="P3534" s="7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7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156.20000000000002</v>
      </c>
      <c r="P3536" s="7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7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7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7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7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7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7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7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104.66666666666666</v>
      </c>
      <c r="P3545" s="7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7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7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114.40928571428573</v>
      </c>
      <c r="P3549" s="7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7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7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104.80000000000001</v>
      </c>
      <c r="P3552" s="7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7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7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106.27272727272728</v>
      </c>
      <c r="P3555" s="7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113.42219999999999</v>
      </c>
      <c r="P3556" s="7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100.45454545454547</v>
      </c>
      <c r="P3558" s="7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100.03599999999999</v>
      </c>
      <c r="P3559" s="7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7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103.49999999999999</v>
      </c>
      <c r="P3561" s="7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108.43750000000001</v>
      </c>
      <c r="P3562" s="7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7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7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105.49000000000002</v>
      </c>
      <c r="P3565" s="7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100.49999999999999</v>
      </c>
      <c r="P3566" s="7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130.55555555555557</v>
      </c>
      <c r="P3567" s="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104.75000000000001</v>
      </c>
      <c r="P3568" s="7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108.80000000000001</v>
      </c>
      <c r="P3569" s="7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111.00000000000001</v>
      </c>
      <c r="P3570" s="7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100.47999999999999</v>
      </c>
      <c r="P3571" s="7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7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7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7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7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7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101.33000000000001</v>
      </c>
      <c r="P3577" s="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7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7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7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7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7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7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7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7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7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(E3587/D3587)*100</f>
        <v>119.11764705882352</v>
      </c>
      <c r="P3587" s="7">
        <f t="shared" ref="P3587:P3650" si="337">E3587/L3587</f>
        <v>176.08695652173913</v>
      </c>
      <c r="Q3587" t="str">
        <f t="shared" ref="Q3587:Q3650" si="338">LEFT(N3587,FIND("/", N3587)-1)</f>
        <v>theater</v>
      </c>
      <c r="R3587" t="str">
        <f t="shared" ref="R3587:R3650" si="339">RIGHT(N3587,(LEN(N3587)-FIND("/", N3587)))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109.42666666666668</v>
      </c>
      <c r="P3588" s="7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7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100.49999999999999</v>
      </c>
      <c r="P3590" s="7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127.49999999999999</v>
      </c>
      <c r="P3591" s="7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100.05999999999999</v>
      </c>
      <c r="P3592" s="7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7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7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7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125.93749999999999</v>
      </c>
      <c r="P3596" s="7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7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102.60000000000001</v>
      </c>
      <c r="P3599" s="7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7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7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7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104.35000000000001</v>
      </c>
      <c r="P3603" s="7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7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170.66666666666669</v>
      </c>
      <c r="P3605" s="7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112.83333333333334</v>
      </c>
      <c r="P3606" s="7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130.26666666666665</v>
      </c>
      <c r="P3608" s="7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105.45454545454544</v>
      </c>
      <c r="P3609" s="7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7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7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7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7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7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7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7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106.80000000000001</v>
      </c>
      <c r="P3617" s="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7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7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7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112.99999999999999</v>
      </c>
      <c r="P3621" s="7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7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109.73333333333332</v>
      </c>
      <c r="P3623" s="7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7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7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104.93333333333332</v>
      </c>
      <c r="P3626" s="7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102.66666666666666</v>
      </c>
      <c r="P3627" s="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101.82500000000002</v>
      </c>
      <c r="P3628" s="7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7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1.9999999999999998E-4</v>
      </c>
      <c r="P3631" s="7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7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51.023391812865491</v>
      </c>
      <c r="P3633" s="7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7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7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7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30.866666666666664</v>
      </c>
      <c r="P3639" s="7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7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7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7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7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7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7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7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7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(E3651/D3651)*100</f>
        <v>104</v>
      </c>
      <c r="P3651" s="7">
        <f t="shared" ref="P3651:P3714" si="343">E3651/L3651</f>
        <v>97.5</v>
      </c>
      <c r="Q3651" t="str">
        <f t="shared" ref="Q3651:Q3714" si="344">LEFT(N3651,FIND("/", N3651)-1)</f>
        <v>theater</v>
      </c>
      <c r="R3651" t="str">
        <f t="shared" ref="R3651:R3714" si="345">RIGHT(N3651,(LEN(N3651)-FIND("/", N3651)))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7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7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250.66666666666669</v>
      </c>
      <c r="P3654" s="7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100.49999999999999</v>
      </c>
      <c r="P3655" s="7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7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105.82000000000001</v>
      </c>
      <c r="P3658" s="7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7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100.66666666666666</v>
      </c>
      <c r="P3660" s="7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7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7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111.00000000000001</v>
      </c>
      <c r="P3663" s="7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101.42500000000001</v>
      </c>
      <c r="P3664" s="7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7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7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7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103.17033333333335</v>
      </c>
      <c r="P3669" s="7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103.49999999999999</v>
      </c>
      <c r="P3670" s="7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7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7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7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101.53333333333335</v>
      </c>
      <c r="P3674" s="7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7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7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7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7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102.49999999999999</v>
      </c>
      <c r="P3680" s="7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7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7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7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7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7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7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105.69999999999999</v>
      </c>
      <c r="P3687" s="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101.42857142857142</v>
      </c>
      <c r="P3688" s="7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7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109.16666666666666</v>
      </c>
      <c r="P3690" s="7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7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7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127.96000000000001</v>
      </c>
      <c r="P3693" s="7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7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7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7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7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7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7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7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7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100.33333333333334</v>
      </c>
      <c r="P3703" s="7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109.16666666666666</v>
      </c>
      <c r="P3704" s="7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123.42857142857142</v>
      </c>
      <c r="P3705" s="7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7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103.46657233816768</v>
      </c>
      <c r="P3707" s="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121.33333333333334</v>
      </c>
      <c r="P3708" s="7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7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7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7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7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113.99999999999999</v>
      </c>
      <c r="P3713" s="7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153.73333333333335</v>
      </c>
      <c r="P3714" s="7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(E3715/D3715)*100</f>
        <v>101.49999999999999</v>
      </c>
      <c r="P3715" s="7">
        <f t="shared" ref="P3715:P3778" si="349">E3715/L3715</f>
        <v>106.84210526315789</v>
      </c>
      <c r="Q3715" t="str">
        <f t="shared" ref="Q3715:Q3778" si="350">LEFT(N3715,FIND("/", N3715)-1)</f>
        <v>theater</v>
      </c>
      <c r="R3715" t="str">
        <f t="shared" ref="R3715:R3778" si="351">RIGHT(N3715,(LEN(N3715)-FIND("/", N3715)))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102.35000000000001</v>
      </c>
      <c r="P3716" s="7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102.57142857142858</v>
      </c>
      <c r="P3717" s="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7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7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7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7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7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7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111.20000000000002</v>
      </c>
      <c r="P3724" s="7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7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7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338.70588235294122</v>
      </c>
      <c r="P3728" s="7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7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7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7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7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7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7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28.466666666666669</v>
      </c>
      <c r="P3736" s="7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0.66666666666666674</v>
      </c>
      <c r="P3738" s="7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7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7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7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7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7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7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7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7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7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100.44999999999999</v>
      </c>
      <c r="P3752" s="7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7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112.99999999999999</v>
      </c>
      <c r="P3754" s="7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7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7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7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7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102.33333333333334</v>
      </c>
      <c r="P3760" s="7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110.24425000000002</v>
      </c>
      <c r="P3761" s="7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</v>
      </c>
      <c r="P3762" s="7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7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7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7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7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102.65010000000001</v>
      </c>
      <c r="P3768" s="7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7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7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7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7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7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7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7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7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7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(E3779/D3779)*100</f>
        <v>143.19999999999999</v>
      </c>
      <c r="P3779" s="7">
        <f t="shared" ref="P3779:P3842" si="355">E3779/L3779</f>
        <v>48.542372881355931</v>
      </c>
      <c r="Q3779" t="str">
        <f t="shared" ref="Q3779:Q3842" si="356">LEFT(N3779,FIND("/", N3779)-1)</f>
        <v>theater</v>
      </c>
      <c r="R3779" t="str">
        <f t="shared" ref="R3779:R3842" si="357">RIGHT(N3779,(LEN(N3779)-FIND("/", N3779)))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7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7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7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7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7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7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114.99999999999999</v>
      </c>
      <c r="P3786" s="7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110.96666666666665</v>
      </c>
      <c r="P3788" s="7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7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0.66666666666666674</v>
      </c>
      <c r="P3790" s="7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7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0.27999999999999997</v>
      </c>
      <c r="P3794" s="7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59.657142857142851</v>
      </c>
      <c r="P3795" s="7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7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7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89.666666666666657</v>
      </c>
      <c r="P3799" s="7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1.4642857142857144</v>
      </c>
      <c r="P3800" s="7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7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</v>
      </c>
      <c r="P3802" s="7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7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19.650000000000002</v>
      </c>
      <c r="P3805" s="7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7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30.333333333333336</v>
      </c>
      <c r="P3809" s="7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7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7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7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7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7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7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7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7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7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227.99999999999997</v>
      </c>
      <c r="P3820" s="7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7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7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7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110.02000000000001</v>
      </c>
      <c r="P3824" s="7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7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7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7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7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7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7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7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106.02199999999999</v>
      </c>
      <c r="P3833" s="7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104.66666666666666</v>
      </c>
      <c r="P3834" s="7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7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7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7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7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7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7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7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(E3843/D3843)*100</f>
        <v>8.7200000000000006</v>
      </c>
      <c r="P3843" s="7">
        <f t="shared" ref="P3843:P3906" si="361">E3843/L3843</f>
        <v>25.647058823529413</v>
      </c>
      <c r="Q3843" t="str">
        <f t="shared" ref="Q3843:Q3906" si="362">LEFT(N3843,FIND("/", N3843)-1)</f>
        <v>theater</v>
      </c>
      <c r="R3843" t="str">
        <f t="shared" ref="R3843:R3906" si="363">RIGHT(N3843,(LEN(N3843)-FIND("/", N3843)))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7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7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41.489795918367342</v>
      </c>
      <c r="P3846" s="7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7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7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7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7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7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7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7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7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7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7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7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7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7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7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7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7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7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0.54999999999999993</v>
      </c>
      <c r="P3868" s="7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7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7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7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7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2.666666666666667</v>
      </c>
      <c r="P3873" s="7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52.794871794871788</v>
      </c>
      <c r="P3878" s="7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4.9639999999999995</v>
      </c>
      <c r="P3879" s="7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7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13.066666666666665</v>
      </c>
      <c r="P3882" s="7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7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</v>
      </c>
      <c r="P3889" s="7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7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</v>
      </c>
      <c r="P3891" s="7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7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7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7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3.4666666666666663</v>
      </c>
      <c r="P3896" s="7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7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17.599999999999998</v>
      </c>
      <c r="P3899" s="7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7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7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7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7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7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7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(E3907/D3907)*100</f>
        <v>11.533333333333333</v>
      </c>
      <c r="P3907" s="7">
        <f t="shared" ref="P3907:P3970" si="367">E3907/L3907</f>
        <v>24.714285714285715</v>
      </c>
      <c r="Q3907" t="str">
        <f t="shared" ref="Q3907:Q3970" si="368">LEFT(N3907,FIND("/", N3907)-1)</f>
        <v>theater</v>
      </c>
      <c r="R3907" t="str">
        <f t="shared" ref="R3907:R3970" si="369">RIGHT(N3907,(LEN(N3907)-FIND("/", N3907)))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7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15.299999999999999</v>
      </c>
      <c r="P3909" s="7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8.6666666666666679</v>
      </c>
      <c r="P3910" s="7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0.22499999999999998</v>
      </c>
      <c r="P3911" s="7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7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7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7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7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7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0.33333333333333337</v>
      </c>
      <c r="P3917" s="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7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7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1.7999999999999998</v>
      </c>
      <c r="P3921" s="7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7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7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7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7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7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7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13.020000000000001</v>
      </c>
      <c r="P3930" s="7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7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7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7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7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86.135181975736558</v>
      </c>
      <c r="P3939" s="7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7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7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7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7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7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7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3.3666666666666663</v>
      </c>
      <c r="P3949" s="7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15.770000000000001</v>
      </c>
      <c r="P3951" s="7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7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7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7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7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7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24.333333333333336</v>
      </c>
      <c r="P3961" s="7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7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7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</v>
      </c>
      <c r="P3964" s="7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7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14.249999999999998</v>
      </c>
      <c r="P3967" s="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7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7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7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(E3971/D3971)*100</f>
        <v>7.4690265486725664</v>
      </c>
      <c r="P3971" s="7">
        <f t="shared" ref="P3971:P4034" si="373">E3971/L3971</f>
        <v>35.166666666666664</v>
      </c>
      <c r="Q3971" t="str">
        <f t="shared" ref="Q3971:Q4034" si="374">LEFT(N3971,FIND("/", N3971)-1)</f>
        <v>theater</v>
      </c>
      <c r="R3971" t="str">
        <f t="shared" ref="R3971:R4034" si="375">RIGHT(N3971,(LEN(N3971)-FIND("/", N3971)))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7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0.97142857142857131</v>
      </c>
      <c r="P3973" s="7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21.099999999999998</v>
      </c>
      <c r="P3974" s="7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78.100000000000009</v>
      </c>
      <c r="P3975" s="7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7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7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1.4500000000000002</v>
      </c>
      <c r="P3979" s="7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7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7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7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7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7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7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</v>
      </c>
      <c r="P3986" s="7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7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7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7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7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7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7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7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7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7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57.199999999999996</v>
      </c>
      <c r="P4000" s="7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7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7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7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1.8399999999999999</v>
      </c>
      <c r="P4004" s="7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7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7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1.3333333333333335</v>
      </c>
      <c r="P4007" s="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7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7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7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7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7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7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7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1.4285714285714287E-2</v>
      </c>
      <c r="P4017" s="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14.000000000000002</v>
      </c>
      <c r="P4018" s="7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7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8.6666666666666679</v>
      </c>
      <c r="P4020" s="7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0.82857142857142851</v>
      </c>
      <c r="P4021" s="7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16.666666666666664</v>
      </c>
      <c r="P4022" s="7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7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69.561111111111103</v>
      </c>
      <c r="P4024" s="7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7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7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28.050000000000004</v>
      </c>
      <c r="P4030" s="7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7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7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(E4035/D4035)*100</f>
        <v>25.698702928870294</v>
      </c>
      <c r="P4035" s="7">
        <f t="shared" ref="P4035:P4098" si="379">E4035/L4035</f>
        <v>65.340319148936175</v>
      </c>
      <c r="Q4035" t="str">
        <f t="shared" ref="Q4035:Q4098" si="380">LEFT(N4035,FIND("/", N4035)-1)</f>
        <v>theater</v>
      </c>
      <c r="R4035" t="str">
        <f t="shared" ref="R4035:R4098" si="381">RIGHT(N4035,(LEN(N4035)-FIND("/", N4035)))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1.4814814814814816</v>
      </c>
      <c r="P4036" s="7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7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7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7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7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7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7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7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7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7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2.1999999999999997</v>
      </c>
      <c r="P4049" s="7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7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7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7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37.533333333333339</v>
      </c>
      <c r="P4054" s="7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7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7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7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7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7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7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7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7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7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0.16666666666666669</v>
      </c>
      <c r="P4068" s="7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7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</v>
      </c>
      <c r="P4070" s="7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7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7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7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7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7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28.799999999999997</v>
      </c>
      <c r="P4077" s="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7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0.16666666666666669</v>
      </c>
      <c r="P4081" s="7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7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7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7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0.33333333333333337</v>
      </c>
      <c r="P4086" s="7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7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7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7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7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7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7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7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7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2.666666666666667</v>
      </c>
      <c r="P4097" s="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7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(E4099/D4099)*100</f>
        <v>0</v>
      </c>
      <c r="P4099" s="7" t="e">
        <f t="shared" ref="P4099:P4115" si="385">E4099/L4099</f>
        <v>#DIV/0!</v>
      </c>
      <c r="Q4099" t="str">
        <f t="shared" ref="Q4099:Q4115" si="386">LEFT(N4099,FIND("/", N4099)-1)</f>
        <v>theater</v>
      </c>
      <c r="R4099" t="str">
        <f t="shared" ref="R4099:R4115" si="387">RIGHT(N4099,(LEN(N4099)-FIND("/", N4099)))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7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27.400000000000002</v>
      </c>
      <c r="P4104" s="7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7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7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6.9696969696969706</v>
      </c>
      <c r="P4107" s="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7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2.0500000000000003</v>
      </c>
      <c r="P4109" s="7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7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7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7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7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7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82C6AA7E-5856-2B45-B11D-F23AF9C77FE8}">
            <xm:f>NOT(ISERROR(SEARCH("successful",F1)))</xm:f>
            <xm:f>"successful"</xm:f>
            <x14:dxf>
              <fill>
                <patternFill>
                  <bgColor rgb="FF00B050"/>
                </patternFill>
              </fill>
            </x14:dxf>
          </x14:cfRule>
          <x14:cfRule type="containsText" priority="6" operator="containsText" id="{DF1003A5-1F41-7543-8E2E-F21D4F578C1F}">
            <xm:f>NOT(ISERROR(SEARCH("failed",F1)))</xm:f>
            <xm:f>"failed"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ontainsText" priority="3" operator="containsText" id="{FCE285EF-0156-EE4E-849A-8756B9B70E8D}">
            <xm:f>NOT(ISERROR(SEARCH("canceled",F1)))</xm:f>
            <xm:f>"canceled"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ontainsText" priority="2" operator="containsText" id="{A661B93F-B05A-9D40-9322-516217744493}">
            <xm:f>NOT(ISERROR(SEARCH("live",F1)))</xm:f>
            <xm:f>"live"</xm:f>
            <x14:dxf>
              <fill>
                <patternFill>
                  <bgColor rgb="FFFFFF00"/>
                </patternFill>
              </fill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55489-0B60-4B4F-9742-9A058A128388}">
  <dimension ref="A1:F14"/>
  <sheetViews>
    <sheetView zoomScale="140" zoomScaleNormal="140" workbookViewId="0">
      <selection activeCell="H9" sqref="H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8" t="s">
        <v>8223</v>
      </c>
      <c r="B1" t="s">
        <v>8355</v>
      </c>
    </row>
    <row r="3" spans="1:6" x14ac:dyDescent="0.2">
      <c r="A3" s="8" t="s">
        <v>8312</v>
      </c>
      <c r="B3" s="8" t="s">
        <v>8354</v>
      </c>
    </row>
    <row r="4" spans="1:6" x14ac:dyDescent="0.2">
      <c r="A4" s="8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">
      <c r="A5" s="9" t="s">
        <v>8356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9" t="s">
        <v>8360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9" t="s">
        <v>8362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9" t="s">
        <v>8358</v>
      </c>
      <c r="B8" s="10"/>
      <c r="C8" s="10"/>
      <c r="D8" s="10"/>
      <c r="E8" s="10">
        <v>24</v>
      </c>
      <c r="F8" s="10">
        <v>24</v>
      </c>
    </row>
    <row r="9" spans="1:6" x14ac:dyDescent="0.2">
      <c r="A9" s="9" t="s">
        <v>8359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9" t="s">
        <v>8364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9" t="s">
        <v>8357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9" t="s">
        <v>8361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9" t="s">
        <v>8363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9" t="s">
        <v>8311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E0A6E-E2A6-FB4C-A5FB-B544894D5FA4}">
  <dimension ref="A1:F47"/>
  <sheetViews>
    <sheetView zoomScale="120" zoomScaleNormal="120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10" width="18.33203125" bestFit="1" customWidth="1"/>
    <col min="11" max="11" width="16" bestFit="1" customWidth="1"/>
    <col min="12" max="12" width="22.6640625" bestFit="1" customWidth="1"/>
  </cols>
  <sheetData>
    <row r="1" spans="1:6" x14ac:dyDescent="0.2">
      <c r="A1" s="8" t="s">
        <v>8223</v>
      </c>
      <c r="B1" t="s">
        <v>8355</v>
      </c>
    </row>
    <row r="2" spans="1:6" x14ac:dyDescent="0.2">
      <c r="A2" s="8" t="s">
        <v>8308</v>
      </c>
      <c r="B2" t="s">
        <v>8355</v>
      </c>
    </row>
    <row r="4" spans="1:6" x14ac:dyDescent="0.2">
      <c r="A4" s="8" t="s">
        <v>8312</v>
      </c>
      <c r="B4" s="8" t="s">
        <v>8354</v>
      </c>
    </row>
    <row r="5" spans="1:6" x14ac:dyDescent="0.2">
      <c r="A5" s="8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9" t="s">
        <v>8321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8340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8331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8352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8348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8320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8319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8330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8342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8325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8334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8343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8313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8329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8350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8327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8333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8353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8339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8324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8344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8335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8341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8314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8315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8338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8347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8326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8318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8317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8346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8349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8351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8345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8316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8337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8332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8323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8322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8336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8311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16B95-14D5-4E44-884A-23B45504A02C}">
  <dimension ref="A1:E18"/>
  <sheetViews>
    <sheetView workbookViewId="0">
      <selection activeCell="A5" sqref="A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8355</v>
      </c>
    </row>
    <row r="2" spans="1:5" x14ac:dyDescent="0.2">
      <c r="A2" s="8" t="s">
        <v>8379</v>
      </c>
      <c r="B2" t="s">
        <v>8355</v>
      </c>
    </row>
    <row r="4" spans="1:5" x14ac:dyDescent="0.2">
      <c r="A4" s="8" t="s">
        <v>8312</v>
      </c>
      <c r="B4" s="8" t="s">
        <v>8354</v>
      </c>
    </row>
    <row r="5" spans="1:5" x14ac:dyDescent="0.2">
      <c r="A5" s="8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">
      <c r="A6" s="9" t="s">
        <v>8373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">
      <c r="A7" s="9" t="s">
        <v>8374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">
      <c r="A8" s="9" t="s">
        <v>8375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">
      <c r="A9" s="9" t="s">
        <v>8376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">
      <c r="A10" s="9" t="s">
        <v>8367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">
      <c r="A11" s="9" t="s">
        <v>8377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">
      <c r="A12" s="9" t="s">
        <v>8368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">
      <c r="A13" s="9" t="s">
        <v>8369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">
      <c r="A14" s="9" t="s">
        <v>8370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">
      <c r="A15" s="9" t="s">
        <v>8371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">
      <c r="A16" s="9" t="s">
        <v>8372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">
      <c r="A17" s="9" t="s">
        <v>8378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">
      <c r="A18" s="9" t="s">
        <v>8311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77D61-718C-3948-9334-AC5AA3791FD0}">
  <dimension ref="A1:B54"/>
  <sheetViews>
    <sheetView workbookViewId="0">
      <selection activeCell="B45" sqref="B45"/>
    </sheetView>
  </sheetViews>
  <sheetFormatPr baseColWidth="10" defaultRowHeight="15" x14ac:dyDescent="0.2"/>
  <cols>
    <col min="1" max="1" width="17.6640625" bestFit="1" customWidth="1"/>
    <col min="2" max="2" width="21.83203125" bestFit="1" customWidth="1"/>
    <col min="3" max="3" width="18.33203125" bestFit="1" customWidth="1"/>
    <col min="4" max="4" width="7.33203125" bestFit="1" customWidth="1"/>
    <col min="5" max="5" width="9.33203125" bestFit="1" customWidth="1"/>
    <col min="6" max="6" width="7.332031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.33203125" bestFit="1" customWidth="1"/>
    <col min="11" max="11" width="6.33203125" bestFit="1" customWidth="1"/>
    <col min="12" max="12" width="10" bestFit="1" customWidth="1"/>
    <col min="13" max="14" width="12.1640625" bestFit="1" customWidth="1"/>
    <col min="15" max="15" width="4.1640625" bestFit="1" customWidth="1"/>
    <col min="16" max="16" width="2.1640625" bestFit="1" customWidth="1"/>
    <col min="17" max="17" width="12.1640625" bestFit="1" customWidth="1"/>
    <col min="18" max="18" width="5.1640625" bestFit="1" customWidth="1"/>
    <col min="19" max="19" width="4.1640625" bestFit="1" customWidth="1"/>
    <col min="20" max="21" width="12.1640625" bestFit="1" customWidth="1"/>
    <col min="22" max="22" width="2.1640625" bestFit="1" customWidth="1"/>
    <col min="23" max="23" width="12.1640625" bestFit="1" customWidth="1"/>
    <col min="24" max="24" width="7.1640625" bestFit="1" customWidth="1"/>
    <col min="25" max="25" width="12.1640625" bestFit="1" customWidth="1"/>
    <col min="26" max="26" width="4.1640625" bestFit="1" customWidth="1"/>
    <col min="27" max="27" width="12.1640625" bestFit="1" customWidth="1"/>
    <col min="28" max="28" width="5.1640625" bestFit="1" customWidth="1"/>
    <col min="29" max="29" width="4.1640625" bestFit="1" customWidth="1"/>
    <col min="30" max="30" width="2.1640625" bestFit="1" customWidth="1"/>
    <col min="31" max="31" width="12.1640625" bestFit="1" customWidth="1"/>
    <col min="32" max="32" width="5.1640625" bestFit="1" customWidth="1"/>
    <col min="33" max="33" width="12.1640625" bestFit="1" customWidth="1"/>
    <col min="34" max="34" width="4.1640625" bestFit="1" customWidth="1"/>
    <col min="35" max="35" width="12.1640625" bestFit="1" customWidth="1"/>
    <col min="36" max="36" width="5.1640625" bestFit="1" customWidth="1"/>
    <col min="37" max="37" width="12.1640625" bestFit="1" customWidth="1"/>
    <col min="38" max="38" width="2.1640625" bestFit="1" customWidth="1"/>
    <col min="39" max="39" width="12.1640625" bestFit="1" customWidth="1"/>
    <col min="40" max="40" width="5.1640625" bestFit="1" customWidth="1"/>
    <col min="41" max="41" width="12.1640625" bestFit="1" customWidth="1"/>
    <col min="42" max="42" width="4.1640625" bestFit="1" customWidth="1"/>
    <col min="43" max="43" width="2.1640625" bestFit="1" customWidth="1"/>
    <col min="44" max="44" width="6.1640625" bestFit="1" customWidth="1"/>
    <col min="45" max="45" width="12.1640625" bestFit="1" customWidth="1"/>
    <col min="46" max="46" width="4.1640625" bestFit="1" customWidth="1"/>
    <col min="47" max="47" width="12.1640625" bestFit="1" customWidth="1"/>
    <col min="48" max="48" width="5.1640625" bestFit="1" customWidth="1"/>
    <col min="49" max="49" width="12.1640625" bestFit="1" customWidth="1"/>
    <col min="50" max="50" width="2.1640625" bestFit="1" customWidth="1"/>
    <col min="51" max="52" width="4.1640625" bestFit="1" customWidth="1"/>
    <col min="53" max="53" width="5.1640625" bestFit="1" customWidth="1"/>
    <col min="54" max="54" width="3.1640625" bestFit="1" customWidth="1"/>
    <col min="55" max="56" width="12.1640625" bestFit="1" customWidth="1"/>
    <col min="57" max="57" width="6.1640625" bestFit="1" customWidth="1"/>
    <col min="58" max="58" width="12.1640625" bestFit="1" customWidth="1"/>
    <col min="59" max="59" width="7.1640625" bestFit="1" customWidth="1"/>
    <col min="60" max="60" width="5.1640625" bestFit="1" customWidth="1"/>
    <col min="61" max="62" width="12.1640625" bestFit="1" customWidth="1"/>
    <col min="63" max="63" width="8.1640625" bestFit="1" customWidth="1"/>
    <col min="64" max="64" width="12.1640625" bestFit="1" customWidth="1"/>
    <col min="65" max="65" width="6.1640625" bestFit="1" customWidth="1"/>
    <col min="66" max="73" width="12.1640625" bestFit="1" customWidth="1"/>
    <col min="74" max="74" width="8.1640625" bestFit="1" customWidth="1"/>
    <col min="75" max="75" width="3.1640625" bestFit="1" customWidth="1"/>
    <col min="76" max="76" width="12.1640625" bestFit="1" customWidth="1"/>
    <col min="77" max="77" width="5.1640625" bestFit="1" customWidth="1"/>
    <col min="78" max="78" width="12.1640625" bestFit="1" customWidth="1"/>
    <col min="79" max="79" width="5.1640625" bestFit="1" customWidth="1"/>
    <col min="80" max="81" width="12.1640625" bestFit="1" customWidth="1"/>
    <col min="82" max="82" width="6.1640625" bestFit="1" customWidth="1"/>
    <col min="83" max="83" width="5.1640625" bestFit="1" customWidth="1"/>
    <col min="84" max="84" width="3.1640625" bestFit="1" customWidth="1"/>
    <col min="85" max="85" width="7.1640625" bestFit="1" customWidth="1"/>
    <col min="86" max="86" width="12.1640625" bestFit="1" customWidth="1"/>
    <col min="87" max="87" width="6.1640625" bestFit="1" customWidth="1"/>
    <col min="88" max="91" width="12.1640625" bestFit="1" customWidth="1"/>
    <col min="92" max="92" width="5.1640625" bestFit="1" customWidth="1"/>
    <col min="93" max="93" width="3.1640625" bestFit="1" customWidth="1"/>
    <col min="94" max="94" width="7.1640625" bestFit="1" customWidth="1"/>
    <col min="95" max="98" width="12.1640625" bestFit="1" customWidth="1"/>
    <col min="99" max="99" width="6.1640625" bestFit="1" customWidth="1"/>
    <col min="100" max="100" width="3.1640625" bestFit="1" customWidth="1"/>
    <col min="101" max="103" width="12.1640625" bestFit="1" customWidth="1"/>
    <col min="104" max="104" width="5.1640625" bestFit="1" customWidth="1"/>
    <col min="105" max="106" width="12.1640625" bestFit="1" customWidth="1"/>
    <col min="107" max="107" width="5.1640625" bestFit="1" customWidth="1"/>
    <col min="108" max="110" width="12.1640625" bestFit="1" customWidth="1"/>
    <col min="111" max="111" width="6.1640625" bestFit="1" customWidth="1"/>
    <col min="112" max="113" width="12.1640625" bestFit="1" customWidth="1"/>
    <col min="114" max="114" width="3.1640625" bestFit="1" customWidth="1"/>
    <col min="115" max="115" width="5.1640625" bestFit="1" customWidth="1"/>
    <col min="116" max="116" width="6.1640625" bestFit="1" customWidth="1"/>
    <col min="117" max="117" width="12.1640625" bestFit="1" customWidth="1"/>
    <col min="118" max="118" width="7.1640625" bestFit="1" customWidth="1"/>
    <col min="119" max="119" width="5.1640625" bestFit="1" customWidth="1"/>
    <col min="120" max="120" width="12.1640625" bestFit="1" customWidth="1"/>
    <col min="121" max="121" width="7.1640625" bestFit="1" customWidth="1"/>
    <col min="122" max="124" width="12.1640625" bestFit="1" customWidth="1"/>
    <col min="125" max="125" width="3.1640625" bestFit="1" customWidth="1"/>
    <col min="126" max="126" width="5.1640625" bestFit="1" customWidth="1"/>
    <col min="127" max="127" width="12.1640625" bestFit="1" customWidth="1"/>
    <col min="128" max="128" width="6.1640625" bestFit="1" customWidth="1"/>
    <col min="129" max="130" width="12.1640625" bestFit="1" customWidth="1"/>
    <col min="131" max="131" width="5.1640625" bestFit="1" customWidth="1"/>
    <col min="132" max="136" width="12.1640625" bestFit="1" customWidth="1"/>
    <col min="137" max="137" width="7.1640625" bestFit="1" customWidth="1"/>
    <col min="138" max="138" width="12.1640625" bestFit="1" customWidth="1"/>
    <col min="139" max="139" width="3.1640625" bestFit="1" customWidth="1"/>
    <col min="140" max="142" width="12.1640625" bestFit="1" customWidth="1"/>
    <col min="143" max="143" width="5.1640625" bestFit="1" customWidth="1"/>
    <col min="144" max="146" width="12.1640625" bestFit="1" customWidth="1"/>
    <col min="147" max="147" width="6.1640625" bestFit="1" customWidth="1"/>
    <col min="148" max="148" width="11.1640625" bestFit="1" customWidth="1"/>
    <col min="149" max="150" width="12.1640625" bestFit="1" customWidth="1"/>
    <col min="151" max="151" width="3.1640625" bestFit="1" customWidth="1"/>
    <col min="152" max="154" width="12.1640625" bestFit="1" customWidth="1"/>
    <col min="155" max="155" width="5.1640625" bestFit="1" customWidth="1"/>
    <col min="156" max="158" width="12.1640625" bestFit="1" customWidth="1"/>
    <col min="159" max="159" width="5.1640625" bestFit="1" customWidth="1"/>
    <col min="160" max="160" width="12.1640625" bestFit="1" customWidth="1"/>
    <col min="161" max="161" width="11.1640625" bestFit="1" customWidth="1"/>
    <col min="162" max="162" width="3.1640625" bestFit="1" customWidth="1"/>
    <col min="163" max="165" width="12.1640625" bestFit="1" customWidth="1"/>
    <col min="166" max="166" width="6.1640625" bestFit="1" customWidth="1"/>
    <col min="167" max="169" width="12.1640625" bestFit="1" customWidth="1"/>
    <col min="170" max="170" width="5.1640625" bestFit="1" customWidth="1"/>
    <col min="171" max="171" width="8.1640625" bestFit="1" customWidth="1"/>
    <col min="172" max="172" width="12.1640625" bestFit="1" customWidth="1"/>
    <col min="173" max="174" width="7.1640625" bestFit="1" customWidth="1"/>
    <col min="175" max="175" width="12.1640625" bestFit="1" customWidth="1"/>
    <col min="176" max="176" width="5.1640625" bestFit="1" customWidth="1"/>
    <col min="177" max="177" width="12.1640625" bestFit="1" customWidth="1"/>
    <col min="178" max="178" width="6.1640625" bestFit="1" customWidth="1"/>
    <col min="179" max="180" width="12.1640625" bestFit="1" customWidth="1"/>
    <col min="181" max="181" width="6.1640625" bestFit="1" customWidth="1"/>
    <col min="182" max="184" width="12.1640625" bestFit="1" customWidth="1"/>
    <col min="185" max="185" width="5.1640625" bestFit="1" customWidth="1"/>
    <col min="186" max="191" width="12.1640625" bestFit="1" customWidth="1"/>
    <col min="192" max="192" width="5.1640625" bestFit="1" customWidth="1"/>
    <col min="193" max="194" width="12.1640625" bestFit="1" customWidth="1"/>
    <col min="195" max="195" width="11.1640625" bestFit="1" customWidth="1"/>
    <col min="196" max="196" width="3.1640625" bestFit="1" customWidth="1"/>
    <col min="197" max="201" width="12.1640625" bestFit="1" customWidth="1"/>
    <col min="202" max="202" width="5.1640625" bestFit="1" customWidth="1"/>
    <col min="203" max="206" width="12.1640625" bestFit="1" customWidth="1"/>
    <col min="207" max="207" width="6.1640625" bestFit="1" customWidth="1"/>
    <col min="208" max="209" width="12.1640625" bestFit="1" customWidth="1"/>
    <col min="210" max="210" width="3.1640625" bestFit="1" customWidth="1"/>
    <col min="211" max="217" width="12.1640625" bestFit="1" customWidth="1"/>
    <col min="218" max="218" width="6.1640625" bestFit="1" customWidth="1"/>
    <col min="219" max="221" width="12.1640625" bestFit="1" customWidth="1"/>
    <col min="222" max="222" width="5.1640625" bestFit="1" customWidth="1"/>
    <col min="223" max="224" width="12.1640625" bestFit="1" customWidth="1"/>
    <col min="225" max="225" width="7.1640625" bestFit="1" customWidth="1"/>
    <col min="226" max="229" width="12.1640625" bestFit="1" customWidth="1"/>
    <col min="230" max="230" width="6.1640625" bestFit="1" customWidth="1"/>
    <col min="231" max="237" width="12.1640625" bestFit="1" customWidth="1"/>
    <col min="238" max="238" width="3.1640625" bestFit="1" customWidth="1"/>
    <col min="239" max="240" width="12.1640625" bestFit="1" customWidth="1"/>
    <col min="241" max="241" width="5.1640625" bestFit="1" customWidth="1"/>
    <col min="242" max="242" width="12.1640625" bestFit="1" customWidth="1"/>
    <col min="243" max="243" width="11.1640625" bestFit="1" customWidth="1"/>
    <col min="244" max="245" width="12.1640625" bestFit="1" customWidth="1"/>
    <col min="246" max="246" width="10.1640625" bestFit="1" customWidth="1"/>
    <col min="247" max="248" width="12.1640625" bestFit="1" customWidth="1"/>
    <col min="249" max="249" width="5.1640625" bestFit="1" customWidth="1"/>
    <col min="250" max="251" width="12.1640625" bestFit="1" customWidth="1"/>
    <col min="252" max="252" width="5.1640625" bestFit="1" customWidth="1"/>
    <col min="253" max="254" width="12.1640625" bestFit="1" customWidth="1"/>
    <col min="255" max="255" width="11.1640625" bestFit="1" customWidth="1"/>
    <col min="256" max="256" width="12.1640625" bestFit="1" customWidth="1"/>
    <col min="257" max="257" width="10.1640625" bestFit="1" customWidth="1"/>
    <col min="258" max="258" width="3.1640625" bestFit="1" customWidth="1"/>
    <col min="259" max="259" width="10.1640625" bestFit="1" customWidth="1"/>
    <col min="260" max="261" width="12.1640625" bestFit="1" customWidth="1"/>
    <col min="262" max="262" width="7.1640625" bestFit="1" customWidth="1"/>
    <col min="263" max="263" width="12.1640625" bestFit="1" customWidth="1"/>
    <col min="264" max="264" width="5.1640625" bestFit="1" customWidth="1"/>
    <col min="265" max="265" width="12.1640625" bestFit="1" customWidth="1"/>
    <col min="266" max="266" width="6.1640625" bestFit="1" customWidth="1"/>
    <col min="267" max="269" width="12.1640625" bestFit="1" customWidth="1"/>
    <col min="270" max="270" width="5.1640625" bestFit="1" customWidth="1"/>
    <col min="271" max="271" width="11.1640625" bestFit="1" customWidth="1"/>
    <col min="272" max="274" width="12.1640625" bestFit="1" customWidth="1"/>
    <col min="275" max="275" width="5.1640625" bestFit="1" customWidth="1"/>
    <col min="276" max="282" width="12.1640625" bestFit="1" customWidth="1"/>
    <col min="283" max="283" width="3.1640625" bestFit="1" customWidth="1"/>
    <col min="284" max="286" width="12.1640625" bestFit="1" customWidth="1"/>
    <col min="287" max="287" width="6.1640625" bestFit="1" customWidth="1"/>
    <col min="288" max="291" width="12.1640625" bestFit="1" customWidth="1"/>
    <col min="292" max="292" width="7.1640625" bestFit="1" customWidth="1"/>
    <col min="293" max="293" width="5.1640625" bestFit="1" customWidth="1"/>
    <col min="294" max="298" width="12.1640625" bestFit="1" customWidth="1"/>
    <col min="299" max="299" width="8.1640625" bestFit="1" customWidth="1"/>
    <col min="300" max="301" width="12.1640625" bestFit="1" customWidth="1"/>
    <col min="302" max="302" width="6.1640625" bestFit="1" customWidth="1"/>
    <col min="303" max="303" width="12.1640625" bestFit="1" customWidth="1"/>
    <col min="304" max="304" width="3.1640625" bestFit="1" customWidth="1"/>
    <col min="305" max="306" width="12.1640625" bestFit="1" customWidth="1"/>
    <col min="307" max="307" width="5.1640625" bestFit="1" customWidth="1"/>
    <col min="308" max="311" width="12.1640625" bestFit="1" customWidth="1"/>
    <col min="312" max="312" width="5.1640625" bestFit="1" customWidth="1"/>
    <col min="313" max="314" width="12.1640625" bestFit="1" customWidth="1"/>
    <col min="315" max="315" width="6.1640625" bestFit="1" customWidth="1"/>
    <col min="316" max="317" width="12.1640625" bestFit="1" customWidth="1"/>
    <col min="318" max="318" width="5.1640625" bestFit="1" customWidth="1"/>
    <col min="319" max="327" width="12.1640625" bestFit="1" customWidth="1"/>
    <col min="328" max="328" width="8.1640625" bestFit="1" customWidth="1"/>
    <col min="329" max="329" width="3.1640625" bestFit="1" customWidth="1"/>
    <col min="330" max="331" width="12.1640625" bestFit="1" customWidth="1"/>
    <col min="332" max="332" width="7.1640625" bestFit="1" customWidth="1"/>
    <col min="333" max="334" width="12.1640625" bestFit="1" customWidth="1"/>
    <col min="335" max="335" width="5.1640625" bestFit="1" customWidth="1"/>
    <col min="336" max="337" width="12.1640625" bestFit="1" customWidth="1"/>
    <col min="338" max="338" width="5.1640625" bestFit="1" customWidth="1"/>
    <col min="339" max="351" width="12.1640625" bestFit="1" customWidth="1"/>
    <col min="352" max="352" width="7.1640625" bestFit="1" customWidth="1"/>
    <col min="353" max="353" width="3.1640625" bestFit="1" customWidth="1"/>
    <col min="354" max="354" width="11.1640625" bestFit="1" customWidth="1"/>
    <col min="355" max="358" width="12.1640625" bestFit="1" customWidth="1"/>
    <col min="359" max="359" width="7.1640625" bestFit="1" customWidth="1"/>
    <col min="360" max="360" width="12.1640625" bestFit="1" customWidth="1"/>
    <col min="361" max="361" width="11.1640625" bestFit="1" customWidth="1"/>
    <col min="362" max="363" width="12.1640625" bestFit="1" customWidth="1"/>
    <col min="364" max="364" width="6.1640625" bestFit="1" customWidth="1"/>
    <col min="365" max="370" width="12.1640625" bestFit="1" customWidth="1"/>
    <col min="371" max="371" width="5.1640625" bestFit="1" customWidth="1"/>
    <col min="372" max="375" width="12.1640625" bestFit="1" customWidth="1"/>
    <col min="376" max="376" width="7.1640625" bestFit="1" customWidth="1"/>
    <col min="377" max="381" width="12.1640625" bestFit="1" customWidth="1"/>
    <col min="382" max="382" width="3.1640625" bestFit="1" customWidth="1"/>
    <col min="383" max="383" width="12.1640625" bestFit="1" customWidth="1"/>
    <col min="384" max="384" width="6.1640625" bestFit="1" customWidth="1"/>
    <col min="385" max="385" width="7.1640625" bestFit="1" customWidth="1"/>
    <col min="386" max="388" width="12.1640625" bestFit="1" customWidth="1"/>
    <col min="389" max="389" width="11.1640625" bestFit="1" customWidth="1"/>
    <col min="390" max="393" width="12.1640625" bestFit="1" customWidth="1"/>
    <col min="394" max="394" width="5.1640625" bestFit="1" customWidth="1"/>
    <col min="395" max="402" width="12.1640625" bestFit="1" customWidth="1"/>
    <col min="403" max="403" width="8.1640625" bestFit="1" customWidth="1"/>
    <col min="404" max="405" width="12.1640625" bestFit="1" customWidth="1"/>
    <col min="406" max="406" width="3.1640625" bestFit="1" customWidth="1"/>
    <col min="407" max="412" width="12.1640625" bestFit="1" customWidth="1"/>
    <col min="413" max="413" width="6.1640625" bestFit="1" customWidth="1"/>
    <col min="414" max="414" width="12.1640625" bestFit="1" customWidth="1"/>
    <col min="415" max="415" width="7.1640625" bestFit="1" customWidth="1"/>
    <col min="416" max="416" width="12.1640625" bestFit="1" customWidth="1"/>
    <col min="417" max="417" width="8.1640625" bestFit="1" customWidth="1"/>
    <col min="418" max="418" width="5.1640625" bestFit="1" customWidth="1"/>
    <col min="419" max="426" width="12.1640625" bestFit="1" customWidth="1"/>
    <col min="427" max="427" width="6.1640625" bestFit="1" customWidth="1"/>
    <col min="428" max="437" width="12.1640625" bestFit="1" customWidth="1"/>
    <col min="438" max="438" width="3.1640625" bestFit="1" customWidth="1"/>
    <col min="439" max="441" width="12.1640625" bestFit="1" customWidth="1"/>
    <col min="442" max="442" width="6.1640625" bestFit="1" customWidth="1"/>
    <col min="443" max="446" width="12.1640625" bestFit="1" customWidth="1"/>
    <col min="447" max="447" width="9.1640625" bestFit="1" customWidth="1"/>
    <col min="448" max="448" width="12.1640625" bestFit="1" customWidth="1"/>
    <col min="449" max="449" width="5.1640625" bestFit="1" customWidth="1"/>
    <col min="450" max="450" width="12.1640625" bestFit="1" customWidth="1"/>
    <col min="451" max="451" width="9.1640625" bestFit="1" customWidth="1"/>
    <col min="452" max="452" width="6.1640625" bestFit="1" customWidth="1"/>
    <col min="453" max="461" width="12.1640625" bestFit="1" customWidth="1"/>
    <col min="462" max="462" width="6.1640625" bestFit="1" customWidth="1"/>
    <col min="463" max="463" width="12.1640625" bestFit="1" customWidth="1"/>
    <col min="464" max="464" width="8.1640625" bestFit="1" customWidth="1"/>
    <col min="465" max="471" width="12.1640625" bestFit="1" customWidth="1"/>
    <col min="472" max="472" width="6.1640625" bestFit="1" customWidth="1"/>
    <col min="473" max="475" width="12.1640625" bestFit="1" customWidth="1"/>
    <col min="476" max="476" width="3.1640625" bestFit="1" customWidth="1"/>
    <col min="477" max="480" width="12.1640625" bestFit="1" customWidth="1"/>
    <col min="481" max="481" width="7.1640625" bestFit="1" customWidth="1"/>
    <col min="482" max="487" width="12.1640625" bestFit="1" customWidth="1"/>
    <col min="488" max="488" width="6.1640625" bestFit="1" customWidth="1"/>
    <col min="489" max="492" width="12.1640625" bestFit="1" customWidth="1"/>
    <col min="493" max="493" width="5.1640625" bestFit="1" customWidth="1"/>
    <col min="494" max="500" width="12.1640625" bestFit="1" customWidth="1"/>
    <col min="501" max="501" width="11.1640625" bestFit="1" customWidth="1"/>
    <col min="502" max="502" width="12.1640625" bestFit="1" customWidth="1"/>
    <col min="503" max="503" width="6.1640625" bestFit="1" customWidth="1"/>
    <col min="504" max="504" width="3.1640625" bestFit="1" customWidth="1"/>
    <col min="505" max="506" width="12.1640625" bestFit="1" customWidth="1"/>
    <col min="507" max="507" width="5.1640625" bestFit="1" customWidth="1"/>
    <col min="508" max="508" width="12.1640625" bestFit="1" customWidth="1"/>
    <col min="509" max="509" width="7.1640625" bestFit="1" customWidth="1"/>
    <col min="510" max="512" width="12.1640625" bestFit="1" customWidth="1"/>
    <col min="513" max="513" width="5.1640625" bestFit="1" customWidth="1"/>
    <col min="514" max="514" width="6.1640625" bestFit="1" customWidth="1"/>
    <col min="515" max="516" width="12.1640625" bestFit="1" customWidth="1"/>
    <col min="517" max="517" width="5.1640625" bestFit="1" customWidth="1"/>
    <col min="518" max="518" width="6.1640625" bestFit="1" customWidth="1"/>
    <col min="519" max="520" width="12.1640625" bestFit="1" customWidth="1"/>
    <col min="521" max="521" width="5.1640625" bestFit="1" customWidth="1"/>
    <col min="522" max="522" width="11.1640625" bestFit="1" customWidth="1"/>
    <col min="523" max="527" width="12.1640625" bestFit="1" customWidth="1"/>
    <col min="528" max="528" width="8.1640625" bestFit="1" customWidth="1"/>
    <col min="529" max="530" width="12.1640625" bestFit="1" customWidth="1"/>
    <col min="531" max="531" width="5.1640625" bestFit="1" customWidth="1"/>
    <col min="532" max="533" width="12.1640625" bestFit="1" customWidth="1"/>
    <col min="534" max="534" width="5.1640625" bestFit="1" customWidth="1"/>
    <col min="535" max="535" width="6.1640625" bestFit="1" customWidth="1"/>
    <col min="536" max="542" width="12.1640625" bestFit="1" customWidth="1"/>
    <col min="543" max="543" width="10.1640625" bestFit="1" customWidth="1"/>
    <col min="544" max="549" width="12.1640625" bestFit="1" customWidth="1"/>
    <col min="550" max="550" width="5.1640625" bestFit="1" customWidth="1"/>
    <col min="551" max="554" width="12.1640625" bestFit="1" customWidth="1"/>
    <col min="555" max="555" width="8.1640625" bestFit="1" customWidth="1"/>
    <col min="556" max="572" width="12.1640625" bestFit="1" customWidth="1"/>
    <col min="573" max="573" width="6.1640625" bestFit="1" customWidth="1"/>
    <col min="574" max="575" width="12.1640625" bestFit="1" customWidth="1"/>
    <col min="576" max="576" width="11.1640625" bestFit="1" customWidth="1"/>
    <col min="577" max="577" width="12.1640625" bestFit="1" customWidth="1"/>
    <col min="578" max="578" width="6.1640625" bestFit="1" customWidth="1"/>
    <col min="579" max="580" width="12.1640625" bestFit="1" customWidth="1"/>
    <col min="581" max="581" width="5.1640625" bestFit="1" customWidth="1"/>
    <col min="582" max="583" width="12.1640625" bestFit="1" customWidth="1"/>
    <col min="584" max="584" width="11.1640625" bestFit="1" customWidth="1"/>
    <col min="585" max="585" width="12.1640625" bestFit="1" customWidth="1"/>
    <col min="586" max="586" width="7.1640625" bestFit="1" customWidth="1"/>
    <col min="587" max="588" width="12.1640625" bestFit="1" customWidth="1"/>
    <col min="589" max="589" width="8.1640625" bestFit="1" customWidth="1"/>
    <col min="590" max="590" width="6.1640625" bestFit="1" customWidth="1"/>
    <col min="591" max="591" width="12.1640625" bestFit="1" customWidth="1"/>
    <col min="592" max="592" width="7.1640625" bestFit="1" customWidth="1"/>
    <col min="593" max="593" width="12.1640625" bestFit="1" customWidth="1"/>
    <col min="594" max="594" width="8.1640625" bestFit="1" customWidth="1"/>
    <col min="595" max="598" width="12.1640625" bestFit="1" customWidth="1"/>
    <col min="599" max="599" width="6.1640625" bestFit="1" customWidth="1"/>
    <col min="600" max="605" width="12.1640625" bestFit="1" customWidth="1"/>
    <col min="606" max="606" width="5.1640625" bestFit="1" customWidth="1"/>
    <col min="607" max="612" width="12.1640625" bestFit="1" customWidth="1"/>
    <col min="613" max="613" width="5.1640625" bestFit="1" customWidth="1"/>
    <col min="614" max="614" width="6.1640625" bestFit="1" customWidth="1"/>
    <col min="615" max="617" width="12.1640625" bestFit="1" customWidth="1"/>
    <col min="618" max="618" width="6.1640625" bestFit="1" customWidth="1"/>
    <col min="619" max="626" width="12.1640625" bestFit="1" customWidth="1"/>
    <col min="627" max="627" width="3.1640625" bestFit="1" customWidth="1"/>
    <col min="628" max="636" width="12.1640625" bestFit="1" customWidth="1"/>
    <col min="637" max="637" width="6.1640625" bestFit="1" customWidth="1"/>
    <col min="638" max="638" width="7.1640625" bestFit="1" customWidth="1"/>
    <col min="639" max="640" width="12.1640625" bestFit="1" customWidth="1"/>
    <col min="641" max="641" width="6.1640625" bestFit="1" customWidth="1"/>
    <col min="642" max="653" width="12.1640625" bestFit="1" customWidth="1"/>
    <col min="654" max="654" width="10.1640625" bestFit="1" customWidth="1"/>
    <col min="655" max="657" width="12.1640625" bestFit="1" customWidth="1"/>
    <col min="658" max="658" width="3.1640625" bestFit="1" customWidth="1"/>
    <col min="659" max="659" width="7.1640625" bestFit="1" customWidth="1"/>
    <col min="660" max="660" width="6.1640625" bestFit="1" customWidth="1"/>
    <col min="661" max="661" width="8.1640625" bestFit="1" customWidth="1"/>
    <col min="662" max="663" width="12.1640625" bestFit="1" customWidth="1"/>
    <col min="664" max="664" width="10.1640625" bestFit="1" customWidth="1"/>
    <col min="665" max="682" width="12.1640625" bestFit="1" customWidth="1"/>
    <col min="683" max="683" width="6.1640625" bestFit="1" customWidth="1"/>
    <col min="684" max="688" width="12.1640625" bestFit="1" customWidth="1"/>
    <col min="689" max="689" width="6.1640625" bestFit="1" customWidth="1"/>
    <col min="690" max="693" width="12.1640625" bestFit="1" customWidth="1"/>
    <col min="694" max="694" width="8.1640625" bestFit="1" customWidth="1"/>
    <col min="695" max="696" width="12.1640625" bestFit="1" customWidth="1"/>
    <col min="697" max="697" width="3.1640625" bestFit="1" customWidth="1"/>
    <col min="698" max="699" width="12.1640625" bestFit="1" customWidth="1"/>
    <col min="700" max="700" width="7.1640625" bestFit="1" customWidth="1"/>
    <col min="701" max="716" width="12.1640625" bestFit="1" customWidth="1"/>
    <col min="717" max="717" width="6.1640625" bestFit="1" customWidth="1"/>
    <col min="718" max="727" width="12.1640625" bestFit="1" customWidth="1"/>
    <col min="728" max="728" width="3.1640625" bestFit="1" customWidth="1"/>
    <col min="729" max="729" width="6.1640625" bestFit="1" customWidth="1"/>
    <col min="730" max="735" width="12.1640625" bestFit="1" customWidth="1"/>
    <col min="736" max="736" width="11.1640625" bestFit="1" customWidth="1"/>
    <col min="737" max="740" width="12.1640625" bestFit="1" customWidth="1"/>
    <col min="741" max="741" width="5.1640625" bestFit="1" customWidth="1"/>
    <col min="742" max="743" width="12.1640625" bestFit="1" customWidth="1"/>
    <col min="744" max="744" width="8.1640625" bestFit="1" customWidth="1"/>
    <col min="745" max="746" width="12.1640625" bestFit="1" customWidth="1"/>
    <col min="747" max="747" width="11.1640625" bestFit="1" customWidth="1"/>
    <col min="748" max="748" width="12.1640625" bestFit="1" customWidth="1"/>
    <col min="749" max="749" width="5.1640625" bestFit="1" customWidth="1"/>
    <col min="750" max="753" width="12.1640625" bestFit="1" customWidth="1"/>
    <col min="754" max="754" width="3.1640625" bestFit="1" customWidth="1"/>
    <col min="755" max="759" width="12.1640625" bestFit="1" customWidth="1"/>
    <col min="760" max="760" width="7.1640625" bestFit="1" customWidth="1"/>
    <col min="761" max="761" width="5.1640625" bestFit="1" customWidth="1"/>
    <col min="762" max="762" width="12.1640625" bestFit="1" customWidth="1"/>
    <col min="763" max="763" width="6.1640625" bestFit="1" customWidth="1"/>
    <col min="764" max="764" width="12.1640625" bestFit="1" customWidth="1"/>
    <col min="765" max="765" width="6.1640625" bestFit="1" customWidth="1"/>
    <col min="766" max="767" width="12.1640625" bestFit="1" customWidth="1"/>
    <col min="768" max="768" width="5.1640625" bestFit="1" customWidth="1"/>
    <col min="769" max="770" width="12.1640625" bestFit="1" customWidth="1"/>
    <col min="771" max="771" width="6.1640625" bestFit="1" customWidth="1"/>
    <col min="772" max="773" width="12.1640625" bestFit="1" customWidth="1"/>
    <col min="774" max="774" width="6.1640625" bestFit="1" customWidth="1"/>
    <col min="775" max="775" width="5.1640625" bestFit="1" customWidth="1"/>
    <col min="776" max="777" width="12.1640625" bestFit="1" customWidth="1"/>
    <col min="778" max="778" width="6.1640625" bestFit="1" customWidth="1"/>
    <col min="779" max="779" width="12.1640625" bestFit="1" customWidth="1"/>
    <col min="780" max="780" width="11.1640625" bestFit="1" customWidth="1"/>
    <col min="781" max="781" width="12.1640625" bestFit="1" customWidth="1"/>
    <col min="782" max="782" width="11.1640625" bestFit="1" customWidth="1"/>
    <col min="783" max="783" width="3.1640625" bestFit="1" customWidth="1"/>
    <col min="784" max="785" width="12.1640625" bestFit="1" customWidth="1"/>
    <col min="786" max="786" width="11.1640625" bestFit="1" customWidth="1"/>
    <col min="787" max="792" width="12.1640625" bestFit="1" customWidth="1"/>
    <col min="793" max="793" width="6.1640625" bestFit="1" customWidth="1"/>
    <col min="794" max="797" width="12.1640625" bestFit="1" customWidth="1"/>
    <col min="798" max="798" width="11.1640625" bestFit="1" customWidth="1"/>
    <col min="799" max="799" width="12.1640625" bestFit="1" customWidth="1"/>
    <col min="800" max="800" width="5.1640625" bestFit="1" customWidth="1"/>
    <col min="801" max="804" width="12.1640625" bestFit="1" customWidth="1"/>
    <col min="805" max="805" width="8.1640625" bestFit="1" customWidth="1"/>
    <col min="806" max="810" width="12.1640625" bestFit="1" customWidth="1"/>
    <col min="811" max="811" width="11.1640625" bestFit="1" customWidth="1"/>
    <col min="812" max="815" width="12.1640625" bestFit="1" customWidth="1"/>
    <col min="816" max="816" width="3.1640625" bestFit="1" customWidth="1"/>
    <col min="817" max="820" width="12.1640625" bestFit="1" customWidth="1"/>
    <col min="821" max="821" width="5.1640625" bestFit="1" customWidth="1"/>
    <col min="822" max="836" width="12.1640625" bestFit="1" customWidth="1"/>
    <col min="837" max="837" width="5.1640625" bestFit="1" customWidth="1"/>
    <col min="838" max="843" width="12.1640625" bestFit="1" customWidth="1"/>
    <col min="844" max="844" width="7.1640625" bestFit="1" customWidth="1"/>
    <col min="845" max="847" width="12.1640625" bestFit="1" customWidth="1"/>
    <col min="848" max="848" width="11.1640625" bestFit="1" customWidth="1"/>
    <col min="849" max="853" width="12.1640625" bestFit="1" customWidth="1"/>
    <col min="854" max="854" width="7.1640625" bestFit="1" customWidth="1"/>
    <col min="855" max="858" width="12.1640625" bestFit="1" customWidth="1"/>
    <col min="859" max="859" width="11.1640625" bestFit="1" customWidth="1"/>
    <col min="860" max="860" width="12.1640625" bestFit="1" customWidth="1"/>
    <col min="861" max="861" width="6.1640625" bestFit="1" customWidth="1"/>
    <col min="862" max="865" width="12.1640625" bestFit="1" customWidth="1"/>
    <col min="866" max="866" width="5.1640625" bestFit="1" customWidth="1"/>
    <col min="867" max="869" width="11.1640625" bestFit="1" customWidth="1"/>
    <col min="870" max="878" width="12.1640625" bestFit="1" customWidth="1"/>
    <col min="879" max="879" width="11.1640625" bestFit="1" customWidth="1"/>
    <col min="880" max="881" width="12.1640625" bestFit="1" customWidth="1"/>
    <col min="882" max="882" width="10.1640625" bestFit="1" customWidth="1"/>
    <col min="883" max="883" width="3.1640625" bestFit="1" customWidth="1"/>
    <col min="884" max="886" width="12.1640625" bestFit="1" customWidth="1"/>
    <col min="887" max="887" width="6.1640625" bestFit="1" customWidth="1"/>
    <col min="888" max="889" width="12.1640625" bestFit="1" customWidth="1"/>
    <col min="890" max="890" width="5.1640625" bestFit="1" customWidth="1"/>
    <col min="891" max="900" width="12.1640625" bestFit="1" customWidth="1"/>
    <col min="901" max="901" width="5.1640625" bestFit="1" customWidth="1"/>
    <col min="902" max="913" width="12.1640625" bestFit="1" customWidth="1"/>
    <col min="914" max="914" width="7.1640625" bestFit="1" customWidth="1"/>
    <col min="915" max="920" width="12.1640625" bestFit="1" customWidth="1"/>
    <col min="921" max="921" width="8.1640625" bestFit="1" customWidth="1"/>
    <col min="922" max="922" width="12.1640625" bestFit="1" customWidth="1"/>
    <col min="923" max="923" width="8.1640625" bestFit="1" customWidth="1"/>
    <col min="924" max="927" width="12.1640625" bestFit="1" customWidth="1"/>
    <col min="928" max="928" width="5.1640625" bestFit="1" customWidth="1"/>
    <col min="929" max="929" width="8.1640625" bestFit="1" customWidth="1"/>
    <col min="930" max="930" width="6.1640625" bestFit="1" customWidth="1"/>
    <col min="931" max="935" width="12.1640625" bestFit="1" customWidth="1"/>
    <col min="936" max="936" width="7.1640625" bestFit="1" customWidth="1"/>
    <col min="937" max="944" width="12.1640625" bestFit="1" customWidth="1"/>
    <col min="945" max="945" width="11.1640625" bestFit="1" customWidth="1"/>
    <col min="946" max="949" width="12.1640625" bestFit="1" customWidth="1"/>
    <col min="950" max="950" width="10.1640625" bestFit="1" customWidth="1"/>
    <col min="951" max="951" width="3.1640625" bestFit="1" customWidth="1"/>
    <col min="952" max="959" width="12.1640625" bestFit="1" customWidth="1"/>
    <col min="960" max="960" width="9.1640625" bestFit="1" customWidth="1"/>
    <col min="961" max="969" width="12.1640625" bestFit="1" customWidth="1"/>
    <col min="970" max="970" width="5.1640625" bestFit="1" customWidth="1"/>
    <col min="971" max="973" width="12.1640625" bestFit="1" customWidth="1"/>
    <col min="974" max="974" width="11.1640625" bestFit="1" customWidth="1"/>
    <col min="975" max="975" width="3.1640625" bestFit="1" customWidth="1"/>
    <col min="976" max="976" width="8.1640625" bestFit="1" customWidth="1"/>
    <col min="977" max="980" width="12.1640625" bestFit="1" customWidth="1"/>
    <col min="981" max="981" width="11.1640625" bestFit="1" customWidth="1"/>
    <col min="982" max="983" width="12.1640625" bestFit="1" customWidth="1"/>
    <col min="984" max="984" width="5.1640625" bestFit="1" customWidth="1"/>
    <col min="985" max="993" width="12.1640625" bestFit="1" customWidth="1"/>
    <col min="994" max="994" width="11.1640625" bestFit="1" customWidth="1"/>
    <col min="995" max="995" width="5.1640625" bestFit="1" customWidth="1"/>
    <col min="996" max="997" width="12.1640625" bestFit="1" customWidth="1"/>
    <col min="998" max="998" width="5.1640625" bestFit="1" customWidth="1"/>
    <col min="999" max="1009" width="12.1640625" bestFit="1" customWidth="1"/>
    <col min="1010" max="1010" width="6.1640625" bestFit="1" customWidth="1"/>
    <col min="1011" max="1012" width="12.1640625" bestFit="1" customWidth="1"/>
    <col min="1013" max="1013" width="7.1640625" bestFit="1" customWidth="1"/>
    <col min="1014" max="1014" width="6.1640625" bestFit="1" customWidth="1"/>
    <col min="1015" max="1018" width="12.1640625" bestFit="1" customWidth="1"/>
    <col min="1019" max="1019" width="3.1640625" bestFit="1" customWidth="1"/>
    <col min="1020" max="1021" width="12.1640625" bestFit="1" customWidth="1"/>
    <col min="1022" max="1023" width="11.1640625" bestFit="1" customWidth="1"/>
    <col min="1024" max="1024" width="12.1640625" bestFit="1" customWidth="1"/>
    <col min="1025" max="1025" width="11.1640625" bestFit="1" customWidth="1"/>
    <col min="1026" max="1027" width="12.1640625" bestFit="1" customWidth="1"/>
    <col min="1028" max="1028" width="6.1640625" bestFit="1" customWidth="1"/>
    <col min="1029" max="1032" width="12.1640625" bestFit="1" customWidth="1"/>
    <col min="1033" max="1033" width="7.1640625" bestFit="1" customWidth="1"/>
    <col min="1034" max="1035" width="12.1640625" bestFit="1" customWidth="1"/>
    <col min="1036" max="1036" width="5.1640625" bestFit="1" customWidth="1"/>
    <col min="1037" max="1039" width="12.1640625" bestFit="1" customWidth="1"/>
    <col min="1040" max="1040" width="11.1640625" bestFit="1" customWidth="1"/>
    <col min="1041" max="1044" width="12.1640625" bestFit="1" customWidth="1"/>
    <col min="1045" max="1045" width="11.1640625" bestFit="1" customWidth="1"/>
    <col min="1046" max="1049" width="12.1640625" bestFit="1" customWidth="1"/>
    <col min="1050" max="1050" width="7.1640625" bestFit="1" customWidth="1"/>
    <col min="1051" max="1054" width="12.1640625" bestFit="1" customWidth="1"/>
    <col min="1055" max="1055" width="3.1640625" bestFit="1" customWidth="1"/>
    <col min="1056" max="1060" width="12.1640625" bestFit="1" customWidth="1"/>
    <col min="1061" max="1061" width="9.1640625" bestFit="1" customWidth="1"/>
    <col min="1062" max="1062" width="12.1640625" bestFit="1" customWidth="1"/>
    <col min="1063" max="1063" width="5.1640625" bestFit="1" customWidth="1"/>
    <col min="1064" max="1064" width="12.1640625" bestFit="1" customWidth="1"/>
    <col min="1065" max="1065" width="6.1640625" bestFit="1" customWidth="1"/>
    <col min="1066" max="1070" width="12.1640625" bestFit="1" customWidth="1"/>
    <col min="1071" max="1071" width="9.1640625" bestFit="1" customWidth="1"/>
    <col min="1072" max="1072" width="5.1640625" bestFit="1" customWidth="1"/>
    <col min="1073" max="1077" width="12.1640625" bestFit="1" customWidth="1"/>
    <col min="1078" max="1078" width="3.1640625" bestFit="1" customWidth="1"/>
    <col min="1079" max="1082" width="12.1640625" bestFit="1" customWidth="1"/>
    <col min="1083" max="1083" width="7.1640625" bestFit="1" customWidth="1"/>
    <col min="1084" max="1088" width="12.1640625" bestFit="1" customWidth="1"/>
    <col min="1089" max="1089" width="6.1640625" bestFit="1" customWidth="1"/>
    <col min="1090" max="1090" width="12.1640625" bestFit="1" customWidth="1"/>
    <col min="1091" max="1091" width="6.1640625" bestFit="1" customWidth="1"/>
    <col min="1092" max="1092" width="12.1640625" bestFit="1" customWidth="1"/>
    <col min="1093" max="1093" width="5.1640625" bestFit="1" customWidth="1"/>
    <col min="1094" max="1106" width="12.1640625" bestFit="1" customWidth="1"/>
    <col min="1107" max="1107" width="6.1640625" bestFit="1" customWidth="1"/>
    <col min="1108" max="1114" width="12.1640625" bestFit="1" customWidth="1"/>
    <col min="1115" max="1115" width="3.1640625" bestFit="1" customWidth="1"/>
    <col min="1116" max="1120" width="12.1640625" bestFit="1" customWidth="1"/>
    <col min="1121" max="1121" width="5.1640625" bestFit="1" customWidth="1"/>
    <col min="1122" max="1123" width="12.1640625" bestFit="1" customWidth="1"/>
    <col min="1124" max="1125" width="5.1640625" bestFit="1" customWidth="1"/>
    <col min="1126" max="1129" width="12.1640625" bestFit="1" customWidth="1"/>
    <col min="1130" max="1130" width="6.1640625" bestFit="1" customWidth="1"/>
    <col min="1131" max="1134" width="12.1640625" bestFit="1" customWidth="1"/>
    <col min="1135" max="1135" width="3.1640625" bestFit="1" customWidth="1"/>
    <col min="1136" max="1136" width="12.1640625" bestFit="1" customWidth="1"/>
    <col min="1137" max="1137" width="8.1640625" bestFit="1" customWidth="1"/>
    <col min="1138" max="1139" width="12.1640625" bestFit="1" customWidth="1"/>
    <col min="1140" max="1140" width="5.1640625" bestFit="1" customWidth="1"/>
    <col min="1141" max="1145" width="12.1640625" bestFit="1" customWidth="1"/>
    <col min="1146" max="1146" width="5.1640625" bestFit="1" customWidth="1"/>
    <col min="1147" max="1147" width="12.1640625" bestFit="1" customWidth="1"/>
    <col min="1148" max="1148" width="11.1640625" bestFit="1" customWidth="1"/>
    <col min="1149" max="1152" width="12.1640625" bestFit="1" customWidth="1"/>
    <col min="1153" max="1153" width="5.1640625" bestFit="1" customWidth="1"/>
    <col min="1154" max="1165" width="12.1640625" bestFit="1" customWidth="1"/>
    <col min="1166" max="1166" width="3.1640625" bestFit="1" customWidth="1"/>
    <col min="1167" max="1172" width="12.1640625" bestFit="1" customWidth="1"/>
    <col min="1173" max="1173" width="6.1640625" bestFit="1" customWidth="1"/>
    <col min="1174" max="1174" width="5.1640625" bestFit="1" customWidth="1"/>
    <col min="1175" max="1176" width="12.1640625" bestFit="1" customWidth="1"/>
    <col min="1177" max="1177" width="11.1640625" bestFit="1" customWidth="1"/>
    <col min="1178" max="1187" width="12.1640625" bestFit="1" customWidth="1"/>
    <col min="1188" max="1188" width="7.1640625" bestFit="1" customWidth="1"/>
    <col min="1189" max="1192" width="12.1640625" bestFit="1" customWidth="1"/>
    <col min="1193" max="1193" width="3.1640625" bestFit="1" customWidth="1"/>
    <col min="1194" max="1197" width="12.1640625" bestFit="1" customWidth="1"/>
    <col min="1198" max="1198" width="5.1640625" bestFit="1" customWidth="1"/>
    <col min="1199" max="1199" width="12.1640625" bestFit="1" customWidth="1"/>
    <col min="1200" max="1200" width="6.1640625" bestFit="1" customWidth="1"/>
    <col min="1201" max="1205" width="12.1640625" bestFit="1" customWidth="1"/>
    <col min="1206" max="1206" width="5.1640625" bestFit="1" customWidth="1"/>
    <col min="1207" max="1207" width="6.1640625" bestFit="1" customWidth="1"/>
    <col min="1208" max="1208" width="11.1640625" bestFit="1" customWidth="1"/>
    <col min="1209" max="1218" width="12.1640625" bestFit="1" customWidth="1"/>
    <col min="1219" max="1219" width="7.1640625" bestFit="1" customWidth="1"/>
    <col min="1220" max="1222" width="12.1640625" bestFit="1" customWidth="1"/>
    <col min="1223" max="1223" width="3.1640625" bestFit="1" customWidth="1"/>
    <col min="1224" max="1225" width="12.1640625" bestFit="1" customWidth="1"/>
    <col min="1226" max="1226" width="11.1640625" bestFit="1" customWidth="1"/>
    <col min="1227" max="1244" width="12.1640625" bestFit="1" customWidth="1"/>
    <col min="1245" max="1245" width="7.1640625" bestFit="1" customWidth="1"/>
    <col min="1246" max="1246" width="11.1640625" bestFit="1" customWidth="1"/>
    <col min="1247" max="1254" width="12.1640625" bestFit="1" customWidth="1"/>
    <col min="1255" max="1255" width="6.1640625" bestFit="1" customWidth="1"/>
    <col min="1256" max="1256" width="12.1640625" bestFit="1" customWidth="1"/>
    <col min="1257" max="1257" width="3.1640625" bestFit="1" customWidth="1"/>
    <col min="1258" max="1260" width="12.1640625" bestFit="1" customWidth="1"/>
    <col min="1261" max="1261" width="11.1640625" bestFit="1" customWidth="1"/>
    <col min="1262" max="1262" width="12.1640625" bestFit="1" customWidth="1"/>
    <col min="1263" max="1263" width="5.1640625" bestFit="1" customWidth="1"/>
    <col min="1264" max="1275" width="12.1640625" bestFit="1" customWidth="1"/>
    <col min="1276" max="1276" width="5.1640625" bestFit="1" customWidth="1"/>
    <col min="1277" max="1282" width="12.1640625" bestFit="1" customWidth="1"/>
    <col min="1283" max="1283" width="3.1640625" bestFit="1" customWidth="1"/>
    <col min="1284" max="1285" width="12.1640625" bestFit="1" customWidth="1"/>
    <col min="1286" max="1286" width="7.1640625" bestFit="1" customWidth="1"/>
    <col min="1287" max="1287" width="12.1640625" bestFit="1" customWidth="1"/>
    <col min="1288" max="1288" width="10.1640625" bestFit="1" customWidth="1"/>
    <col min="1289" max="1294" width="12.1640625" bestFit="1" customWidth="1"/>
    <col min="1295" max="1295" width="7.1640625" bestFit="1" customWidth="1"/>
    <col min="1296" max="1296" width="9.1640625" bestFit="1" customWidth="1"/>
    <col min="1297" max="1297" width="12.1640625" bestFit="1" customWidth="1"/>
    <col min="1298" max="1298" width="8.1640625" bestFit="1" customWidth="1"/>
    <col min="1299" max="1300" width="12.1640625" bestFit="1" customWidth="1"/>
    <col min="1301" max="1301" width="11.1640625" bestFit="1" customWidth="1"/>
    <col min="1302" max="1302" width="6.1640625" bestFit="1" customWidth="1"/>
    <col min="1303" max="1305" width="12.1640625" bestFit="1" customWidth="1"/>
    <col min="1306" max="1306" width="10.1640625" bestFit="1" customWidth="1"/>
    <col min="1307" max="1307" width="12.1640625" bestFit="1" customWidth="1"/>
    <col min="1308" max="1308" width="5.1640625" bestFit="1" customWidth="1"/>
    <col min="1309" max="1313" width="12.1640625" bestFit="1" customWidth="1"/>
    <col min="1314" max="1314" width="3.1640625" bestFit="1" customWidth="1"/>
    <col min="1315" max="1320" width="12.1640625" bestFit="1" customWidth="1"/>
    <col min="1321" max="1321" width="8.1640625" bestFit="1" customWidth="1"/>
    <col min="1322" max="1322" width="12.1640625" bestFit="1" customWidth="1"/>
    <col min="1323" max="1323" width="5.1640625" bestFit="1" customWidth="1"/>
    <col min="1324" max="1324" width="7.1640625" bestFit="1" customWidth="1"/>
    <col min="1325" max="1325" width="12.1640625" bestFit="1" customWidth="1"/>
    <col min="1326" max="1326" width="8.1640625" bestFit="1" customWidth="1"/>
    <col min="1327" max="1335" width="12.1640625" bestFit="1" customWidth="1"/>
    <col min="1336" max="1336" width="5.1640625" bestFit="1" customWidth="1"/>
    <col min="1337" max="1344" width="12.1640625" bestFit="1" customWidth="1"/>
    <col min="1345" max="1345" width="3.1640625" bestFit="1" customWidth="1"/>
    <col min="1346" max="1347" width="12.1640625" bestFit="1" customWidth="1"/>
    <col min="1348" max="1348" width="6.1640625" bestFit="1" customWidth="1"/>
    <col min="1349" max="1352" width="12.1640625" bestFit="1" customWidth="1"/>
    <col min="1353" max="1353" width="6.1640625" bestFit="1" customWidth="1"/>
    <col min="1354" max="1354" width="5.1640625" bestFit="1" customWidth="1"/>
    <col min="1355" max="1356" width="12.1640625" bestFit="1" customWidth="1"/>
    <col min="1357" max="1357" width="7.1640625" bestFit="1" customWidth="1"/>
    <col min="1358" max="1359" width="12.1640625" bestFit="1" customWidth="1"/>
    <col min="1360" max="1360" width="5.1640625" bestFit="1" customWidth="1"/>
    <col min="1361" max="1361" width="8.1640625" bestFit="1" customWidth="1"/>
    <col min="1362" max="1365" width="12.1640625" bestFit="1" customWidth="1"/>
    <col min="1366" max="1366" width="3.1640625" bestFit="1" customWidth="1"/>
    <col min="1367" max="1370" width="12.1640625" bestFit="1" customWidth="1"/>
    <col min="1371" max="1372" width="11.1640625" bestFit="1" customWidth="1"/>
    <col min="1373" max="1373" width="12.1640625" bestFit="1" customWidth="1"/>
    <col min="1374" max="1374" width="7.1640625" bestFit="1" customWidth="1"/>
    <col min="1375" max="1377" width="12.1640625" bestFit="1" customWidth="1"/>
    <col min="1378" max="1378" width="9.1640625" bestFit="1" customWidth="1"/>
    <col min="1379" max="1392" width="12.1640625" bestFit="1" customWidth="1"/>
    <col min="1393" max="1393" width="6.1640625" bestFit="1" customWidth="1"/>
    <col min="1394" max="1394" width="7.1640625" bestFit="1" customWidth="1"/>
    <col min="1395" max="1396" width="12.1640625" bestFit="1" customWidth="1"/>
    <col min="1397" max="1397" width="3.1640625" bestFit="1" customWidth="1"/>
    <col min="1398" max="1411" width="12.1640625" bestFit="1" customWidth="1"/>
    <col min="1412" max="1412" width="7.1640625" bestFit="1" customWidth="1"/>
    <col min="1413" max="1413" width="6.1640625" bestFit="1" customWidth="1"/>
    <col min="1414" max="1415" width="12.1640625" bestFit="1" customWidth="1"/>
    <col min="1416" max="1416" width="11.1640625" bestFit="1" customWidth="1"/>
    <col min="1417" max="1417" width="12.1640625" bestFit="1" customWidth="1"/>
    <col min="1418" max="1418" width="9.1640625" bestFit="1" customWidth="1"/>
    <col min="1419" max="1425" width="12.1640625" bestFit="1" customWidth="1"/>
    <col min="1426" max="1426" width="6.1640625" bestFit="1" customWidth="1"/>
    <col min="1427" max="1427" width="12.1640625" bestFit="1" customWidth="1"/>
    <col min="1428" max="1428" width="5.1640625" bestFit="1" customWidth="1"/>
    <col min="1429" max="1433" width="12.1640625" bestFit="1" customWidth="1"/>
    <col min="1434" max="1434" width="3.1640625" bestFit="1" customWidth="1"/>
    <col min="1435" max="1436" width="12.1640625" bestFit="1" customWidth="1"/>
    <col min="1437" max="1437" width="5.1640625" bestFit="1" customWidth="1"/>
    <col min="1438" max="1438" width="11.1640625" bestFit="1" customWidth="1"/>
    <col min="1439" max="1450" width="12.1640625" bestFit="1" customWidth="1"/>
    <col min="1451" max="1451" width="11.1640625" bestFit="1" customWidth="1"/>
    <col min="1452" max="1465" width="12.1640625" bestFit="1" customWidth="1"/>
    <col min="1466" max="1466" width="5.1640625" bestFit="1" customWidth="1"/>
    <col min="1467" max="1476" width="12.1640625" bestFit="1" customWidth="1"/>
    <col min="1477" max="1477" width="9.1640625" bestFit="1" customWidth="1"/>
    <col min="1478" max="1489" width="12.1640625" bestFit="1" customWidth="1"/>
    <col min="1490" max="1490" width="3.1640625" bestFit="1" customWidth="1"/>
    <col min="1491" max="1492" width="12.1640625" bestFit="1" customWidth="1"/>
    <col min="1493" max="1493" width="11.1640625" bestFit="1" customWidth="1"/>
    <col min="1494" max="1502" width="12.1640625" bestFit="1" customWidth="1"/>
    <col min="1503" max="1503" width="11.1640625" bestFit="1" customWidth="1"/>
    <col min="1504" max="1508" width="12.1640625" bestFit="1" customWidth="1"/>
    <col min="1509" max="1509" width="11.1640625" bestFit="1" customWidth="1"/>
    <col min="1510" max="1516" width="12.1640625" bestFit="1" customWidth="1"/>
    <col min="1517" max="1517" width="5.1640625" bestFit="1" customWidth="1"/>
    <col min="1518" max="1519" width="12.1640625" bestFit="1" customWidth="1"/>
    <col min="1520" max="1520" width="6.1640625" bestFit="1" customWidth="1"/>
    <col min="1521" max="1522" width="12.1640625" bestFit="1" customWidth="1"/>
    <col min="1523" max="1523" width="5.1640625" bestFit="1" customWidth="1"/>
    <col min="1524" max="1532" width="12.1640625" bestFit="1" customWidth="1"/>
    <col min="1533" max="1533" width="7.1640625" bestFit="1" customWidth="1"/>
    <col min="1534" max="1538" width="12.1640625" bestFit="1" customWidth="1"/>
    <col min="1539" max="1539" width="8.1640625" bestFit="1" customWidth="1"/>
    <col min="1540" max="1541" width="12.1640625" bestFit="1" customWidth="1"/>
    <col min="1542" max="1542" width="3.1640625" bestFit="1" customWidth="1"/>
    <col min="1543" max="1543" width="12.1640625" bestFit="1" customWidth="1"/>
    <col min="1544" max="1544" width="7.1640625" bestFit="1" customWidth="1"/>
    <col min="1545" max="1548" width="12.1640625" bestFit="1" customWidth="1"/>
    <col min="1549" max="1549" width="9.1640625" bestFit="1" customWidth="1"/>
    <col min="1550" max="1555" width="12.1640625" bestFit="1" customWidth="1"/>
    <col min="1556" max="1556" width="9.1640625" bestFit="1" customWidth="1"/>
    <col min="1557" max="1562" width="12.1640625" bestFit="1" customWidth="1"/>
    <col min="1563" max="1563" width="3.1640625" bestFit="1" customWidth="1"/>
    <col min="1564" max="1569" width="12.1640625" bestFit="1" customWidth="1"/>
    <col min="1570" max="1570" width="8.1640625" bestFit="1" customWidth="1"/>
    <col min="1571" max="1577" width="12.1640625" bestFit="1" customWidth="1"/>
    <col min="1578" max="1578" width="11.1640625" bestFit="1" customWidth="1"/>
    <col min="1579" max="1579" width="12.1640625" bestFit="1" customWidth="1"/>
    <col min="1580" max="1580" width="7.1640625" bestFit="1" customWidth="1"/>
    <col min="1581" max="1587" width="12.1640625" bestFit="1" customWidth="1"/>
    <col min="1588" max="1588" width="11.1640625" bestFit="1" customWidth="1"/>
    <col min="1589" max="1594" width="12.1640625" bestFit="1" customWidth="1"/>
    <col min="1595" max="1595" width="6.1640625" bestFit="1" customWidth="1"/>
    <col min="1596" max="1599" width="12.1640625" bestFit="1" customWidth="1"/>
    <col min="1600" max="1600" width="6.1640625" bestFit="1" customWidth="1"/>
    <col min="1601" max="1602" width="12.1640625" bestFit="1" customWidth="1"/>
    <col min="1603" max="1603" width="5.1640625" bestFit="1" customWidth="1"/>
    <col min="1604" max="1611" width="12.1640625" bestFit="1" customWidth="1"/>
    <col min="1612" max="1612" width="3.1640625" bestFit="1" customWidth="1"/>
    <col min="1613" max="1618" width="12.1640625" bestFit="1" customWidth="1"/>
    <col min="1619" max="1619" width="5.1640625" bestFit="1" customWidth="1"/>
    <col min="1620" max="1621" width="12.1640625" bestFit="1" customWidth="1"/>
    <col min="1622" max="1622" width="5.1640625" bestFit="1" customWidth="1"/>
    <col min="1623" max="1635" width="12.1640625" bestFit="1" customWidth="1"/>
    <col min="1636" max="1636" width="6.1640625" bestFit="1" customWidth="1"/>
    <col min="1637" max="1641" width="12.1640625" bestFit="1" customWidth="1"/>
    <col min="1642" max="1642" width="5.1640625" bestFit="1" customWidth="1"/>
    <col min="1643" max="1650" width="12.1640625" bestFit="1" customWidth="1"/>
    <col min="1651" max="1651" width="6.1640625" bestFit="1" customWidth="1"/>
    <col min="1652" max="1652" width="12.1640625" bestFit="1" customWidth="1"/>
    <col min="1653" max="1653" width="7.1640625" bestFit="1" customWidth="1"/>
    <col min="1654" max="1663" width="12.1640625" bestFit="1" customWidth="1"/>
    <col min="1664" max="1664" width="11.1640625" bestFit="1" customWidth="1"/>
    <col min="1665" max="1669" width="12.1640625" bestFit="1" customWidth="1"/>
    <col min="1670" max="1670" width="11.1640625" bestFit="1" customWidth="1"/>
    <col min="1671" max="1675" width="12.1640625" bestFit="1" customWidth="1"/>
    <col min="1676" max="1676" width="11.1640625" bestFit="1" customWidth="1"/>
    <col min="1677" max="1677" width="3.1640625" bestFit="1" customWidth="1"/>
    <col min="1678" max="1678" width="12.1640625" bestFit="1" customWidth="1"/>
    <col min="1679" max="1679" width="6.1640625" bestFit="1" customWidth="1"/>
    <col min="1680" max="1680" width="11.1640625" bestFit="1" customWidth="1"/>
    <col min="1681" max="1684" width="12.1640625" bestFit="1" customWidth="1"/>
    <col min="1685" max="1685" width="6.1640625" bestFit="1" customWidth="1"/>
    <col min="1686" max="1691" width="12.1640625" bestFit="1" customWidth="1"/>
    <col min="1692" max="1692" width="5.1640625" bestFit="1" customWidth="1"/>
    <col min="1693" max="1694" width="12.1640625" bestFit="1" customWidth="1"/>
    <col min="1695" max="1695" width="11.1640625" bestFit="1" customWidth="1"/>
    <col min="1696" max="1697" width="12.1640625" bestFit="1" customWidth="1"/>
    <col min="1698" max="1698" width="6.1640625" bestFit="1" customWidth="1"/>
    <col min="1699" max="1700" width="12.1640625" bestFit="1" customWidth="1"/>
    <col min="1701" max="1701" width="6.1640625" bestFit="1" customWidth="1"/>
    <col min="1702" max="1702" width="12.1640625" bestFit="1" customWidth="1"/>
    <col min="1703" max="1703" width="3.1640625" bestFit="1" customWidth="1"/>
    <col min="1704" max="1704" width="12.1640625" bestFit="1" customWidth="1"/>
    <col min="1705" max="1705" width="6.1640625" bestFit="1" customWidth="1"/>
    <col min="1706" max="1706" width="8.1640625" bestFit="1" customWidth="1"/>
    <col min="1707" max="1707" width="6.1640625" bestFit="1" customWidth="1"/>
    <col min="1708" max="1712" width="12.1640625" bestFit="1" customWidth="1"/>
    <col min="1713" max="1713" width="6.1640625" bestFit="1" customWidth="1"/>
    <col min="1714" max="1714" width="12.1640625" bestFit="1" customWidth="1"/>
    <col min="1715" max="1715" width="5.1640625" bestFit="1" customWidth="1"/>
    <col min="1716" max="1716" width="12.1640625" bestFit="1" customWidth="1"/>
    <col min="1717" max="1717" width="7.1640625" bestFit="1" customWidth="1"/>
    <col min="1718" max="1718" width="12.1640625" bestFit="1" customWidth="1"/>
    <col min="1719" max="1719" width="3.1640625" bestFit="1" customWidth="1"/>
    <col min="1720" max="1727" width="12.1640625" bestFit="1" customWidth="1"/>
    <col min="1728" max="1728" width="5.1640625" bestFit="1" customWidth="1"/>
    <col min="1729" max="1730" width="12.1640625" bestFit="1" customWidth="1"/>
    <col min="1731" max="1731" width="6.1640625" bestFit="1" customWidth="1"/>
    <col min="1732" max="1732" width="7.1640625" bestFit="1" customWidth="1"/>
    <col min="1733" max="1740" width="12.1640625" bestFit="1" customWidth="1"/>
    <col min="1741" max="1741" width="5.1640625" bestFit="1" customWidth="1"/>
    <col min="1742" max="1747" width="12.1640625" bestFit="1" customWidth="1"/>
    <col min="1748" max="1748" width="7.1640625" bestFit="1" customWidth="1"/>
    <col min="1749" max="1750" width="12.1640625" bestFit="1" customWidth="1"/>
    <col min="1751" max="1751" width="3.1640625" bestFit="1" customWidth="1"/>
    <col min="1752" max="1752" width="5.1640625" bestFit="1" customWidth="1"/>
    <col min="1753" max="1755" width="12.1640625" bestFit="1" customWidth="1"/>
    <col min="1756" max="1756" width="5.1640625" bestFit="1" customWidth="1"/>
    <col min="1757" max="1765" width="12.1640625" bestFit="1" customWidth="1"/>
    <col min="1766" max="1766" width="3.1640625" bestFit="1" customWidth="1"/>
    <col min="1767" max="1770" width="12.1640625" bestFit="1" customWidth="1"/>
    <col min="1771" max="1771" width="6.1640625" bestFit="1" customWidth="1"/>
    <col min="1772" max="1773" width="12.1640625" bestFit="1" customWidth="1"/>
    <col min="1774" max="1774" width="5.1640625" bestFit="1" customWidth="1"/>
    <col min="1775" max="1775" width="11.1640625" bestFit="1" customWidth="1"/>
    <col min="1776" max="1776" width="12.1640625" bestFit="1" customWidth="1"/>
    <col min="1777" max="1777" width="6.1640625" bestFit="1" customWidth="1"/>
    <col min="1778" max="1778" width="12.1640625" bestFit="1" customWidth="1"/>
    <col min="1779" max="1779" width="11.1640625" bestFit="1" customWidth="1"/>
    <col min="1780" max="1781" width="12.1640625" bestFit="1" customWidth="1"/>
    <col min="1782" max="1782" width="5.1640625" bestFit="1" customWidth="1"/>
    <col min="1783" max="1784" width="12.1640625" bestFit="1" customWidth="1"/>
    <col min="1785" max="1785" width="5.1640625" bestFit="1" customWidth="1"/>
    <col min="1786" max="1787" width="12.1640625" bestFit="1" customWidth="1"/>
    <col min="1788" max="1788" width="5.1640625" bestFit="1" customWidth="1"/>
    <col min="1789" max="1789" width="7.1640625" bestFit="1" customWidth="1"/>
    <col min="1790" max="1792" width="12.1640625" bestFit="1" customWidth="1"/>
    <col min="1793" max="1793" width="11.1640625" bestFit="1" customWidth="1"/>
    <col min="1794" max="1802" width="12.1640625" bestFit="1" customWidth="1"/>
    <col min="1803" max="1803" width="6.1640625" bestFit="1" customWidth="1"/>
    <col min="1804" max="1806" width="12.1640625" bestFit="1" customWidth="1"/>
    <col min="1807" max="1807" width="6.1640625" bestFit="1" customWidth="1"/>
    <col min="1808" max="1808" width="7.1640625" bestFit="1" customWidth="1"/>
    <col min="1809" max="1813" width="12.1640625" bestFit="1" customWidth="1"/>
    <col min="1814" max="1814" width="8.1640625" bestFit="1" customWidth="1"/>
    <col min="1815" max="1820" width="12.1640625" bestFit="1" customWidth="1"/>
    <col min="1821" max="1821" width="11.1640625" bestFit="1" customWidth="1"/>
    <col min="1822" max="1830" width="12.1640625" bestFit="1" customWidth="1"/>
    <col min="1831" max="1831" width="10.1640625" bestFit="1" customWidth="1"/>
    <col min="1832" max="1839" width="12.1640625" bestFit="1" customWidth="1"/>
    <col min="1840" max="1840" width="6.1640625" bestFit="1" customWidth="1"/>
    <col min="1841" max="1841" width="11.1640625" bestFit="1" customWidth="1"/>
    <col min="1842" max="1842" width="12.1640625" bestFit="1" customWidth="1"/>
    <col min="1843" max="1843" width="6.1640625" bestFit="1" customWidth="1"/>
    <col min="1844" max="1847" width="12.1640625" bestFit="1" customWidth="1"/>
    <col min="1848" max="1848" width="7.1640625" bestFit="1" customWidth="1"/>
    <col min="1849" max="1853" width="12.1640625" bestFit="1" customWidth="1"/>
    <col min="1854" max="1854" width="6.1640625" bestFit="1" customWidth="1"/>
    <col min="1855" max="1855" width="11.1640625" bestFit="1" customWidth="1"/>
    <col min="1856" max="1861" width="12.1640625" bestFit="1" customWidth="1"/>
    <col min="1862" max="1862" width="8.1640625" bestFit="1" customWidth="1"/>
    <col min="1863" max="1867" width="12.1640625" bestFit="1" customWidth="1"/>
    <col min="1868" max="1868" width="11.1640625" bestFit="1" customWidth="1"/>
    <col min="1869" max="1875" width="12.1640625" bestFit="1" customWidth="1"/>
    <col min="1876" max="1876" width="5.1640625" bestFit="1" customWidth="1"/>
    <col min="1877" max="1884" width="12.1640625" bestFit="1" customWidth="1"/>
    <col min="1885" max="1885" width="5.1640625" bestFit="1" customWidth="1"/>
    <col min="1886" max="1886" width="12.1640625" bestFit="1" customWidth="1"/>
    <col min="1887" max="1887" width="11.1640625" bestFit="1" customWidth="1"/>
    <col min="1888" max="1888" width="10.1640625" bestFit="1" customWidth="1"/>
    <col min="1889" max="1889" width="12.1640625" bestFit="1" customWidth="1"/>
    <col min="1890" max="1890" width="6.1640625" bestFit="1" customWidth="1"/>
    <col min="1891" max="1894" width="12.1640625" bestFit="1" customWidth="1"/>
    <col min="1895" max="1895" width="7.1640625" bestFit="1" customWidth="1"/>
    <col min="1896" max="1896" width="12.1640625" bestFit="1" customWidth="1"/>
    <col min="1897" max="1897" width="11.1640625" bestFit="1" customWidth="1"/>
    <col min="1898" max="1904" width="12.1640625" bestFit="1" customWidth="1"/>
    <col min="1905" max="1905" width="3.1640625" bestFit="1" customWidth="1"/>
    <col min="1906" max="1909" width="12.1640625" bestFit="1" customWidth="1"/>
    <col min="1910" max="1910" width="7.1640625" bestFit="1" customWidth="1"/>
    <col min="1911" max="1911" width="5.1640625" bestFit="1" customWidth="1"/>
    <col min="1912" max="1912" width="12.1640625" bestFit="1" customWidth="1"/>
    <col min="1913" max="1913" width="5.1640625" bestFit="1" customWidth="1"/>
    <col min="1914" max="1921" width="12.1640625" bestFit="1" customWidth="1"/>
    <col min="1922" max="1922" width="6.1640625" bestFit="1" customWidth="1"/>
    <col min="1923" max="1924" width="12.1640625" bestFit="1" customWidth="1"/>
    <col min="1925" max="1925" width="11.1640625" bestFit="1" customWidth="1"/>
    <col min="1926" max="1928" width="12.1640625" bestFit="1" customWidth="1"/>
    <col min="1929" max="1929" width="9.1640625" bestFit="1" customWidth="1"/>
    <col min="1930" max="1933" width="12.1640625" bestFit="1" customWidth="1"/>
    <col min="1934" max="1934" width="8.1640625" bestFit="1" customWidth="1"/>
    <col min="1935" max="1939" width="12.1640625" bestFit="1" customWidth="1"/>
    <col min="1940" max="1940" width="11.1640625" bestFit="1" customWidth="1"/>
    <col min="1941" max="1941" width="5.1640625" bestFit="1" customWidth="1"/>
    <col min="1942" max="1952" width="12.1640625" bestFit="1" customWidth="1"/>
    <col min="1953" max="1953" width="5.1640625" bestFit="1" customWidth="1"/>
    <col min="1954" max="1954" width="6.1640625" bestFit="1" customWidth="1"/>
    <col min="1955" max="1958" width="12.1640625" bestFit="1" customWidth="1"/>
    <col min="1959" max="1959" width="11.1640625" bestFit="1" customWidth="1"/>
    <col min="1960" max="1964" width="12.1640625" bestFit="1" customWidth="1"/>
    <col min="1965" max="1965" width="3.1640625" bestFit="1" customWidth="1"/>
    <col min="1966" max="1967" width="12.1640625" bestFit="1" customWidth="1"/>
    <col min="1968" max="1968" width="5.1640625" bestFit="1" customWidth="1"/>
    <col min="1969" max="1982" width="12.1640625" bestFit="1" customWidth="1"/>
    <col min="1983" max="1983" width="8.1640625" bestFit="1" customWidth="1"/>
    <col min="1984" max="1984" width="3.1640625" bestFit="1" customWidth="1"/>
    <col min="1985" max="1987" width="12.1640625" bestFit="1" customWidth="1"/>
    <col min="1988" max="1988" width="6.1640625" bestFit="1" customWidth="1"/>
    <col min="1989" max="1989" width="5.1640625" bestFit="1" customWidth="1"/>
    <col min="1990" max="1993" width="12.1640625" bestFit="1" customWidth="1"/>
    <col min="1994" max="1994" width="7.1640625" bestFit="1" customWidth="1"/>
    <col min="1995" max="2010" width="12.1640625" bestFit="1" customWidth="1"/>
    <col min="2011" max="2011" width="5.1640625" bestFit="1" customWidth="1"/>
    <col min="2012" max="2014" width="12.1640625" bestFit="1" customWidth="1"/>
    <col min="2015" max="2015" width="3.1640625" bestFit="1" customWidth="1"/>
    <col min="2016" max="2017" width="12.1640625" bestFit="1" customWidth="1"/>
    <col min="2018" max="2018" width="6.1640625" bestFit="1" customWidth="1"/>
    <col min="2019" max="2025" width="12.1640625" bestFit="1" customWidth="1"/>
    <col min="2026" max="2026" width="6.1640625" bestFit="1" customWidth="1"/>
    <col min="2027" max="2027" width="11.1640625" bestFit="1" customWidth="1"/>
    <col min="2028" max="2030" width="12.1640625" bestFit="1" customWidth="1"/>
    <col min="2031" max="2031" width="9.1640625" bestFit="1" customWidth="1"/>
    <col min="2032" max="2033" width="12.1640625" bestFit="1" customWidth="1"/>
    <col min="2034" max="2034" width="11.1640625" bestFit="1" customWidth="1"/>
    <col min="2035" max="2035" width="6.1640625" bestFit="1" customWidth="1"/>
    <col min="2036" max="2037" width="12.1640625" bestFit="1" customWidth="1"/>
    <col min="2038" max="2038" width="11.1640625" bestFit="1" customWidth="1"/>
    <col min="2039" max="2044" width="12.1640625" bestFit="1" customWidth="1"/>
    <col min="2045" max="2045" width="11.1640625" bestFit="1" customWidth="1"/>
    <col min="2046" max="2056" width="12.1640625" bestFit="1" customWidth="1"/>
    <col min="2057" max="2057" width="11.1640625" bestFit="1" customWidth="1"/>
    <col min="2058" max="2063" width="12.1640625" bestFit="1" customWidth="1"/>
    <col min="2064" max="2064" width="6.1640625" bestFit="1" customWidth="1"/>
    <col min="2065" max="2065" width="12.1640625" bestFit="1" customWidth="1"/>
    <col min="2066" max="2066" width="11.1640625" bestFit="1" customWidth="1"/>
    <col min="2067" max="2067" width="12.1640625" bestFit="1" customWidth="1"/>
    <col min="2068" max="2068" width="7.1640625" bestFit="1" customWidth="1"/>
    <col min="2069" max="2081" width="12.1640625" bestFit="1" customWidth="1"/>
    <col min="2082" max="2082" width="5.1640625" bestFit="1" customWidth="1"/>
    <col min="2083" max="2088" width="12.1640625" bestFit="1" customWidth="1"/>
    <col min="2089" max="2089" width="11.1640625" bestFit="1" customWidth="1"/>
    <col min="2090" max="2090" width="12.1640625" bestFit="1" customWidth="1"/>
    <col min="2091" max="2091" width="5.1640625" bestFit="1" customWidth="1"/>
    <col min="2092" max="2096" width="12.1640625" bestFit="1" customWidth="1"/>
    <col min="2097" max="2097" width="11.1640625" bestFit="1" customWidth="1"/>
    <col min="2098" max="2099" width="12.1640625" bestFit="1" customWidth="1"/>
    <col min="2100" max="2100" width="3.1640625" bestFit="1" customWidth="1"/>
    <col min="2101" max="2105" width="12.1640625" bestFit="1" customWidth="1"/>
    <col min="2106" max="2106" width="5.1640625" bestFit="1" customWidth="1"/>
    <col min="2107" max="2112" width="12.1640625" bestFit="1" customWidth="1"/>
    <col min="2113" max="2113" width="11.1640625" bestFit="1" customWidth="1"/>
    <col min="2114" max="2114" width="12.1640625" bestFit="1" customWidth="1"/>
    <col min="2115" max="2115" width="4.1640625" bestFit="1" customWidth="1"/>
    <col min="2116" max="2120" width="12.1640625" bestFit="1" customWidth="1"/>
    <col min="2121" max="2121" width="8.1640625" bestFit="1" customWidth="1"/>
    <col min="2122" max="2122" width="12.1640625" bestFit="1" customWidth="1"/>
    <col min="2123" max="2123" width="6.1640625" bestFit="1" customWidth="1"/>
    <col min="2124" max="2124" width="8.1640625" bestFit="1" customWidth="1"/>
    <col min="2125" max="2127" width="7.1640625" bestFit="1" customWidth="1"/>
    <col min="2128" max="2128" width="6.1640625" bestFit="1" customWidth="1"/>
    <col min="2129" max="2134" width="12.1640625" bestFit="1" customWidth="1"/>
    <col min="2135" max="2135" width="6.1640625" bestFit="1" customWidth="1"/>
    <col min="2136" max="2139" width="12.1640625" bestFit="1" customWidth="1"/>
    <col min="2140" max="2140" width="11.1640625" bestFit="1" customWidth="1"/>
    <col min="2141" max="2148" width="12.1640625" bestFit="1" customWidth="1"/>
    <col min="2149" max="2149" width="4.1640625" bestFit="1" customWidth="1"/>
    <col min="2150" max="2153" width="12.1640625" bestFit="1" customWidth="1"/>
    <col min="2154" max="2154" width="11.1640625" bestFit="1" customWidth="1"/>
    <col min="2155" max="2156" width="12.1640625" bestFit="1" customWidth="1"/>
    <col min="2157" max="2157" width="6.1640625" bestFit="1" customWidth="1"/>
    <col min="2158" max="2159" width="12.1640625" bestFit="1" customWidth="1"/>
    <col min="2160" max="2160" width="7.1640625" bestFit="1" customWidth="1"/>
    <col min="2161" max="2163" width="12.1640625" bestFit="1" customWidth="1"/>
    <col min="2164" max="2164" width="11.1640625" bestFit="1" customWidth="1"/>
    <col min="2165" max="2165" width="12.1640625" bestFit="1" customWidth="1"/>
    <col min="2166" max="2166" width="4.1640625" bestFit="1" customWidth="1"/>
    <col min="2167" max="2169" width="12.1640625" bestFit="1" customWidth="1"/>
    <col min="2170" max="2170" width="7.1640625" bestFit="1" customWidth="1"/>
    <col min="2171" max="2173" width="12.1640625" bestFit="1" customWidth="1"/>
    <col min="2174" max="2174" width="7.1640625" bestFit="1" customWidth="1"/>
    <col min="2175" max="2177" width="12.1640625" bestFit="1" customWidth="1"/>
    <col min="2178" max="2178" width="6.1640625" bestFit="1" customWidth="1"/>
    <col min="2179" max="2180" width="12.1640625" bestFit="1" customWidth="1"/>
    <col min="2181" max="2181" width="8.1640625" bestFit="1" customWidth="1"/>
    <col min="2182" max="2182" width="11.1640625" bestFit="1" customWidth="1"/>
    <col min="2183" max="2185" width="12.1640625" bestFit="1" customWidth="1"/>
    <col min="2186" max="2186" width="6.1640625" bestFit="1" customWidth="1"/>
    <col min="2187" max="2188" width="12.1640625" bestFit="1" customWidth="1"/>
    <col min="2189" max="2189" width="11.1640625" bestFit="1" customWidth="1"/>
    <col min="2190" max="2192" width="12.1640625" bestFit="1" customWidth="1"/>
    <col min="2193" max="2193" width="6.1640625" bestFit="1" customWidth="1"/>
    <col min="2194" max="2194" width="12.1640625" bestFit="1" customWidth="1"/>
    <col min="2195" max="2195" width="7.1640625" bestFit="1" customWidth="1"/>
    <col min="2196" max="2200" width="12.1640625" bestFit="1" customWidth="1"/>
    <col min="2201" max="2201" width="4.1640625" bestFit="1" customWidth="1"/>
    <col min="2202" max="2207" width="12.1640625" bestFit="1" customWidth="1"/>
    <col min="2208" max="2208" width="7.1640625" bestFit="1" customWidth="1"/>
    <col min="2209" max="2211" width="12.1640625" bestFit="1" customWidth="1"/>
    <col min="2212" max="2212" width="8.1640625" bestFit="1" customWidth="1"/>
    <col min="2213" max="2216" width="12.1640625" bestFit="1" customWidth="1"/>
    <col min="2217" max="2217" width="7.1640625" bestFit="1" customWidth="1"/>
    <col min="2218" max="2223" width="12.1640625" bestFit="1" customWidth="1"/>
    <col min="2224" max="2224" width="9.1640625" bestFit="1" customWidth="1"/>
    <col min="2225" max="2242" width="12.1640625" bestFit="1" customWidth="1"/>
    <col min="2243" max="2243" width="6.1640625" bestFit="1" customWidth="1"/>
    <col min="2244" max="2245" width="12.1640625" bestFit="1" customWidth="1"/>
    <col min="2246" max="2246" width="7.1640625" bestFit="1" customWidth="1"/>
    <col min="2247" max="2264" width="12.1640625" bestFit="1" customWidth="1"/>
    <col min="2265" max="2265" width="11.1640625" bestFit="1" customWidth="1"/>
    <col min="2266" max="2266" width="12.1640625" bestFit="1" customWidth="1"/>
    <col min="2267" max="2268" width="11.1640625" bestFit="1" customWidth="1"/>
    <col min="2269" max="2269" width="4.1640625" bestFit="1" customWidth="1"/>
    <col min="2270" max="2271" width="8.1640625" bestFit="1" customWidth="1"/>
    <col min="2272" max="2275" width="12.1640625" bestFit="1" customWidth="1"/>
    <col min="2276" max="2276" width="4.1640625" bestFit="1" customWidth="1"/>
    <col min="2277" max="2279" width="12.1640625" bestFit="1" customWidth="1"/>
    <col min="2280" max="2280" width="9.1640625" bestFit="1" customWidth="1"/>
    <col min="2281" max="2288" width="12.1640625" bestFit="1" customWidth="1"/>
    <col min="2289" max="2289" width="7.1640625" bestFit="1" customWidth="1"/>
    <col min="2290" max="2292" width="12.1640625" bestFit="1" customWidth="1"/>
    <col min="2293" max="2293" width="4.1640625" bestFit="1" customWidth="1"/>
    <col min="2294" max="2294" width="12.1640625" bestFit="1" customWidth="1"/>
    <col min="2295" max="2295" width="7.1640625" bestFit="1" customWidth="1"/>
    <col min="2296" max="2301" width="12.1640625" bestFit="1" customWidth="1"/>
    <col min="2302" max="2302" width="7.1640625" bestFit="1" customWidth="1"/>
    <col min="2303" max="2309" width="12.1640625" bestFit="1" customWidth="1"/>
    <col min="2310" max="2310" width="6.1640625" bestFit="1" customWidth="1"/>
    <col min="2311" max="2324" width="12.1640625" bestFit="1" customWidth="1"/>
    <col min="2325" max="2325" width="9.1640625" bestFit="1" customWidth="1"/>
    <col min="2326" max="2328" width="12.1640625" bestFit="1" customWidth="1"/>
    <col min="2329" max="2329" width="4.1640625" bestFit="1" customWidth="1"/>
    <col min="2330" max="2330" width="8.1640625" bestFit="1" customWidth="1"/>
    <col min="2331" max="2337" width="12.1640625" bestFit="1" customWidth="1"/>
    <col min="2338" max="2338" width="4.1640625" bestFit="1" customWidth="1"/>
    <col min="2339" max="2340" width="12.1640625" bestFit="1" customWidth="1"/>
    <col min="2341" max="2341" width="7.1640625" bestFit="1" customWidth="1"/>
    <col min="2342" max="2347" width="12.1640625" bestFit="1" customWidth="1"/>
    <col min="2348" max="2348" width="4.1640625" bestFit="1" customWidth="1"/>
    <col min="2349" max="2362" width="12.1640625" bestFit="1" customWidth="1"/>
    <col min="2363" max="2363" width="4.1640625" bestFit="1" customWidth="1"/>
    <col min="2364" max="2376" width="12.1640625" bestFit="1" customWidth="1"/>
    <col min="2377" max="2377" width="6.1640625" bestFit="1" customWidth="1"/>
    <col min="2378" max="2379" width="12.1640625" bestFit="1" customWidth="1"/>
    <col min="2380" max="2380" width="9.1640625" bestFit="1" customWidth="1"/>
    <col min="2381" max="2381" width="10.1640625" bestFit="1" customWidth="1"/>
    <col min="2382" max="2386" width="12.1640625" bestFit="1" customWidth="1"/>
    <col min="2387" max="2387" width="6.1640625" bestFit="1" customWidth="1"/>
    <col min="2388" max="2393" width="12.1640625" bestFit="1" customWidth="1"/>
    <col min="2394" max="2394" width="11.1640625" bestFit="1" customWidth="1"/>
    <col min="2395" max="2405" width="12.1640625" bestFit="1" customWidth="1"/>
    <col min="2406" max="2406" width="11.1640625" bestFit="1" customWidth="1"/>
    <col min="2407" max="2408" width="12.1640625" bestFit="1" customWidth="1"/>
    <col min="2409" max="2409" width="9.1640625" bestFit="1" customWidth="1"/>
    <col min="2410" max="2414" width="12.1640625" bestFit="1" customWidth="1"/>
    <col min="2415" max="2415" width="9.1640625" bestFit="1" customWidth="1"/>
    <col min="2416" max="2418" width="12.1640625" bestFit="1" customWidth="1"/>
    <col min="2419" max="2419" width="11.1640625" bestFit="1" customWidth="1"/>
    <col min="2420" max="2420" width="12.1640625" bestFit="1" customWidth="1"/>
    <col min="2421" max="2421" width="7.1640625" bestFit="1" customWidth="1"/>
    <col min="2422" max="2422" width="6.1640625" bestFit="1" customWidth="1"/>
    <col min="2423" max="2435" width="12.1640625" bestFit="1" customWidth="1"/>
    <col min="2436" max="2436" width="11.1640625" bestFit="1" customWidth="1"/>
    <col min="2437" max="2437" width="8.1640625" bestFit="1" customWidth="1"/>
    <col min="2438" max="2438" width="11.1640625" bestFit="1" customWidth="1"/>
    <col min="2439" max="2439" width="12.1640625" bestFit="1" customWidth="1"/>
    <col min="2440" max="2440" width="4.1640625" bestFit="1" customWidth="1"/>
    <col min="2441" max="2443" width="12.1640625" bestFit="1" customWidth="1"/>
    <col min="2444" max="2444" width="11.1640625" bestFit="1" customWidth="1"/>
    <col min="2445" max="2452" width="12.1640625" bestFit="1" customWidth="1"/>
    <col min="2453" max="2453" width="7.1640625" bestFit="1" customWidth="1"/>
    <col min="2454" max="2458" width="12.1640625" bestFit="1" customWidth="1"/>
    <col min="2459" max="2459" width="9.1640625" bestFit="1" customWidth="1"/>
    <col min="2460" max="2464" width="12.1640625" bestFit="1" customWidth="1"/>
    <col min="2465" max="2465" width="4.1640625" bestFit="1" customWidth="1"/>
    <col min="2466" max="2472" width="12.1640625" bestFit="1" customWidth="1"/>
    <col min="2473" max="2473" width="11.1640625" bestFit="1" customWidth="1"/>
    <col min="2474" max="2474" width="12.1640625" bestFit="1" customWidth="1"/>
    <col min="2475" max="2475" width="4.1640625" bestFit="1" customWidth="1"/>
    <col min="2476" max="2477" width="12.1640625" bestFit="1" customWidth="1"/>
    <col min="2478" max="2478" width="4.1640625" bestFit="1" customWidth="1"/>
    <col min="2479" max="2485" width="12.1640625" bestFit="1" customWidth="1"/>
    <col min="2486" max="2486" width="8.1640625" bestFit="1" customWidth="1"/>
    <col min="2487" max="2489" width="12.1640625" bestFit="1" customWidth="1"/>
    <col min="2490" max="2490" width="4.1640625" bestFit="1" customWidth="1"/>
    <col min="2491" max="2502" width="12.1640625" bestFit="1" customWidth="1"/>
    <col min="2503" max="2503" width="6.1640625" bestFit="1" customWidth="1"/>
    <col min="2504" max="2517" width="12.1640625" bestFit="1" customWidth="1"/>
    <col min="2518" max="2518" width="4.1640625" bestFit="1" customWidth="1"/>
    <col min="2519" max="2520" width="12.1640625" bestFit="1" customWidth="1"/>
    <col min="2521" max="2521" width="6.1640625" bestFit="1" customWidth="1"/>
    <col min="2522" max="2528" width="12.1640625" bestFit="1" customWidth="1"/>
    <col min="2529" max="2529" width="6.1640625" bestFit="1" customWidth="1"/>
    <col min="2530" max="2536" width="12.1640625" bestFit="1" customWidth="1"/>
    <col min="2537" max="2537" width="4.1640625" bestFit="1" customWidth="1"/>
    <col min="2538" max="2538" width="11.1640625" bestFit="1" customWidth="1"/>
    <col min="2539" max="2539" width="7.1640625" bestFit="1" customWidth="1"/>
    <col min="2540" max="2540" width="12.1640625" bestFit="1" customWidth="1"/>
    <col min="2541" max="2541" width="11.1640625" bestFit="1" customWidth="1"/>
    <col min="2542" max="2542" width="12.1640625" bestFit="1" customWidth="1"/>
    <col min="2543" max="2543" width="11.1640625" bestFit="1" customWidth="1"/>
    <col min="2544" max="2546" width="12.1640625" bestFit="1" customWidth="1"/>
    <col min="2547" max="2547" width="7.1640625" bestFit="1" customWidth="1"/>
    <col min="2548" max="2548" width="4.1640625" bestFit="1" customWidth="1"/>
    <col min="2549" max="2555" width="12.1640625" bestFit="1" customWidth="1"/>
    <col min="2556" max="2556" width="11.1640625" bestFit="1" customWidth="1"/>
    <col min="2557" max="2558" width="12.1640625" bestFit="1" customWidth="1"/>
    <col min="2559" max="2559" width="4.1640625" bestFit="1" customWidth="1"/>
    <col min="2560" max="2562" width="12.1640625" bestFit="1" customWidth="1"/>
    <col min="2563" max="2563" width="6.1640625" bestFit="1" customWidth="1"/>
    <col min="2564" max="2577" width="12.1640625" bestFit="1" customWidth="1"/>
    <col min="2578" max="2578" width="4.1640625" bestFit="1" customWidth="1"/>
    <col min="2579" max="2579" width="6.1640625" bestFit="1" customWidth="1"/>
    <col min="2580" max="2587" width="12.1640625" bestFit="1" customWidth="1"/>
    <col min="2588" max="2588" width="11.1640625" bestFit="1" customWidth="1"/>
    <col min="2589" max="2593" width="12.1640625" bestFit="1" customWidth="1"/>
    <col min="2594" max="2594" width="6.1640625" bestFit="1" customWidth="1"/>
    <col min="2595" max="2596" width="12.1640625" bestFit="1" customWidth="1"/>
    <col min="2597" max="2597" width="7.1640625" bestFit="1" customWidth="1"/>
    <col min="2598" max="2598" width="8.1640625" bestFit="1" customWidth="1"/>
    <col min="2599" max="2606" width="12.1640625" bestFit="1" customWidth="1"/>
    <col min="2607" max="2607" width="11.1640625" bestFit="1" customWidth="1"/>
    <col min="2608" max="2613" width="12.1640625" bestFit="1" customWidth="1"/>
    <col min="2614" max="2614" width="6.1640625" bestFit="1" customWidth="1"/>
    <col min="2615" max="2615" width="4.1640625" bestFit="1" customWidth="1"/>
    <col min="2616" max="2619" width="12.1640625" bestFit="1" customWidth="1"/>
    <col min="2620" max="2620" width="4.1640625" bestFit="1" customWidth="1"/>
    <col min="2621" max="2630" width="12.1640625" bestFit="1" customWidth="1"/>
    <col min="2631" max="2631" width="6.1640625" bestFit="1" customWidth="1"/>
    <col min="2632" max="2639" width="12.1640625" bestFit="1" customWidth="1"/>
    <col min="2640" max="2640" width="6.1640625" bestFit="1" customWidth="1"/>
    <col min="2641" max="2648" width="12.1640625" bestFit="1" customWidth="1"/>
    <col min="2649" max="2649" width="11.1640625" bestFit="1" customWidth="1"/>
    <col min="2650" max="2660" width="12.1640625" bestFit="1" customWidth="1"/>
    <col min="2661" max="2661" width="8.1640625" bestFit="1" customWidth="1"/>
    <col min="2662" max="2670" width="12.1640625" bestFit="1" customWidth="1"/>
    <col min="2671" max="2671" width="6.1640625" bestFit="1" customWidth="1"/>
    <col min="2672" max="2672" width="12.1640625" bestFit="1" customWidth="1"/>
    <col min="2673" max="2673" width="7.1640625" bestFit="1" customWidth="1"/>
    <col min="2674" max="2681" width="12.1640625" bestFit="1" customWidth="1"/>
    <col min="2682" max="2682" width="6.1640625" bestFit="1" customWidth="1"/>
    <col min="2683" max="2684" width="12.1640625" bestFit="1" customWidth="1"/>
    <col min="2685" max="2685" width="4.1640625" bestFit="1" customWidth="1"/>
    <col min="2686" max="2688" width="12.1640625" bestFit="1" customWidth="1"/>
    <col min="2689" max="2689" width="4.1640625" bestFit="1" customWidth="1"/>
    <col min="2690" max="2690" width="7.1640625" bestFit="1" customWidth="1"/>
    <col min="2691" max="2691" width="8.1640625" bestFit="1" customWidth="1"/>
    <col min="2692" max="2693" width="12.1640625" bestFit="1" customWidth="1"/>
    <col min="2694" max="2694" width="11.1640625" bestFit="1" customWidth="1"/>
    <col min="2695" max="2698" width="12.1640625" bestFit="1" customWidth="1"/>
    <col min="2699" max="2699" width="4.1640625" bestFit="1" customWidth="1"/>
    <col min="2700" max="2702" width="12.1640625" bestFit="1" customWidth="1"/>
    <col min="2703" max="2703" width="7.1640625" bestFit="1" customWidth="1"/>
    <col min="2704" max="2704" width="6.1640625" bestFit="1" customWidth="1"/>
    <col min="2705" max="2707" width="12.1640625" bestFit="1" customWidth="1"/>
    <col min="2708" max="2708" width="7.1640625" bestFit="1" customWidth="1"/>
    <col min="2709" max="2709" width="12.1640625" bestFit="1" customWidth="1"/>
    <col min="2710" max="2710" width="4.1640625" bestFit="1" customWidth="1"/>
    <col min="2711" max="2711" width="12.1640625" bestFit="1" customWidth="1"/>
    <col min="2712" max="2712" width="7.1640625" bestFit="1" customWidth="1"/>
    <col min="2713" max="2715" width="12.1640625" bestFit="1" customWidth="1"/>
    <col min="2716" max="2716" width="11.1640625" bestFit="1" customWidth="1"/>
    <col min="2717" max="2717" width="7.1640625" bestFit="1" customWidth="1"/>
    <col min="2718" max="2718" width="8.1640625" bestFit="1" customWidth="1"/>
    <col min="2719" max="2719" width="12.1640625" bestFit="1" customWidth="1"/>
    <col min="2720" max="2720" width="7.1640625" bestFit="1" customWidth="1"/>
    <col min="2721" max="2722" width="12.1640625" bestFit="1" customWidth="1"/>
    <col min="2723" max="2723" width="11.1640625" bestFit="1" customWidth="1"/>
    <col min="2724" max="2725" width="12.1640625" bestFit="1" customWidth="1"/>
    <col min="2726" max="2726" width="7.1640625" bestFit="1" customWidth="1"/>
    <col min="2727" max="2727" width="8.1640625" bestFit="1" customWidth="1"/>
    <col min="2728" max="2728" width="6.1640625" bestFit="1" customWidth="1"/>
    <col min="2729" max="2730" width="12.1640625" bestFit="1" customWidth="1"/>
    <col min="2731" max="2731" width="4.1640625" bestFit="1" customWidth="1"/>
    <col min="2732" max="2734" width="12.1640625" bestFit="1" customWidth="1"/>
    <col min="2735" max="2735" width="6.1640625" bestFit="1" customWidth="1"/>
    <col min="2736" max="2736" width="12.1640625" bestFit="1" customWidth="1"/>
    <col min="2737" max="2737" width="11.1640625" bestFit="1" customWidth="1"/>
    <col min="2738" max="2738" width="12.1640625" bestFit="1" customWidth="1"/>
    <col min="2739" max="2739" width="11.1640625" bestFit="1" customWidth="1"/>
    <col min="2740" max="2742" width="12.1640625" bestFit="1" customWidth="1"/>
    <col min="2743" max="2743" width="4.1640625" bestFit="1" customWidth="1"/>
    <col min="2744" max="2750" width="12.1640625" bestFit="1" customWidth="1"/>
    <col min="2751" max="2751" width="7.1640625" bestFit="1" customWidth="1"/>
    <col min="2752" max="2756" width="12.1640625" bestFit="1" customWidth="1"/>
    <col min="2757" max="2757" width="4.1640625" bestFit="1" customWidth="1"/>
    <col min="2758" max="2758" width="11.1640625" bestFit="1" customWidth="1"/>
    <col min="2759" max="2766" width="12.1640625" bestFit="1" customWidth="1"/>
    <col min="2767" max="2767" width="6.1640625" bestFit="1" customWidth="1"/>
    <col min="2768" max="2768" width="4.1640625" bestFit="1" customWidth="1"/>
    <col min="2769" max="2784" width="12.1640625" bestFit="1" customWidth="1"/>
    <col min="2785" max="2785" width="4.1640625" bestFit="1" customWidth="1"/>
    <col min="2786" max="2798" width="12.1640625" bestFit="1" customWidth="1"/>
    <col min="2799" max="2799" width="7.1640625" bestFit="1" customWidth="1"/>
    <col min="2800" max="2802" width="12.1640625" bestFit="1" customWidth="1"/>
    <col min="2803" max="2803" width="8.1640625" bestFit="1" customWidth="1"/>
    <col min="2804" max="2804" width="6.1640625" bestFit="1" customWidth="1"/>
    <col min="2805" max="2807" width="12.1640625" bestFit="1" customWidth="1"/>
    <col min="2808" max="2808" width="4.1640625" bestFit="1" customWidth="1"/>
    <col min="2809" max="2812" width="12.1640625" bestFit="1" customWidth="1"/>
    <col min="2813" max="2813" width="4.1640625" bestFit="1" customWidth="1"/>
    <col min="2814" max="2816" width="12.1640625" bestFit="1" customWidth="1"/>
    <col min="2817" max="2817" width="7.1640625" bestFit="1" customWidth="1"/>
    <col min="2818" max="2818" width="4.1640625" bestFit="1" customWidth="1"/>
    <col min="2819" max="2820" width="12.1640625" bestFit="1" customWidth="1"/>
    <col min="2821" max="2821" width="6.1640625" bestFit="1" customWidth="1"/>
    <col min="2822" max="2823" width="12.1640625" bestFit="1" customWidth="1"/>
    <col min="2824" max="2824" width="7.1640625" bestFit="1" customWidth="1"/>
    <col min="2825" max="2826" width="12.1640625" bestFit="1" customWidth="1"/>
    <col min="2827" max="2827" width="6.1640625" bestFit="1" customWidth="1"/>
    <col min="2828" max="2829" width="12.1640625" bestFit="1" customWidth="1"/>
    <col min="2830" max="2830" width="4.1640625" bestFit="1" customWidth="1"/>
    <col min="2831" max="2831" width="12.1640625" bestFit="1" customWidth="1"/>
    <col min="2832" max="2832" width="4.1640625" bestFit="1" customWidth="1"/>
    <col min="2833" max="2838" width="12.1640625" bestFit="1" customWidth="1"/>
    <col min="2839" max="2839" width="9.1640625" bestFit="1" customWidth="1"/>
    <col min="2840" max="2840" width="8.1640625" bestFit="1" customWidth="1"/>
    <col min="2841" max="2842" width="12.1640625" bestFit="1" customWidth="1"/>
    <col min="2843" max="2843" width="4.1640625" bestFit="1" customWidth="1"/>
    <col min="2844" max="2846" width="12.1640625" bestFit="1" customWidth="1"/>
    <col min="2847" max="2847" width="6.1640625" bestFit="1" customWidth="1"/>
    <col min="2848" max="2850" width="12.1640625" bestFit="1" customWidth="1"/>
    <col min="2851" max="2851" width="6.1640625" bestFit="1" customWidth="1"/>
    <col min="2852" max="2859" width="12.1640625" bestFit="1" customWidth="1"/>
    <col min="2860" max="2860" width="6.1640625" bestFit="1" customWidth="1"/>
    <col min="2861" max="2861" width="12.1640625" bestFit="1" customWidth="1"/>
    <col min="2862" max="2862" width="4.1640625" bestFit="1" customWidth="1"/>
    <col min="2863" max="2864" width="12.1640625" bestFit="1" customWidth="1"/>
    <col min="2865" max="2865" width="8.1640625" bestFit="1" customWidth="1"/>
    <col min="2866" max="2866" width="12.1640625" bestFit="1" customWidth="1"/>
    <col min="2867" max="2867" width="6.1640625" bestFit="1" customWidth="1"/>
    <col min="2868" max="2871" width="12.1640625" bestFit="1" customWidth="1"/>
    <col min="2872" max="2872" width="6.1640625" bestFit="1" customWidth="1"/>
    <col min="2873" max="2873" width="7.1640625" bestFit="1" customWidth="1"/>
    <col min="2874" max="2875" width="12.1640625" bestFit="1" customWidth="1"/>
    <col min="2876" max="2876" width="4.1640625" bestFit="1" customWidth="1"/>
    <col min="2877" max="2884" width="12.1640625" bestFit="1" customWidth="1"/>
    <col min="2885" max="2885" width="11.1640625" bestFit="1" customWidth="1"/>
    <col min="2886" max="2886" width="4.1640625" bestFit="1" customWidth="1"/>
    <col min="2887" max="2887" width="7.1640625" bestFit="1" customWidth="1"/>
    <col min="2888" max="2888" width="4.1640625" bestFit="1" customWidth="1"/>
    <col min="2889" max="2890" width="12.1640625" bestFit="1" customWidth="1"/>
    <col min="2891" max="2891" width="4.1640625" bestFit="1" customWidth="1"/>
    <col min="2892" max="2893" width="12.1640625" bestFit="1" customWidth="1"/>
    <col min="2894" max="2894" width="9.1640625" bestFit="1" customWidth="1"/>
    <col min="2895" max="2895" width="4.1640625" bestFit="1" customWidth="1"/>
    <col min="2896" max="2896" width="12.1640625" bestFit="1" customWidth="1"/>
    <col min="2897" max="2897" width="4.1640625" bestFit="1" customWidth="1"/>
    <col min="2898" max="2898" width="12.1640625" bestFit="1" customWidth="1"/>
    <col min="2899" max="2899" width="11.1640625" bestFit="1" customWidth="1"/>
    <col min="2900" max="2902" width="12.1640625" bestFit="1" customWidth="1"/>
    <col min="2903" max="2903" width="4.1640625" bestFit="1" customWidth="1"/>
    <col min="2904" max="2905" width="12.1640625" bestFit="1" customWidth="1"/>
    <col min="2906" max="2906" width="4.1640625" bestFit="1" customWidth="1"/>
    <col min="2907" max="2912" width="12.1640625" bestFit="1" customWidth="1"/>
    <col min="2913" max="2913" width="4.1640625" bestFit="1" customWidth="1"/>
    <col min="2914" max="2915" width="12.1640625" bestFit="1" customWidth="1"/>
    <col min="2916" max="2916" width="4.1640625" bestFit="1" customWidth="1"/>
    <col min="2917" max="2917" width="6.1640625" bestFit="1" customWidth="1"/>
    <col min="2918" max="2923" width="12.1640625" bestFit="1" customWidth="1"/>
    <col min="2924" max="2924" width="11.1640625" bestFit="1" customWidth="1"/>
    <col min="2925" max="2925" width="5.1640625" bestFit="1" customWidth="1"/>
    <col min="2926" max="2926" width="8.1640625" bestFit="1" customWidth="1"/>
    <col min="2927" max="2927" width="5.1640625" bestFit="1" customWidth="1"/>
    <col min="2928" max="2929" width="12.1640625" bestFit="1" customWidth="1"/>
    <col min="2930" max="2930" width="5.1640625" bestFit="1" customWidth="1"/>
    <col min="2931" max="2932" width="12.1640625" bestFit="1" customWidth="1"/>
    <col min="2933" max="2933" width="8.1640625" bestFit="1" customWidth="1"/>
    <col min="2934" max="2934" width="5.1640625" bestFit="1" customWidth="1"/>
    <col min="2935" max="2937" width="12.1640625" bestFit="1" customWidth="1"/>
    <col min="2938" max="2939" width="5.1640625" bestFit="1" customWidth="1"/>
    <col min="2940" max="2940" width="7.33203125" bestFit="1" customWidth="1"/>
    <col min="2941" max="2941" width="6.33203125" bestFit="1" customWidth="1"/>
    <col min="2942" max="2942" width="10" bestFit="1" customWidth="1"/>
  </cols>
  <sheetData>
    <row r="1" spans="1:2" x14ac:dyDescent="0.2">
      <c r="A1" s="8" t="s">
        <v>8218</v>
      </c>
      <c r="B1" t="s">
        <v>8380</v>
      </c>
    </row>
    <row r="3" spans="1:2" x14ac:dyDescent="0.2">
      <c r="A3" s="8" t="s">
        <v>8310</v>
      </c>
      <c r="B3" t="s">
        <v>8381</v>
      </c>
    </row>
    <row r="4" spans="1:2" x14ac:dyDescent="0.2">
      <c r="A4" s="9" t="s">
        <v>8356</v>
      </c>
      <c r="B4" s="10">
        <v>79.275963519180436</v>
      </c>
    </row>
    <row r="5" spans="1:2" x14ac:dyDescent="0.2">
      <c r="A5" s="12" t="s">
        <v>8321</v>
      </c>
      <c r="B5" s="10">
        <v>5.0599727796653919</v>
      </c>
    </row>
    <row r="6" spans="1:2" x14ac:dyDescent="0.2">
      <c r="A6" s="12" t="s">
        <v>8320</v>
      </c>
      <c r="B6" s="10">
        <v>124.28360487133874</v>
      </c>
    </row>
    <row r="7" spans="1:2" x14ac:dyDescent="0.2">
      <c r="A7" s="12" t="s">
        <v>8319</v>
      </c>
      <c r="B7" s="10">
        <v>9.7984038939585147</v>
      </c>
    </row>
    <row r="8" spans="1:2" x14ac:dyDescent="0.2">
      <c r="A8" s="12" t="s">
        <v>8318</v>
      </c>
      <c r="B8" s="10">
        <v>5.7509193948237449</v>
      </c>
    </row>
    <row r="9" spans="1:2" x14ac:dyDescent="0.2">
      <c r="A9" s="12" t="s">
        <v>8317</v>
      </c>
      <c r="B9" s="10">
        <v>168.97980109908613</v>
      </c>
    </row>
    <row r="10" spans="1:2" x14ac:dyDescent="0.2">
      <c r="A10" s="12" t="s">
        <v>8316</v>
      </c>
      <c r="B10" s="10">
        <v>119.89596203185859</v>
      </c>
    </row>
    <row r="11" spans="1:2" x14ac:dyDescent="0.2">
      <c r="A11" s="9" t="s">
        <v>8360</v>
      </c>
      <c r="B11" s="10">
        <v>31.508123535479985</v>
      </c>
    </row>
    <row r="12" spans="1:2" x14ac:dyDescent="0.2">
      <c r="A12" s="12" t="s">
        <v>8334</v>
      </c>
      <c r="B12" s="10">
        <v>3.1857463252409404</v>
      </c>
    </row>
    <row r="13" spans="1:2" x14ac:dyDescent="0.2">
      <c r="A13" s="12" t="s">
        <v>8347</v>
      </c>
      <c r="B13" s="10">
        <v>1.7322679425837322</v>
      </c>
    </row>
    <row r="14" spans="1:2" x14ac:dyDescent="0.2">
      <c r="A14" s="12" t="s">
        <v>8346</v>
      </c>
      <c r="B14" s="10">
        <v>145.5243715677648</v>
      </c>
    </row>
    <row r="15" spans="1:2" x14ac:dyDescent="0.2">
      <c r="A15" s="9" t="s">
        <v>8362</v>
      </c>
      <c r="B15" s="10">
        <v>4401.6619076943371</v>
      </c>
    </row>
    <row r="16" spans="1:2" x14ac:dyDescent="0.2">
      <c r="A16" s="12" t="s">
        <v>8333</v>
      </c>
      <c r="B16" s="10">
        <v>5.7757159055029428</v>
      </c>
    </row>
    <row r="17" spans="1:2" x14ac:dyDescent="0.2">
      <c r="A17" s="12" t="s">
        <v>8345</v>
      </c>
      <c r="B17" s="10">
        <v>12093.670783493322</v>
      </c>
    </row>
    <row r="18" spans="1:2" x14ac:dyDescent="0.2">
      <c r="A18" s="12" t="s">
        <v>8332</v>
      </c>
      <c r="B18" s="10">
        <v>6.4092837706790826</v>
      </c>
    </row>
    <row r="19" spans="1:2" x14ac:dyDescent="0.2">
      <c r="A19" s="9" t="s">
        <v>8358</v>
      </c>
      <c r="B19" s="10">
        <v>4.6690005724683905</v>
      </c>
    </row>
    <row r="20" spans="1:2" x14ac:dyDescent="0.2">
      <c r="A20" s="12" t="s">
        <v>8331</v>
      </c>
      <c r="B20" s="10">
        <v>4.6690005724683905</v>
      </c>
    </row>
    <row r="21" spans="1:2" x14ac:dyDescent="0.2">
      <c r="A21" s="9" t="s">
        <v>8359</v>
      </c>
      <c r="B21" s="10">
        <v>537.89136732661871</v>
      </c>
    </row>
    <row r="22" spans="1:2" x14ac:dyDescent="0.2">
      <c r="A22" s="12" t="s">
        <v>8348</v>
      </c>
      <c r="B22" s="10">
        <v>113.05957714253175</v>
      </c>
    </row>
    <row r="23" spans="1:2" x14ac:dyDescent="0.2">
      <c r="A23" s="12" t="s">
        <v>8330</v>
      </c>
      <c r="B23" s="10">
        <v>162.39138916985161</v>
      </c>
    </row>
    <row r="24" spans="1:2" x14ac:dyDescent="0.2">
      <c r="A24" s="12" t="s">
        <v>8342</v>
      </c>
      <c r="B24" s="10">
        <v>16.685202196533744</v>
      </c>
    </row>
    <row r="25" spans="1:2" x14ac:dyDescent="0.2">
      <c r="A25" s="12" t="s">
        <v>8329</v>
      </c>
      <c r="B25" s="10">
        <v>111.22295247642349</v>
      </c>
    </row>
    <row r="26" spans="1:2" x14ac:dyDescent="0.2">
      <c r="A26" s="12" t="s">
        <v>8328</v>
      </c>
      <c r="B26" s="10">
        <v>8.7749894252171554</v>
      </c>
    </row>
    <row r="27" spans="1:2" x14ac:dyDescent="0.2">
      <c r="A27" s="12" t="s">
        <v>8327</v>
      </c>
      <c r="B27" s="10">
        <v>131.42752085607646</v>
      </c>
    </row>
    <row r="28" spans="1:2" x14ac:dyDescent="0.2">
      <c r="A28" s="12" t="s">
        <v>8315</v>
      </c>
      <c r="B28" s="10">
        <v>149.44123799416548</v>
      </c>
    </row>
    <row r="29" spans="1:2" x14ac:dyDescent="0.2">
      <c r="A29" s="12" t="s">
        <v>8326</v>
      </c>
      <c r="B29" s="10">
        <v>1297.8057865773226</v>
      </c>
    </row>
    <row r="30" spans="1:2" x14ac:dyDescent="0.2">
      <c r="A30" s="12" t="s">
        <v>8336</v>
      </c>
      <c r="B30" s="10">
        <v>7.3465067806467133</v>
      </c>
    </row>
    <row r="31" spans="1:2" x14ac:dyDescent="0.2">
      <c r="A31" s="9" t="s">
        <v>8364</v>
      </c>
      <c r="B31" s="10">
        <v>85.659748954442691</v>
      </c>
    </row>
    <row r="32" spans="1:2" x14ac:dyDescent="0.2">
      <c r="A32" s="12" t="s">
        <v>8339</v>
      </c>
      <c r="B32" s="10">
        <v>9.826429309708379</v>
      </c>
    </row>
    <row r="33" spans="1:2" x14ac:dyDescent="0.2">
      <c r="A33" s="12" t="s">
        <v>8344</v>
      </c>
      <c r="B33" s="10">
        <v>7.4507425464320622</v>
      </c>
    </row>
    <row r="34" spans="1:2" x14ac:dyDescent="0.2">
      <c r="A34" s="12" t="s">
        <v>8335</v>
      </c>
      <c r="B34" s="10">
        <v>114.68261312138345</v>
      </c>
    </row>
    <row r="35" spans="1:2" x14ac:dyDescent="0.2">
      <c r="A35" s="12" t="s">
        <v>8341</v>
      </c>
      <c r="B35" s="10">
        <v>7.5191616716616725</v>
      </c>
    </row>
    <row r="36" spans="1:2" x14ac:dyDescent="0.2">
      <c r="A36" s="9" t="s">
        <v>8357</v>
      </c>
      <c r="B36" s="10">
        <v>56.002923519504456</v>
      </c>
    </row>
    <row r="37" spans="1:2" x14ac:dyDescent="0.2">
      <c r="A37" s="12" t="s">
        <v>8340</v>
      </c>
      <c r="B37" s="10">
        <v>7.3199934586628572</v>
      </c>
    </row>
    <row r="38" spans="1:2" x14ac:dyDescent="0.2">
      <c r="A38" s="12" t="s">
        <v>8352</v>
      </c>
      <c r="B38" s="10">
        <v>7.8358840596119723</v>
      </c>
    </row>
    <row r="39" spans="1:2" x14ac:dyDescent="0.2">
      <c r="A39" s="12" t="s">
        <v>8325</v>
      </c>
      <c r="B39" s="10">
        <v>7.5219829198185248</v>
      </c>
    </row>
    <row r="40" spans="1:2" x14ac:dyDescent="0.2">
      <c r="A40" s="12" t="s">
        <v>8324</v>
      </c>
      <c r="B40" s="10">
        <v>131.84278232164107</v>
      </c>
    </row>
    <row r="41" spans="1:2" x14ac:dyDescent="0.2">
      <c r="A41" s="12" t="s">
        <v>8338</v>
      </c>
      <c r="B41" s="10">
        <v>220.44092186548468</v>
      </c>
    </row>
    <row r="42" spans="1:2" x14ac:dyDescent="0.2">
      <c r="A42" s="12" t="s">
        <v>8337</v>
      </c>
      <c r="B42" s="10">
        <v>3.3788236695424385</v>
      </c>
    </row>
    <row r="43" spans="1:2" x14ac:dyDescent="0.2">
      <c r="A43" s="9" t="s">
        <v>8361</v>
      </c>
      <c r="B43" s="10">
        <v>3925.2570819734392</v>
      </c>
    </row>
    <row r="44" spans="1:2" x14ac:dyDescent="0.2">
      <c r="A44" s="12" t="s">
        <v>8343</v>
      </c>
      <c r="B44" s="10">
        <v>18.242858014699927</v>
      </c>
    </row>
    <row r="45" spans="1:2" x14ac:dyDescent="0.2">
      <c r="A45" s="12" t="s">
        <v>8313</v>
      </c>
      <c r="B45" s="10">
        <v>16509.547933445119</v>
      </c>
    </row>
    <row r="46" spans="1:2" x14ac:dyDescent="0.2">
      <c r="A46" s="12" t="s">
        <v>8350</v>
      </c>
      <c r="B46" s="10">
        <v>66.235616453291613</v>
      </c>
    </row>
    <row r="47" spans="1:2" x14ac:dyDescent="0.2">
      <c r="A47" s="12" t="s">
        <v>8349</v>
      </c>
      <c r="B47" s="10">
        <v>213.29227280408588</v>
      </c>
    </row>
    <row r="48" spans="1:2" x14ac:dyDescent="0.2">
      <c r="A48" s="12" t="s">
        <v>8323</v>
      </c>
      <c r="B48" s="10">
        <v>145.00216193224048</v>
      </c>
    </row>
    <row r="49" spans="1:2" x14ac:dyDescent="0.2">
      <c r="A49" s="12" t="s">
        <v>8322</v>
      </c>
      <c r="B49" s="10">
        <v>2.0625016105662723</v>
      </c>
    </row>
    <row r="50" spans="1:2" x14ac:dyDescent="0.2">
      <c r="A50" s="9" t="s">
        <v>8363</v>
      </c>
      <c r="B50" s="10">
        <v>81.632695368007731</v>
      </c>
    </row>
    <row r="51" spans="1:2" x14ac:dyDescent="0.2">
      <c r="A51" s="12" t="s">
        <v>8353</v>
      </c>
      <c r="B51" s="10">
        <v>53.699397926796451</v>
      </c>
    </row>
    <row r="52" spans="1:2" x14ac:dyDescent="0.2">
      <c r="A52" s="12" t="s">
        <v>8314</v>
      </c>
      <c r="B52" s="10">
        <v>87.746669383889156</v>
      </c>
    </row>
    <row r="53" spans="1:2" x14ac:dyDescent="0.2">
      <c r="A53" s="12" t="s">
        <v>8351</v>
      </c>
      <c r="B53" s="10">
        <v>67.692403073034143</v>
      </c>
    </row>
    <row r="54" spans="1:2" x14ac:dyDescent="0.2">
      <c r="A54" s="9" t="s">
        <v>8311</v>
      </c>
      <c r="B54" s="10">
        <v>946.40573409042338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2F6D37-63A2-DB41-96A4-F30ACFD4569D}">
  <dimension ref="A1:H13"/>
  <sheetViews>
    <sheetView tabSelected="1" workbookViewId="0">
      <selection activeCell="F1" activeCellId="1" sqref="A1:A13 F1:H13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COUNTIFS('Raw Data'!F:F, "successful", 'Raw Data'!D:D, "&lt;1000" )</f>
        <v>322</v>
      </c>
      <c r="C2">
        <f>COUNTIFS('Raw Data'!F:F, "failed", 'Raw Data'!D:D, "&lt;1000" )</f>
        <v>113</v>
      </c>
      <c r="D2">
        <f>COUNTIFS('Raw Data'!F:F, "canceled", 'Raw Data'!D:D, "&lt;1000" )</f>
        <v>18</v>
      </c>
      <c r="E2">
        <f>SUM(B2:D2)</f>
        <v>453</v>
      </c>
      <c r="F2" s="13">
        <f>(B2/E2)</f>
        <v>0.71081677704194257</v>
      </c>
      <c r="G2" s="13">
        <f>(C2/E2)</f>
        <v>0.24944812362030905</v>
      </c>
      <c r="H2" s="13">
        <f>(D2/E2)</f>
        <v>3.9735099337748346E-2</v>
      </c>
    </row>
    <row r="3" spans="1:8" x14ac:dyDescent="0.2">
      <c r="A3" t="s">
        <v>8391</v>
      </c>
      <c r="B3">
        <f>COUNTIFS('Raw Data'!F:F, "successful", 'Raw Data'!D:D, "&gt;=1000", 'Raw Data'!D:D, "&lt;=4999")</f>
        <v>932</v>
      </c>
      <c r="C3">
        <f>COUNTIFS('Raw Data'!F:F, "failed", 'Raw Data'!D:D, "&gt;=1000", 'Raw Data'!D:D, "&lt;=4999")</f>
        <v>420</v>
      </c>
      <c r="D3">
        <f>COUNTIFS('Raw Data'!F:F, "canceled", 'Raw Data'!D:D, "&gt;=1000", 'Raw Data'!D:D, "&lt;=4999")</f>
        <v>60</v>
      </c>
      <c r="E3">
        <f t="shared" ref="E3:E13" si="0">SUM(B3:D3)</f>
        <v>1412</v>
      </c>
      <c r="F3" s="13">
        <f t="shared" ref="F3:F13" si="1">(B3/E3)</f>
        <v>0.66005665722379603</v>
      </c>
      <c r="G3" s="13">
        <f t="shared" ref="G3:G13" si="2">(C3/E3)</f>
        <v>0.29745042492917845</v>
      </c>
      <c r="H3" s="13">
        <f t="shared" ref="H3:H13" si="3">(D3/E3)</f>
        <v>4.2492917847025496E-2</v>
      </c>
    </row>
    <row r="4" spans="1:8" x14ac:dyDescent="0.2">
      <c r="A4" t="s">
        <v>8392</v>
      </c>
      <c r="B4">
        <f>COUNTIFS('Raw Data'!F:F, "successful", 'Raw Data'!D:D, "&gt;=5000", 'Raw Data'!D:D, "&lt;=9999")</f>
        <v>381</v>
      </c>
      <c r="C4">
        <f>COUNTIFS('Raw Data'!F:F, "failed", 'Raw Data'!D:D, "&gt;=5000", 'Raw Data'!D:D, "&lt;=9999")</f>
        <v>283</v>
      </c>
      <c r="D4">
        <f>COUNTIFS('Raw Data'!F:F, "canceled", 'Raw Data'!D:D, "&gt;=5000", 'Raw Data'!D:D, "&lt;=9999")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8393</v>
      </c>
      <c r="B5">
        <f>COUNTIFS('Raw Data'!F:F, "successful", 'Raw Data'!D:D, "&gt;=10000", 'Raw Data'!D:D, "&lt;=14999")</f>
        <v>168</v>
      </c>
      <c r="C5">
        <f>COUNTIFS('Raw Data'!F:F, "failed", 'Raw Data'!D:D, "&gt;=10000", 'Raw Data'!D:D, "&lt;=14999")</f>
        <v>144</v>
      </c>
      <c r="D5">
        <f>COUNTIFS('Raw Data'!F:F, "canceled", 'Raw Data'!D:D, "&gt;=10000", 'Raw Data'!D:D, "&lt;=14999")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8394</v>
      </c>
      <c r="B6">
        <f>COUNTIFS('Raw Data'!F:F, "successful", 'Raw Data'!D:D, "&gt;=15000", 'Raw Data'!D:D, "&lt;=19999")</f>
        <v>94</v>
      </c>
      <c r="C6">
        <f>COUNTIFS('Raw Data'!F:F, "failed", 'Raw Data'!D:D, "&gt;=15000", 'Raw Data'!D:D, "&lt;=19999")</f>
        <v>90</v>
      </c>
      <c r="D6">
        <f>COUNTIFS('Raw Data'!F:F, "canceled", 'Raw Data'!D:D, "&gt;=15000", 'Raw Data'!D:D, "&lt;=19999")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8395</v>
      </c>
      <c r="B7">
        <f>COUNTIFS('Raw Data'!F:F, "successful", 'Raw Data'!D:D, "&gt;=20000", 'Raw Data'!D:D, "&lt;=24999")</f>
        <v>62</v>
      </c>
      <c r="C7">
        <f>COUNTIFS('Raw Data'!F:F, "failed", 'Raw Data'!D:D, "&gt;=20000", 'Raw Data'!D:D, "&lt;=24999")</f>
        <v>72</v>
      </c>
      <c r="D7">
        <f>COUNTIFS('Raw Data'!F:F, "canceled", 'Raw Data'!D:D, "&gt;=20000", 'Raw Data'!D:D, "&lt;=24999")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8396</v>
      </c>
      <c r="B8">
        <f>COUNTIFS('Raw Data'!F:F, "successful", 'Raw Data'!D:D, "&gt;=25000", 'Raw Data'!D:D, "&lt;=29999")</f>
        <v>55</v>
      </c>
      <c r="C8">
        <f>COUNTIFS('Raw Data'!F:F, "failed", 'Raw Data'!D:D, "&gt;=25000", 'Raw Data'!D:D, "&lt;=29999")</f>
        <v>64</v>
      </c>
      <c r="D8">
        <f>COUNTIFS('Raw Data'!F:F, "canceled", 'Raw Data'!D:D, "&gt;=25000", 'Raw Data'!D:D, "&lt;=29999")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8397</v>
      </c>
      <c r="B9">
        <f>COUNTIFS('Raw Data'!F:F, "successful", 'Raw Data'!D:D, "&gt;=30000", 'Raw Data'!D:D, "&lt;=34999")</f>
        <v>32</v>
      </c>
      <c r="C9">
        <f>COUNTIFS('Raw Data'!F:F, "failed", 'Raw Data'!D:D, "&gt;=30000", 'Raw Data'!D:D, "&lt;=34999")</f>
        <v>37</v>
      </c>
      <c r="D9">
        <f>COUNTIFS('Raw Data'!F:F, "canceled", 'Raw Data'!D:D, "&gt;=30000", 'Raw Data'!D:D, "&lt;=34999")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8398</v>
      </c>
      <c r="B10">
        <f>COUNTIFS('Raw Data'!F:F, "successful", 'Raw Data'!D:D, "&gt;=35000", 'Raw Data'!D:D, "&lt;=39999")</f>
        <v>26</v>
      </c>
      <c r="C10">
        <f>COUNTIFS('Raw Data'!F:F, "failed", 'Raw Data'!D:D, "&gt;=35000", 'Raw Data'!D:D, "&lt;=39999")</f>
        <v>22</v>
      </c>
      <c r="D10">
        <f>COUNTIFS('Raw Data'!F:F, "canceled", 'Raw Data'!D:D, "&gt;=35000", 'Raw Data'!D:D, "&lt;=39999")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8399</v>
      </c>
      <c r="B11">
        <f>COUNTIFS('Raw Data'!F:F, "successful", 'Raw Data'!D:D, "&gt;=40000", 'Raw Data'!D:D, "&lt;=44999")</f>
        <v>21</v>
      </c>
      <c r="C11">
        <f>COUNTIFS('Raw Data'!F:F, "failed", 'Raw Data'!D:D, "&gt;=40000", 'Raw Data'!D:D, "&lt;=44999")</f>
        <v>16</v>
      </c>
      <c r="D11">
        <f>COUNTIFS('Raw Data'!F:F, "canceled", 'Raw Data'!D:D, "&gt;=40000", 'Raw Data'!D:D, "&lt;=44999")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8400</v>
      </c>
      <c r="B12">
        <f>COUNTIFS('Raw Data'!F:F, "successful", 'Raw Data'!D:D, "&gt;=45000", 'Raw Data'!D:D, "&lt;=49999")</f>
        <v>6</v>
      </c>
      <c r="C12">
        <f>COUNTIFS('Raw Data'!F:F, "failed", 'Raw Data'!D:D, "&gt;=45000", 'Raw Data'!D:D, "&lt;=49999")</f>
        <v>11</v>
      </c>
      <c r="D12">
        <f>COUNTIFS('Raw Data'!F:F, "canceled", 'Raw Data'!D:D, "&gt;=45000", 'Raw Data'!D:D, "&lt;=49999")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8401</v>
      </c>
      <c r="B13">
        <f>COUNTIFS('Raw Data'!F:F, "successful", 'Raw Data'!D:D, "&gt;=50000" )</f>
        <v>86</v>
      </c>
      <c r="C13">
        <f>COUNTIFS('Raw Data'!F:F, "failed", 'Raw Data'!D:D, "&gt;=50000" )</f>
        <v>258</v>
      </c>
      <c r="D13">
        <f>COUNTIFS('Raw Data'!F:F, "canceled", 'Raw Data'!D:D, "&gt;=50000" 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Raw Data</vt:lpstr>
      <vt:lpstr>Parent Category</vt:lpstr>
      <vt:lpstr>Sub Category</vt:lpstr>
      <vt:lpstr>Date Created</vt:lpstr>
      <vt:lpstr>Average Donation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2019-08-18T19:04:56Z</dcterms:modified>
</cp:coreProperties>
</file>