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0.00 %"/>
    <numFmt numFmtId="165" formatCode="0.0000"/>
    <numFmt numFmtId="166" formatCode="0.00x"/>
  </numFmts>
  <fonts count="3">
    <font>
      <name val="Calibri"/>
      <family val="2"/>
      <color theme="1"/>
      <sz val="11"/>
      <scheme val="minor"/>
    </font>
    <font>
      <color rgb="00FFFFFF"/>
    </font>
    <font>
      <i val="1"/>
      <sz val="10"/>
    </font>
  </fonts>
  <fills count="5">
    <fill>
      <patternFill/>
    </fill>
    <fill>
      <patternFill patternType="gray125"/>
    </fill>
    <fill>
      <patternFill patternType="solid">
        <fgColor rgb="000066cc"/>
      </patternFill>
    </fill>
    <fill>
      <patternFill patternType="solid">
        <fgColor rgb="00C7DDE1"/>
      </patternFill>
    </fill>
    <fill>
      <patternFill patternType="solid">
        <fgColor rgb="00ffff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4" borderId="0" pivotButton="0" quotePrefix="0" xfId="0"/>
    <xf numFmtId="0" fontId="0" fillId="3" borderId="0" pivotButton="0" quotePrefix="0" xfId="0"/>
    <xf numFmtId="166" fontId="0" fillId="4" borderId="0" pivotButton="0" quotePrefix="0" xfId="0"/>
    <xf numFmtId="10" fontId="0" fillId="4" borderId="0" pivotButton="0" quotePrefix="0" xfId="0"/>
    <xf numFmtId="8" fontId="0" fillId="0" borderId="0" pivotButton="0" quotePrefix="0" xfId="0"/>
    <xf numFmtId="10" fontId="0" fillId="0" borderId="0" pivotButton="0" quotePrefix="0" xfId="0"/>
    <xf numFmtId="166" fontId="0" fillId="0" borderId="0" pivotButton="0" quotePrefix="0" xfId="0"/>
    <xf numFmtId="164" fontId="0" fillId="0" borderId="0" pivotButton="0" quotePrefix="0" xfId="0"/>
    <xf numFmtId="0" fontId="1" fillId="3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indent="1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R87"/>
  <sheetViews>
    <sheetView workbookViewId="0">
      <selection activeCell="A1" sqref="A1"/>
    </sheetView>
  </sheetViews>
  <sheetFormatPr baseColWidth="8" defaultRowHeight="15"/>
  <cols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</cols>
  <sheetData>
    <row r="5">
      <c r="B5" s="1" t="inlineStr">
        <is>
          <t>MSFT - DCF Assumptions &amp; Output:</t>
        </is>
      </c>
    </row>
    <row r="6"/>
    <row r="8">
      <c r="B8" t="inlineStr">
        <is>
          <t>Company Name:</t>
        </is>
      </c>
      <c r="F8" s="2" t="n"/>
      <c r="H8" s="3" t="inlineStr">
        <is>
          <t>Terminal Value - Multiples Method:</t>
        </is>
      </c>
      <c r="N8" s="3" t="inlineStr">
        <is>
          <t>Terminal Value - Perpetuity Growth Method:</t>
        </is>
      </c>
    </row>
    <row r="9">
      <c r="B9" t="inlineStr">
        <is>
          <t>Ticker:</t>
        </is>
      </c>
      <c r="F9" s="2" t="n"/>
      <c r="H9" t="inlineStr">
        <is>
          <t>Median EV / EBITDA of Comps:</t>
        </is>
      </c>
      <c r="L9" s="4" t="n">
        <v>6.5</v>
      </c>
      <c r="N9" t="inlineStr">
        <is>
          <t>Expected Long-Term GDP Growth:</t>
        </is>
      </c>
      <c r="R9" s="5" t="n">
        <v>0.02</v>
      </c>
    </row>
    <row r="10">
      <c r="B10" t="inlineStr">
        <is>
          <t>Current Share Price:</t>
        </is>
      </c>
      <c r="F10" s="2" t="n"/>
      <c r="H10" t="inlineStr">
        <is>
          <t>Baseline Terminal EBITDA Multiple:</t>
        </is>
      </c>
      <c r="L10" s="4" t="n">
        <v>6</v>
      </c>
      <c r="N10" t="inlineStr">
        <is>
          <t>Baseline Terminal FCF Growth Rate:</t>
        </is>
      </c>
      <c r="R10" s="5" t="n">
        <v>0.03</v>
      </c>
    </row>
    <row r="11">
      <c r="B11" t="inlineStr">
        <is>
          <t>Diluted Shares Outstanding:</t>
        </is>
      </c>
      <c r="F11" s="2" t="n"/>
      <c r="H11" t="inlineStr">
        <is>
          <t>Baseline Terminal Value:</t>
        </is>
      </c>
      <c r="L11" s="6">
        <f>+L10*P86</f>
        <v/>
      </c>
      <c r="N11" t="inlineStr">
        <is>
          <t>Baseline Terminal Value:</t>
        </is>
      </c>
      <c r="R11" s="6">
        <f>+P75*(1+R10)/(F13-R10)</f>
        <v/>
      </c>
    </row>
    <row r="12">
      <c r="B12" t="inlineStr">
        <is>
          <t>Effective Tax Rate:</t>
        </is>
      </c>
      <c r="F12" s="5" t="n">
        <v>0.4</v>
      </c>
      <c r="H12" t="inlineStr">
        <is>
          <t>Implied Terminal FCF Growth Rate:</t>
        </is>
      </c>
      <c r="L12" s="7">
        <f>(L11*F13-P75)/(L11+P75)</f>
        <v/>
      </c>
      <c r="N12" t="inlineStr">
        <is>
          <t>Implied Terminal EBITDA Multiple:</t>
        </is>
      </c>
      <c r="R12" s="8">
        <f>R11/P86</f>
        <v/>
      </c>
    </row>
    <row r="13">
      <c r="B13" t="inlineStr">
        <is>
          <t>Discount Rate (WACC):</t>
        </is>
      </c>
      <c r="F13" s="5" t="n">
        <v>0.1</v>
      </c>
      <c r="H13" t="inlineStr">
        <is>
          <t>(+) PV of Terminal Value:</t>
        </is>
      </c>
      <c r="L13" s="6">
        <f>+L11*P81</f>
        <v/>
      </c>
      <c r="N13" t="inlineStr">
        <is>
          <t>(+) PV of Terminal Value:</t>
        </is>
      </c>
      <c r="R13" s="6">
        <f>+R11*P81</f>
        <v/>
      </c>
    </row>
    <row r="14">
      <c r="H14" t="inlineStr">
        <is>
          <t>(+) Sum of PV of Free Cash Flows:</t>
        </is>
      </c>
      <c r="L14" s="6">
        <f>SUM($L$83:$P$83)</f>
        <v/>
      </c>
      <c r="N14" t="inlineStr">
        <is>
          <t>(+) Sum of PV of Free Cash Flows:</t>
        </is>
      </c>
      <c r="R14" s="6">
        <f>SUM($L$83:$P$83)</f>
        <v/>
      </c>
    </row>
    <row r="17">
      <c r="H17" s="3" t="inlineStr">
        <is>
          <t>Implied Enterprise Value:</t>
        </is>
      </c>
      <c r="L17" s="6">
        <f>L14+L13</f>
        <v/>
      </c>
      <c r="N17" s="3" t="inlineStr">
        <is>
          <t>Implied Enterprise Value:</t>
        </is>
      </c>
      <c r="R17" s="6">
        <f>R14+R13</f>
        <v/>
      </c>
    </row>
    <row r="19">
      <c r="H19" t="inlineStr">
        <is>
          <t>% of Implied EV from Terminal Value:</t>
        </is>
      </c>
      <c r="L19" s="9">
        <f>L17/L13-1</f>
        <v/>
      </c>
      <c r="N19" t="inlineStr">
        <is>
          <t>% of Implied EV from Terminal Value:</t>
        </is>
      </c>
      <c r="R19" s="9">
        <f>R17/R13-1</f>
        <v/>
      </c>
    </row>
    <row r="20">
      <c r="B20" s="3" t="inlineStr">
        <is>
          <t>Current Equity Value:</t>
        </is>
      </c>
      <c r="F20" s="6">
        <f>F10*F11</f>
        <v/>
      </c>
    </row>
    <row r="21">
      <c r="B21" t="inlineStr">
        <is>
          <t>(-) Cash &amp; Cash-Equivalents:</t>
        </is>
      </c>
      <c r="F21" s="2" t="n"/>
      <c r="H21" t="inlineStr">
        <is>
          <t>(+) Cash &amp; Cash-Equivalents:</t>
        </is>
      </c>
      <c r="L21">
        <f>-F21</f>
        <v/>
      </c>
      <c r="N21" t="inlineStr">
        <is>
          <t>(+) Cash &amp; Cash-Equivalents:</t>
        </is>
      </c>
      <c r="R21">
        <f>-F21</f>
        <v/>
      </c>
    </row>
    <row r="22">
      <c r="B22" t="inlineStr">
        <is>
          <t>(-) Equity Investments:</t>
        </is>
      </c>
      <c r="F22" s="2" t="n"/>
      <c r="H22" t="inlineStr">
        <is>
          <t>(+) Equity Investments:</t>
        </is>
      </c>
      <c r="L22">
        <f>-F22</f>
        <v/>
      </c>
      <c r="N22" t="inlineStr">
        <is>
          <t>(+) Equity Investments:</t>
        </is>
      </c>
      <c r="R22">
        <f>-F22</f>
        <v/>
      </c>
    </row>
    <row r="23">
      <c r="B23" t="inlineStr">
        <is>
          <t>(-) Net Operating Losses:</t>
        </is>
      </c>
      <c r="F23" s="2" t="n"/>
      <c r="H23" t="inlineStr">
        <is>
          <t>(+) Net Operating Losses:</t>
        </is>
      </c>
      <c r="L23">
        <f>-F23</f>
        <v/>
      </c>
      <c r="N23" t="inlineStr">
        <is>
          <t>(+) Net Operating Losses:</t>
        </is>
      </c>
      <c r="R23">
        <f>-F23</f>
        <v/>
      </c>
    </row>
    <row r="24">
      <c r="B24" t="inlineStr">
        <is>
          <t>(+) Total Debt:</t>
        </is>
      </c>
      <c r="F24" s="2" t="n"/>
      <c r="H24" t="inlineStr">
        <is>
          <t>(-) Total Debt:</t>
        </is>
      </c>
      <c r="L24">
        <f>-F24</f>
        <v/>
      </c>
      <c r="N24" t="inlineStr">
        <is>
          <t>(-) Total Debt:</t>
        </is>
      </c>
      <c r="R24">
        <f>-F24</f>
        <v/>
      </c>
    </row>
    <row r="25">
      <c r="B25" t="inlineStr">
        <is>
          <t>(+) Preferred Stock:</t>
        </is>
      </c>
      <c r="F25" s="2" t="n"/>
      <c r="H25" t="inlineStr">
        <is>
          <t>(-) Preferred Stock:</t>
        </is>
      </c>
      <c r="L25">
        <f>-F25</f>
        <v/>
      </c>
      <c r="N25" t="inlineStr">
        <is>
          <t>(-) Preferred Stock:</t>
        </is>
      </c>
      <c r="R25">
        <f>-F25</f>
        <v/>
      </c>
    </row>
    <row r="26">
      <c r="B26" t="inlineStr">
        <is>
          <t>(+) Noncontrolling Interests:</t>
        </is>
      </c>
      <c r="F26" s="2" t="n"/>
      <c r="H26" t="inlineStr">
        <is>
          <t>(-) Noncontrolling Interests:</t>
        </is>
      </c>
      <c r="L26">
        <f>-F26</f>
        <v/>
      </c>
      <c r="N26" t="inlineStr">
        <is>
          <t>(-) Noncontrolling Interests:</t>
        </is>
      </c>
      <c r="R26">
        <f>-F26</f>
        <v/>
      </c>
    </row>
    <row r="27">
      <c r="B27" t="inlineStr">
        <is>
          <t>(+) Unfunded Pension Obligations:</t>
        </is>
      </c>
      <c r="F27" s="2" t="n"/>
      <c r="H27" t="inlineStr">
        <is>
          <t>(-) Unfunded Pension Obligations:</t>
        </is>
      </c>
      <c r="L27">
        <f>-F27</f>
        <v/>
      </c>
      <c r="N27" t="inlineStr">
        <is>
          <t>(-) Unfunded Pension Obligations:</t>
        </is>
      </c>
      <c r="R27">
        <f>-F27</f>
        <v/>
      </c>
    </row>
    <row r="28">
      <c r="B28" t="inlineStr">
        <is>
          <t>(+) Capital Leases:</t>
        </is>
      </c>
      <c r="F28" s="2" t="n"/>
      <c r="H28" t="inlineStr">
        <is>
          <t>(-) Capital Leases:</t>
        </is>
      </c>
      <c r="L28">
        <f>-F28</f>
        <v/>
      </c>
      <c r="N28" t="inlineStr">
        <is>
          <t>(-) Capital Leases:</t>
        </is>
      </c>
      <c r="R28">
        <f>-F28</f>
        <v/>
      </c>
    </row>
    <row r="29">
      <c r="B29" t="inlineStr">
        <is>
          <t>(+) Restructuring &amp; Other Liabilities:</t>
        </is>
      </c>
      <c r="F29" s="2" t="n"/>
      <c r="H29" t="inlineStr">
        <is>
          <t>(-) Restructuring &amp; Other Liabilities:</t>
        </is>
      </c>
      <c r="L29">
        <f>-F29</f>
        <v/>
      </c>
      <c r="N29" t="inlineStr">
        <is>
          <t>(-) Restructuring &amp; Other Liabilities:</t>
        </is>
      </c>
      <c r="R29">
        <f>-F29</f>
        <v/>
      </c>
    </row>
    <row r="30">
      <c r="B30" s="3" t="inlineStr">
        <is>
          <t>Current Enterprise Value:</t>
        </is>
      </c>
      <c r="F30" s="6">
        <f>SUM(F20:F29)</f>
        <v/>
      </c>
      <c r="H30" s="3" t="inlineStr">
        <is>
          <t>Implied Equity Value:</t>
        </is>
      </c>
      <c r="L30">
        <f>L17+SUM(L21:L29)</f>
        <v/>
      </c>
      <c r="N30" s="3" t="inlineStr">
        <is>
          <t>Implied Equity Value:</t>
        </is>
      </c>
      <c r="R30">
        <f>R17+SUM(R21:R29)</f>
        <v/>
      </c>
    </row>
    <row r="33">
      <c r="H33" s="6" t="inlineStr">
        <is>
          <t>Implied Share Price from DCF:</t>
        </is>
      </c>
      <c r="L33">
        <f>+L30/F11</f>
        <v/>
      </c>
      <c r="N33" s="6" t="inlineStr">
        <is>
          <t>Implied Share Price from DCF:</t>
        </is>
      </c>
      <c r="R33">
        <f>+R30/F11</f>
        <v/>
      </c>
    </row>
    <row r="34">
      <c r="H34" t="inlineStr">
        <is>
          <t>Premium / (Discount) to Current:</t>
        </is>
      </c>
      <c r="L34" s="7">
        <f>+L33/F11-1</f>
        <v/>
      </c>
      <c r="N34" t="inlineStr">
        <is>
          <t>Premium / (Discount) to Current:</t>
        </is>
      </c>
      <c r="R34" s="7">
        <f>+R33/F11-1</f>
        <v/>
      </c>
    </row>
    <row r="39">
      <c r="B39" s="1" t="inlineStr">
        <is>
          <t>MSFT - FCF Projections:</t>
        </is>
      </c>
      <c r="G39" s="1" t="inlineStr">
        <is>
          <t>Historical</t>
        </is>
      </c>
      <c r="L39" s="10" t="inlineStr">
        <is>
          <t>Projected</t>
        </is>
      </c>
    </row>
    <row r="40"/>
    <row r="41">
      <c r="G41" t="n">
        <v>2016</v>
      </c>
      <c r="H41" t="n">
        <v>2017</v>
      </c>
      <c r="I41" t="n">
        <v>2018</v>
      </c>
      <c r="J41" t="n">
        <v>2019</v>
      </c>
      <c r="K41" t="n">
        <v>2020</v>
      </c>
      <c r="L41" t="n">
        <v>2021</v>
      </c>
      <c r="M41" t="n">
        <v>2022</v>
      </c>
      <c r="N41" t="n">
        <v>2023</v>
      </c>
      <c r="O41" t="n">
        <v>2024</v>
      </c>
      <c r="P41" t="n">
        <v>2025</v>
      </c>
    </row>
    <row r="42">
      <c r="B42" t="inlineStr">
        <is>
          <t xml:space="preserve"> </t>
        </is>
      </c>
      <c r="E42" s="11" t="n"/>
    </row>
    <row r="43">
      <c r="B43" t="inlineStr">
        <is>
          <t>Revenue</t>
        </is>
      </c>
      <c r="E43" s="11" t="inlineStr">
        <is>
          <t>$ M</t>
        </is>
      </c>
      <c r="G43" s="6" t="n">
        <v>91154</v>
      </c>
      <c r="H43" s="6" t="n">
        <v>96571</v>
      </c>
      <c r="I43" s="6" t="n">
        <v>110360</v>
      </c>
      <c r="J43" s="6" t="n">
        <v>125843</v>
      </c>
      <c r="K43" s="6" t="n">
        <v>143015</v>
      </c>
      <c r="L43" s="6">
        <f>IFERROR(K43*(1+L44),K43)</f>
        <v/>
      </c>
      <c r="M43" s="6">
        <f>IFERROR(L43*(1+M44),L43)</f>
        <v/>
      </c>
      <c r="N43" s="6">
        <f>IFERROR(M43*(1+N44),M43)</f>
        <v/>
      </c>
      <c r="O43" s="6">
        <f>IFERROR(N43*(1+O44),N43)</f>
        <v/>
      </c>
      <c r="P43" s="6">
        <f>IFERROR(O43*(1+P44),O43)</f>
        <v/>
      </c>
    </row>
    <row r="44">
      <c r="B44" s="11" t="inlineStr">
        <is>
          <t>% YoY Growth</t>
        </is>
      </c>
      <c r="E44" s="11" t="inlineStr">
        <is>
          <t>%</t>
        </is>
      </c>
      <c r="H44" s="7">
        <f>IF(H43/G43-1=0%,G44,H43/G43-1)</f>
        <v/>
      </c>
      <c r="I44" s="7">
        <f>IF(I43/H43-1=0%,H44,I43/H43-1)</f>
        <v/>
      </c>
      <c r="J44" s="7">
        <f>IF(J43/I43-1=0%,I44,J43/I43-1)</f>
        <v/>
      </c>
      <c r="K44" s="7">
        <f>IF(K43/J43-1=0%,J44,K43/J43-1)</f>
        <v/>
      </c>
      <c r="L44" s="5">
        <f>IF(K43/J43-1=0%,J44,K43/J43-1)</f>
        <v/>
      </c>
      <c r="M44" s="5">
        <f>IF(K43/J43-1=0%,J44,K43/J43-1)</f>
        <v/>
      </c>
      <c r="N44" s="5">
        <f>IF(K43/J43-1=0%,J44,K43/J43-1)</f>
        <v/>
      </c>
      <c r="O44" s="5">
        <f>IF(K43/J43-1=0%,J44,K43/J43-1)</f>
        <v/>
      </c>
      <c r="P44" s="5">
        <f>IF(K43/J43-1=0%,J44,K43/J43-1)</f>
        <v/>
      </c>
    </row>
    <row r="45">
      <c r="B45" t="inlineStr">
        <is>
          <t xml:space="preserve"> </t>
        </is>
      </c>
      <c r="E45" s="11" t="n"/>
    </row>
    <row r="46">
      <c r="B46" t="inlineStr">
        <is>
          <t>(-) Cost of Goods Sold</t>
        </is>
      </c>
      <c r="E46" s="11" t="inlineStr">
        <is>
          <t>$ M</t>
        </is>
      </c>
      <c r="G46" s="6" t="n">
        <v>32780</v>
      </c>
      <c r="H46" s="6" t="n">
        <v>34261</v>
      </c>
      <c r="I46" s="6" t="n">
        <v>38353</v>
      </c>
      <c r="J46" s="6" t="n">
        <v>42910</v>
      </c>
      <c r="K46" s="6" t="n">
        <v>46078</v>
      </c>
      <c r="L46" s="6">
        <f>IFERROR(L47*L43,0)</f>
        <v/>
      </c>
      <c r="M46" s="6">
        <f>IFERROR(M47*M43,0)</f>
        <v/>
      </c>
      <c r="N46" s="6">
        <f>IFERROR(N47*N43,0)</f>
        <v/>
      </c>
      <c r="O46" s="6">
        <f>IFERROR(O47*O43,0)</f>
        <v/>
      </c>
      <c r="P46" s="6">
        <f>IFERROR(P47*P43,0)</f>
        <v/>
      </c>
    </row>
    <row r="47">
      <c r="B47" s="11" t="inlineStr">
        <is>
          <t>% of Revenue</t>
        </is>
      </c>
      <c r="E47" s="11" t="inlineStr">
        <is>
          <t>%</t>
        </is>
      </c>
      <c r="G47" s="7">
        <f>IFERROR(G46/G43,F47)</f>
        <v/>
      </c>
      <c r="H47" s="7">
        <f>IFERROR(H46/H43,G47)</f>
        <v/>
      </c>
      <c r="I47" s="7">
        <f>IFERROR(I46/I43,H47)</f>
        <v/>
      </c>
      <c r="J47" s="7">
        <f>IFERROR(J46/J43,I47)</f>
        <v/>
      </c>
      <c r="K47" s="7">
        <f>IFERROR(K46/K43,J47)</f>
        <v/>
      </c>
      <c r="L47" s="5">
        <f>IFERROR(K46/K43,J47)</f>
        <v/>
      </c>
      <c r="M47" s="5">
        <f>IFERROR(K46/K43,J47)</f>
        <v/>
      </c>
      <c r="N47" s="5">
        <f>IFERROR(K46/K43,J47)</f>
        <v/>
      </c>
      <c r="O47" s="5">
        <f>IFERROR(K46/K43,J47)</f>
        <v/>
      </c>
      <c r="P47" s="5">
        <f>IFERROR(K46/K43,J47)</f>
        <v/>
      </c>
    </row>
    <row r="48">
      <c r="B48" t="inlineStr">
        <is>
          <t xml:space="preserve"> </t>
        </is>
      </c>
      <c r="E48" s="11" t="n"/>
    </row>
    <row r="49">
      <c r="B49" t="inlineStr">
        <is>
          <t>(=) Gross Profit</t>
        </is>
      </c>
      <c r="E49" s="11" t="inlineStr">
        <is>
          <t>$ M</t>
        </is>
      </c>
      <c r="G49" s="6">
        <f>IFERROR(G43-G46,"")</f>
        <v/>
      </c>
      <c r="H49" s="6">
        <f>IFERROR(H43-H46,"")</f>
        <v/>
      </c>
      <c r="I49" s="6">
        <f>IFERROR(I43-I46,"")</f>
        <v/>
      </c>
      <c r="J49" s="6">
        <f>IFERROR(J43-J46,"")</f>
        <v/>
      </c>
      <c r="K49" s="6">
        <f>IFERROR(K43-K46,"")</f>
        <v/>
      </c>
      <c r="L49" s="6">
        <f>IFERROR(L43-L46,"")</f>
        <v/>
      </c>
      <c r="M49" s="6">
        <f>IFERROR(M43-M46,"")</f>
        <v/>
      </c>
      <c r="N49" s="6">
        <f>IFERROR(N43-N46,"")</f>
        <v/>
      </c>
      <c r="O49" s="6">
        <f>IFERROR(O43-O46,"")</f>
        <v/>
      </c>
      <c r="P49" s="6">
        <f>IFERROR(P43-P46,"")</f>
        <v/>
      </c>
    </row>
    <row r="50">
      <c r="B50" s="11" t="inlineStr">
        <is>
          <t>% YoY Growth</t>
        </is>
      </c>
      <c r="E50" s="11" t="inlineStr">
        <is>
          <t>%</t>
        </is>
      </c>
      <c r="H50" s="7">
        <f>IF(H49/G49-1=0%,G50,H49/G49-1)</f>
        <v/>
      </c>
      <c r="I50" s="7">
        <f>IF(I49/H49-1=0%,H50,I49/H49-1)</f>
        <v/>
      </c>
      <c r="J50" s="7">
        <f>IF(J49/I49-1=0%,I50,J49/I49-1)</f>
        <v/>
      </c>
      <c r="K50" s="7">
        <f>IF(K49/J49-1=0%,J50,K49/J49-1)</f>
        <v/>
      </c>
      <c r="L50" s="7">
        <f>IF(L49/K49-1=0%,K50,L49/K49-1)</f>
        <v/>
      </c>
      <c r="M50" s="7">
        <f>IF(M49/L49-1=0%,L50,M49/L49-1)</f>
        <v/>
      </c>
      <c r="N50" s="7">
        <f>IF(N49/M49-1=0%,M50,N49/M49-1)</f>
        <v/>
      </c>
      <c r="O50" s="7">
        <f>IF(O49/N49-1=0%,N50,O49/N49-1)</f>
        <v/>
      </c>
      <c r="P50" s="7">
        <f>IF(P49/O49-1=0%,O50,P49/O49-1)</f>
        <v/>
      </c>
    </row>
    <row r="51">
      <c r="B51" t="inlineStr">
        <is>
          <t xml:space="preserve"> </t>
        </is>
      </c>
      <c r="E51" s="11" t="n"/>
    </row>
    <row r="52">
      <c r="B52" t="inlineStr">
        <is>
          <t>(-) Operating Expenses</t>
        </is>
      </c>
      <c r="E52" s="11" t="inlineStr">
        <is>
          <t>$ M</t>
        </is>
      </c>
      <c r="G52" s="6" t="n">
        <v>32618</v>
      </c>
      <c r="H52" s="6" t="n">
        <v>33340</v>
      </c>
      <c r="I52" s="6" t="n">
        <v>36996</v>
      </c>
      <c r="J52" s="6" t="n">
        <v>40000</v>
      </c>
      <c r="K52" s="6" t="n">
        <v>44111</v>
      </c>
      <c r="L52" s="6">
        <f>IFERROR((1+L53)*K52,"")</f>
        <v/>
      </c>
      <c r="M52" s="6">
        <f>IFERROR((1+M53)*L52,"")</f>
        <v/>
      </c>
      <c r="N52" s="6">
        <f>IFERROR((1+N53)*M52,"")</f>
        <v/>
      </c>
      <c r="O52" s="6">
        <f>IFERROR((1+O53)*N52,"")</f>
        <v/>
      </c>
      <c r="P52" s="6">
        <f>IFERROR((1+P53)*O52,"")</f>
        <v/>
      </c>
    </row>
    <row r="53">
      <c r="B53" s="11" t="inlineStr">
        <is>
          <t>% YoY Growth</t>
        </is>
      </c>
      <c r="E53" s="11" t="inlineStr">
        <is>
          <t>%</t>
        </is>
      </c>
      <c r="H53" s="7">
        <f>IF(H52/G52-1=0%,G53,H52/G52-1)</f>
        <v/>
      </c>
      <c r="I53" s="7">
        <f>IF(I52/H52-1=0%,H53,I52/H52-1)</f>
        <v/>
      </c>
      <c r="J53" s="7">
        <f>IF(J52/I52-1=0%,I53,J52/I52-1)</f>
        <v/>
      </c>
      <c r="K53" s="7">
        <f>IF(K52/J52-1=0%,J53,K52/J52-1)</f>
        <v/>
      </c>
      <c r="L53" s="5">
        <f>IF(K52/J52-1=0%,J53,K52/J52-1)</f>
        <v/>
      </c>
      <c r="M53" s="5">
        <f>IF(K52/J52-1=0%,J53,K52/J52-1)</f>
        <v/>
      </c>
      <c r="N53" s="5">
        <f>IF(K52/J52-1=0%,J53,K52/J52-1)</f>
        <v/>
      </c>
      <c r="O53" s="5">
        <f>IF(K52/J52-1=0%,J53,K52/J52-1)</f>
        <v/>
      </c>
      <c r="P53" s="5">
        <f>IF(K52/J52-1=0%,J53,K52/J52-1)</f>
        <v/>
      </c>
    </row>
    <row r="54">
      <c r="B54" t="inlineStr">
        <is>
          <t xml:space="preserve"> </t>
        </is>
      </c>
      <c r="E54" s="11" t="n"/>
    </row>
    <row r="55">
      <c r="B55" t="inlineStr">
        <is>
          <t>(=) Operating Income</t>
        </is>
      </c>
      <c r="E55" s="11" t="inlineStr">
        <is>
          <t>$ M</t>
        </is>
      </c>
      <c r="G55" s="6">
        <f>IFERROR(G49-G52,"")</f>
        <v/>
      </c>
      <c r="H55" s="6">
        <f>IFERROR(H49-H52,"")</f>
        <v/>
      </c>
      <c r="I55" s="6">
        <f>IFERROR(I49-I52,"")</f>
        <v/>
      </c>
      <c r="J55" s="6">
        <f>IFERROR(J49-J52,"")</f>
        <v/>
      </c>
      <c r="K55" s="6">
        <f>IFERROR(K49-K52,"")</f>
        <v/>
      </c>
      <c r="L55" s="6">
        <f>IFERROR(L49-L52,"")</f>
        <v/>
      </c>
      <c r="M55" s="6">
        <f>IFERROR(M49-M52,"")</f>
        <v/>
      </c>
      <c r="N55" s="6">
        <f>IFERROR(N49-N52,"")</f>
        <v/>
      </c>
      <c r="O55" s="6">
        <f>IFERROR(O49-O52,"")</f>
        <v/>
      </c>
      <c r="P55" s="6">
        <f>IFERROR(P49-P52,"")</f>
        <v/>
      </c>
    </row>
    <row r="56">
      <c r="B56" s="11" t="inlineStr">
        <is>
          <t>% YoY Growth</t>
        </is>
      </c>
      <c r="E56" s="11" t="inlineStr">
        <is>
          <t>%</t>
        </is>
      </c>
      <c r="H56" s="7">
        <f>IF(H55/G55-1=0%,G56,H55/G55-1)</f>
        <v/>
      </c>
      <c r="I56" s="7">
        <f>IF(I55/H55-1=0%,H56,I55/H55-1)</f>
        <v/>
      </c>
      <c r="J56" s="7">
        <f>IF(J55/I55-1=0%,I56,J55/I55-1)</f>
        <v/>
      </c>
      <c r="K56" s="7">
        <f>IF(K55/J55-1=0%,J56,K55/J55-1)</f>
        <v/>
      </c>
      <c r="L56" s="7">
        <f>IF(L55/K55-1=0%,K56,L55/K55-1)</f>
        <v/>
      </c>
      <c r="M56" s="7">
        <f>IF(M55/L55-1=0%,L56,M55/L55-1)</f>
        <v/>
      </c>
      <c r="N56" s="7">
        <f>IF(N55/M55-1=0%,M56,N55/M55-1)</f>
        <v/>
      </c>
      <c r="O56" s="7">
        <f>IF(O55/N55-1=0%,N56,O55/N55-1)</f>
        <v/>
      </c>
      <c r="P56" s="7">
        <f>IF(P55/O55-1=0%,O56,P55/O55-1)</f>
        <v/>
      </c>
    </row>
    <row r="57">
      <c r="B57" t="inlineStr">
        <is>
          <t xml:space="preserve"> </t>
        </is>
      </c>
      <c r="E57" s="11" t="n"/>
    </row>
    <row r="58">
      <c r="B58" t="inlineStr">
        <is>
          <t>(-) Tax on Operating Income</t>
        </is>
      </c>
      <c r="E58" s="11" t="inlineStr">
        <is>
          <t>$ M</t>
        </is>
      </c>
      <c r="G58" s="6" t="n">
        <v>3900</v>
      </c>
      <c r="H58" s="6" t="n">
        <v>1600</v>
      </c>
      <c r="I58" s="6" t="n">
        <v>5500</v>
      </c>
      <c r="J58" s="6" t="n">
        <v>8400</v>
      </c>
      <c r="K58" s="6" t="n">
        <v>12500</v>
      </c>
      <c r="L58" s="6">
        <f>IFERROR(L55*F12,0)</f>
        <v/>
      </c>
      <c r="M58" s="6">
        <f>IFERROR(M55*F12,0)</f>
        <v/>
      </c>
      <c r="N58" s="6">
        <f>IFERROR(N55*F12,0)</f>
        <v/>
      </c>
      <c r="O58" s="6">
        <f>IFERROR(O55*F12,0)</f>
        <v/>
      </c>
      <c r="P58" s="6">
        <f>IFERROR(P55*F12,0)</f>
        <v/>
      </c>
    </row>
    <row r="59">
      <c r="B59" t="inlineStr">
        <is>
          <t xml:space="preserve"> </t>
        </is>
      </c>
      <c r="E59" s="11" t="n"/>
    </row>
    <row r="60">
      <c r="B60" t="inlineStr">
        <is>
          <t>(=) NOPAT</t>
        </is>
      </c>
      <c r="E60" s="11" t="inlineStr">
        <is>
          <t>$ M</t>
        </is>
      </c>
      <c r="G60" s="6">
        <f>IFERROR(G55-G58,0)</f>
        <v/>
      </c>
      <c r="H60" s="6">
        <f>IFERROR(H55-H58,0)</f>
        <v/>
      </c>
      <c r="I60" s="6">
        <f>IFERROR(I55-I58,0)</f>
        <v/>
      </c>
      <c r="J60" s="6">
        <f>IFERROR(J55-J58,0)</f>
        <v/>
      </c>
      <c r="K60" s="6">
        <f>IFERROR(K55-K58,0)</f>
        <v/>
      </c>
      <c r="L60" s="6">
        <f>IFERROR(L55-L58,0)</f>
        <v/>
      </c>
      <c r="M60" s="6">
        <f>IFERROR(M55-M58,0)</f>
        <v/>
      </c>
      <c r="N60" s="6">
        <f>IFERROR(N55-N58,0)</f>
        <v/>
      </c>
      <c r="O60" s="6">
        <f>IFERROR(O55-O58,0)</f>
        <v/>
      </c>
      <c r="P60" s="6">
        <f>IFERROR(P55-P58,0)</f>
        <v/>
      </c>
    </row>
    <row r="61">
      <c r="B61" s="11" t="inlineStr">
        <is>
          <t>% of Revenue</t>
        </is>
      </c>
      <c r="E61" s="11" t="inlineStr">
        <is>
          <t>%</t>
        </is>
      </c>
      <c r="G61" s="7">
        <f>IFERROR(G60/G43,F61)</f>
        <v/>
      </c>
      <c r="H61" s="7">
        <f>IFERROR(H60/H43,G61)</f>
        <v/>
      </c>
      <c r="I61" s="7">
        <f>IFERROR(I60/I43,H61)</f>
        <v/>
      </c>
      <c r="J61" s="7">
        <f>IFERROR(J60/J43,I61)</f>
        <v/>
      </c>
      <c r="K61" s="7">
        <f>IFERROR(K60/K43,J61)</f>
        <v/>
      </c>
      <c r="L61" s="7">
        <f>IFERROR(L60/L43,K61)</f>
        <v/>
      </c>
      <c r="M61" s="7">
        <f>IFERROR(M60/M43,L61)</f>
        <v/>
      </c>
      <c r="N61" s="7">
        <f>IFERROR(N60/N43,M61)</f>
        <v/>
      </c>
      <c r="O61" s="7">
        <f>IFERROR(O60/O43,N61)</f>
        <v/>
      </c>
      <c r="P61" s="7">
        <f>IFERROR(P60/P43,O61)</f>
        <v/>
      </c>
    </row>
    <row r="62">
      <c r="B62" t="inlineStr">
        <is>
          <t xml:space="preserve"> </t>
        </is>
      </c>
      <c r="E62" s="11" t="n"/>
    </row>
    <row r="63">
      <c r="B63" t="inlineStr">
        <is>
          <t>(+) Depreciation &amp; Amortization</t>
        </is>
      </c>
      <c r="E63" s="11" t="inlineStr">
        <is>
          <t>$ M</t>
        </is>
      </c>
      <c r="G63" s="6" t="n">
        <v>6622</v>
      </c>
      <c r="H63" s="6" t="n">
        <v>8778</v>
      </c>
      <c r="I63" s="6" t="n">
        <v>10261</v>
      </c>
      <c r="J63" s="6" t="n">
        <v>11682</v>
      </c>
      <c r="K63" s="6" t="n">
        <v>12796</v>
      </c>
      <c r="L63" s="6">
        <f>IFERROR(L43*L64,0)</f>
        <v/>
      </c>
      <c r="M63" s="6">
        <f>IFERROR(M43*M64,0)</f>
        <v/>
      </c>
      <c r="N63" s="6">
        <f>IFERROR(N43*N64,0)</f>
        <v/>
      </c>
      <c r="O63" s="6">
        <f>IFERROR(O43*O64,0)</f>
        <v/>
      </c>
      <c r="P63" s="6">
        <f>IFERROR(P43*P64,0)</f>
        <v/>
      </c>
    </row>
    <row r="64">
      <c r="B64" s="11" t="inlineStr">
        <is>
          <t>% of Revenue</t>
        </is>
      </c>
      <c r="E64" s="11" t="inlineStr">
        <is>
          <t>%</t>
        </is>
      </c>
      <c r="G64" s="7">
        <f>IFERROR(G63/G43,F64)</f>
        <v/>
      </c>
      <c r="H64" s="7">
        <f>IFERROR(H63/H43,G64)</f>
        <v/>
      </c>
      <c r="I64" s="7">
        <f>IFERROR(I63/I43,H64)</f>
        <v/>
      </c>
      <c r="J64" s="7">
        <f>IFERROR(J63/J43,I64)</f>
        <v/>
      </c>
      <c r="K64" s="7">
        <f>IFERROR(K63/K43,J64)</f>
        <v/>
      </c>
      <c r="L64" s="5">
        <f>IFERROR(K63/K43,J64)</f>
        <v/>
      </c>
      <c r="M64" s="5">
        <f>IFERROR(K63/K43,J64)</f>
        <v/>
      </c>
      <c r="N64" s="5">
        <f>IFERROR(K63/K43,J64)</f>
        <v/>
      </c>
      <c r="O64" s="5">
        <f>IFERROR(K63/K43,J64)</f>
        <v/>
      </c>
      <c r="P64" s="5">
        <f>IFERROR(K63/K43,J64)</f>
        <v/>
      </c>
    </row>
    <row r="65">
      <c r="B65" t="inlineStr">
        <is>
          <t xml:space="preserve"> </t>
        </is>
      </c>
      <c r="E65" s="11" t="n"/>
    </row>
    <row r="66">
      <c r="B66" t="inlineStr">
        <is>
          <t>(+/-) Deferred Income Taxes:</t>
        </is>
      </c>
      <c r="E66" s="11" t="inlineStr">
        <is>
          <t>$ M</t>
        </is>
      </c>
      <c r="G66" s="6" t="n">
        <v>1476</v>
      </c>
      <c r="H66" s="6" t="n">
        <v>5734</v>
      </c>
      <c r="I66" s="6" t="n">
        <v>541</v>
      </c>
      <c r="J66" s="6" t="n">
        <v>233</v>
      </c>
      <c r="K66" s="6" t="n">
        <v>204</v>
      </c>
      <c r="L66" s="6">
        <f>IFERROR(L43*L67,0)</f>
        <v/>
      </c>
      <c r="M66" s="6">
        <f>IFERROR(M43*M67,0)</f>
        <v/>
      </c>
      <c r="N66" s="6">
        <f>IFERROR(N43*N67,0)</f>
        <v/>
      </c>
      <c r="O66" s="6">
        <f>IFERROR(O43*O67,0)</f>
        <v/>
      </c>
      <c r="P66" s="6">
        <f>IFERROR(P43*P67,0)</f>
        <v/>
      </c>
    </row>
    <row r="67">
      <c r="B67" s="11" t="inlineStr">
        <is>
          <t xml:space="preserve"> % of Revenue</t>
        </is>
      </c>
      <c r="E67" s="11" t="inlineStr">
        <is>
          <t>%</t>
        </is>
      </c>
      <c r="G67" s="7">
        <f>IFERROR(G66/G43,F67)</f>
        <v/>
      </c>
      <c r="H67" s="7">
        <f>IFERROR(H66/H43,G67)</f>
        <v/>
      </c>
      <c r="I67" s="7">
        <f>IFERROR(I66/I43,H67)</f>
        <v/>
      </c>
      <c r="J67" s="7">
        <f>IFERROR(J66/J43,I67)</f>
        <v/>
      </c>
      <c r="K67" s="7">
        <f>IFERROR(K66/K43,J67)</f>
        <v/>
      </c>
      <c r="L67" s="5">
        <f>IFERROR(K66/K43,J67)</f>
        <v/>
      </c>
      <c r="M67" s="5">
        <f>IFERROR(K66/K43,J67)</f>
        <v/>
      </c>
      <c r="N67" s="5">
        <f>IFERROR(K66/K43,J67)</f>
        <v/>
      </c>
      <c r="O67" s="5">
        <f>IFERROR(K66/K43,J67)</f>
        <v/>
      </c>
      <c r="P67" s="5">
        <f>IFERROR(K66/K43,J67)</f>
        <v/>
      </c>
    </row>
    <row r="68">
      <c r="B68" t="inlineStr">
        <is>
          <t xml:space="preserve"> </t>
        </is>
      </c>
      <c r="E68" s="11" t="n"/>
    </row>
    <row r="69">
      <c r="B69" t="inlineStr">
        <is>
          <t>(-) Capital Expenditure</t>
        </is>
      </c>
      <c r="E69" s="11" t="inlineStr">
        <is>
          <t>$ M</t>
        </is>
      </c>
      <c r="G69" s="6" t="n">
        <v>-8343</v>
      </c>
      <c r="H69" s="6" t="n">
        <v>-8129</v>
      </c>
      <c r="I69" s="6" t="n">
        <v>-11632</v>
      </c>
      <c r="J69" s="6" t="n">
        <v>-13925</v>
      </c>
      <c r="K69" s="6" t="n">
        <v>-15441</v>
      </c>
      <c r="L69" s="6">
        <f>IFERROR(L43*L70,0)</f>
        <v/>
      </c>
      <c r="M69" s="6">
        <f>IFERROR(M43*M70,0)</f>
        <v/>
      </c>
      <c r="N69" s="6">
        <f>IFERROR(N43*N70,0)</f>
        <v/>
      </c>
      <c r="O69" s="6">
        <f>IFERROR(O43*O70,0)</f>
        <v/>
      </c>
      <c r="P69" s="6">
        <f>IFERROR(P43*P70,0)</f>
        <v/>
      </c>
    </row>
    <row r="70">
      <c r="B70" s="11" t="inlineStr">
        <is>
          <t>% of Revenue</t>
        </is>
      </c>
      <c r="E70" s="11" t="inlineStr">
        <is>
          <t>%</t>
        </is>
      </c>
      <c r="G70" s="7">
        <f>IFERROR(G69/G43,F70)</f>
        <v/>
      </c>
      <c r="H70" s="7">
        <f>IFERROR(H69/H43,G70)</f>
        <v/>
      </c>
      <c r="I70" s="7">
        <f>IFERROR(I69/I43,H70)</f>
        <v/>
      </c>
      <c r="J70" s="7">
        <f>IFERROR(J69/J43,I70)</f>
        <v/>
      </c>
      <c r="K70" s="7">
        <f>IFERROR(K69/K43,J70)</f>
        <v/>
      </c>
      <c r="L70" s="5">
        <f>IFERROR(K69/K43,J70)</f>
        <v/>
      </c>
      <c r="M70" s="5">
        <f>IFERROR(K69/K43,J70)</f>
        <v/>
      </c>
      <c r="N70" s="5">
        <f>IFERROR(K69/K43,J70)</f>
        <v/>
      </c>
      <c r="O70" s="5">
        <f>IFERROR(K69/K43,J70)</f>
        <v/>
      </c>
      <c r="P70" s="5">
        <f>IFERROR(K69/K43,J70)</f>
        <v/>
      </c>
    </row>
    <row r="71">
      <c r="B71" t="inlineStr">
        <is>
          <t xml:space="preserve"> </t>
        </is>
      </c>
      <c r="E71" s="11" t="n"/>
    </row>
    <row r="72">
      <c r="B72" t="inlineStr">
        <is>
          <t>(-) Changes in Net Working Capital</t>
        </is>
      </c>
      <c r="E72" s="11" t="inlineStr">
        <is>
          <t>$ M</t>
        </is>
      </c>
      <c r="G72" s="6" t="n">
        <v>610</v>
      </c>
      <c r="H72" s="6" t="n">
        <v>4876</v>
      </c>
      <c r="I72" s="6" t="n">
        <v>20467</v>
      </c>
      <c r="J72" s="6" t="n">
        <v>3866</v>
      </c>
      <c r="K72" s="6" t="n">
        <v>-1483</v>
      </c>
      <c r="L72" s="6">
        <f>IFERROR(L43*L73,0)</f>
        <v/>
      </c>
      <c r="M72" s="6">
        <f>IFERROR(M43*M73,0)</f>
        <v/>
      </c>
      <c r="N72" s="6">
        <f>IFERROR(N43*N73,0)</f>
        <v/>
      </c>
      <c r="O72" s="6">
        <f>IFERROR(O43*O73,0)</f>
        <v/>
      </c>
      <c r="P72" s="6">
        <f>IFERROR(P43*P73,0)</f>
        <v/>
      </c>
    </row>
    <row r="73">
      <c r="B73" s="11" t="inlineStr">
        <is>
          <t>% of Revenue</t>
        </is>
      </c>
      <c r="E73" s="11" t="inlineStr">
        <is>
          <t>%</t>
        </is>
      </c>
      <c r="G73" s="7">
        <f>IFERROR(G72/G43,F73)</f>
        <v/>
      </c>
      <c r="H73" s="7">
        <f>IFERROR(H72/H43,G73)</f>
        <v/>
      </c>
      <c r="I73" s="7">
        <f>IFERROR(I72/I43,H73)</f>
        <v/>
      </c>
      <c r="J73" s="7">
        <f>IFERROR(J72/J43,I73)</f>
        <v/>
      </c>
      <c r="K73" s="7">
        <f>IFERROR(K72/K43,J73)</f>
        <v/>
      </c>
      <c r="L73" s="5">
        <f>IFERROR(K72/K43,J73)</f>
        <v/>
      </c>
      <c r="M73" s="5">
        <f>IFERROR(K72/K43,J73)</f>
        <v/>
      </c>
      <c r="N73" s="5">
        <f>IFERROR(K72/K43,J73)</f>
        <v/>
      </c>
      <c r="O73" s="5">
        <f>IFERROR(K72/K43,J73)</f>
        <v/>
      </c>
      <c r="P73" s="5">
        <f>IFERROR(K72/K43,J73)</f>
        <v/>
      </c>
    </row>
    <row r="74">
      <c r="B74" t="inlineStr">
        <is>
          <t xml:space="preserve"> </t>
        </is>
      </c>
      <c r="E74" s="11" t="n"/>
    </row>
    <row r="75">
      <c r="B75" t="inlineStr">
        <is>
          <t>(=) Unlevered Free Cash Flow</t>
        </is>
      </c>
      <c r="E75" s="11" t="inlineStr">
        <is>
          <t>$ M</t>
        </is>
      </c>
      <c r="G75" s="6">
        <f>IFERROR(G72+G69+G63+G66+G60,"")</f>
        <v/>
      </c>
      <c r="H75" s="6">
        <f>IFERROR(H72+H69+H63+H66+H60,"")</f>
        <v/>
      </c>
      <c r="I75" s="6">
        <f>IFERROR(I72+I69+I63+I66+I60,"")</f>
        <v/>
      </c>
      <c r="J75" s="6">
        <f>IFERROR(J72+J69+J63+J66+J60,"")</f>
        <v/>
      </c>
      <c r="K75" s="6">
        <f>IFERROR(K72+K69+K63+K66+K60,"")</f>
        <v/>
      </c>
      <c r="L75" s="6">
        <f>IFERROR(L72+L69+L63+L66+L60,"")</f>
        <v/>
      </c>
      <c r="M75" s="6">
        <f>IFERROR(M72+M69+M63+M66+M60,"")</f>
        <v/>
      </c>
      <c r="N75" s="6">
        <f>IFERROR(N72+N69+N63+N66+N60,"")</f>
        <v/>
      </c>
      <c r="O75" s="6">
        <f>IFERROR(O72+O69+O63+O66+O60,"")</f>
        <v/>
      </c>
      <c r="P75" s="6">
        <f>IFERROR(P72+P69+P63+P66+P60,"")</f>
        <v/>
      </c>
    </row>
    <row r="76">
      <c r="B76" s="11" t="inlineStr">
        <is>
          <t>% YoY Growth</t>
        </is>
      </c>
      <c r="E76" s="11" t="inlineStr">
        <is>
          <t>%</t>
        </is>
      </c>
      <c r="H76" s="7">
        <f>IF(H75/G75-1=0%,G76,H75/G75-1)</f>
        <v/>
      </c>
      <c r="I76" s="7">
        <f>IF(I75/H75-1=0%,H76,I75/H75-1)</f>
        <v/>
      </c>
      <c r="J76" s="7">
        <f>IF(J75/I75-1=0%,I76,J75/I75-1)</f>
        <v/>
      </c>
      <c r="K76" s="7">
        <f>IF(K75/J75-1=0%,J76,K75/J75-1)</f>
        <v/>
      </c>
      <c r="L76" s="7">
        <f>IF(L75/K75-1=0%,K76,L75/K75-1)</f>
        <v/>
      </c>
      <c r="M76" s="7">
        <f>IF(M75/L75-1=0%,L76,M75/L75-1)</f>
        <v/>
      </c>
      <c r="N76" s="7">
        <f>IF(N75/M75-1=0%,M76,N75/M75-1)</f>
        <v/>
      </c>
      <c r="O76" s="7">
        <f>IF(O75/N75-1=0%,N76,O75/N75-1)</f>
        <v/>
      </c>
      <c r="P76" s="7">
        <f>IF(P75/O75-1=0%,O76,P75/O75-1)</f>
        <v/>
      </c>
    </row>
    <row r="77">
      <c r="B77" t="inlineStr">
        <is>
          <t xml:space="preserve"> </t>
        </is>
      </c>
      <c r="E77" s="11" t="n"/>
    </row>
    <row r="78">
      <c r="B78" t="inlineStr">
        <is>
          <t xml:space="preserve"> </t>
        </is>
      </c>
      <c r="E78" s="11" t="n"/>
    </row>
    <row r="79">
      <c r="B79" t="inlineStr">
        <is>
          <t>Discount Period:</t>
        </is>
      </c>
      <c r="E79" s="11" t="inlineStr">
        <is>
          <t>#</t>
        </is>
      </c>
      <c r="L79" t="n">
        <v>1</v>
      </c>
      <c r="M79" t="n">
        <v>2</v>
      </c>
      <c r="N79" t="n">
        <v>3</v>
      </c>
      <c r="O79" t="n">
        <v>4</v>
      </c>
      <c r="P79" t="n">
        <v>5</v>
      </c>
    </row>
    <row r="80">
      <c r="B80" t="inlineStr">
        <is>
          <t>Discount Rate (WACC):</t>
        </is>
      </c>
      <c r="E80" s="11" t="inlineStr">
        <is>
          <t>%</t>
        </is>
      </c>
      <c r="L80" s="7">
        <f>F13</f>
        <v/>
      </c>
      <c r="M80" s="7">
        <f>F13</f>
        <v/>
      </c>
      <c r="N80" s="7">
        <f>F13</f>
        <v/>
      </c>
      <c r="O80" s="7">
        <f>F13</f>
        <v/>
      </c>
      <c r="P80" s="7">
        <f>F13</f>
        <v/>
      </c>
    </row>
    <row r="81">
      <c r="B81" t="inlineStr">
        <is>
          <t>Cumulative Discount Factor:</t>
        </is>
      </c>
      <c r="E81" s="11" t="inlineStr">
        <is>
          <t>#</t>
        </is>
      </c>
      <c r="L81" s="12">
        <f>1/((1+L80)^L79)</f>
        <v/>
      </c>
      <c r="M81" s="12">
        <f>1/((1+M80)^M79)</f>
        <v/>
      </c>
      <c r="N81" s="12">
        <f>1/((1+N80)^N79)</f>
        <v/>
      </c>
      <c r="O81" s="12">
        <f>1/((1+O80)^O79)</f>
        <v/>
      </c>
      <c r="P81" s="12">
        <f>1/((1+P80)^P79)</f>
        <v/>
      </c>
    </row>
    <row r="82">
      <c r="B82" t="inlineStr">
        <is>
          <t xml:space="preserve"> </t>
        </is>
      </c>
      <c r="E82" s="11" t="n"/>
    </row>
    <row r="83">
      <c r="B83" t="inlineStr">
        <is>
          <t>PV of Unlevered FCF:</t>
        </is>
      </c>
      <c r="E83" s="11" t="inlineStr">
        <is>
          <t>$ M</t>
        </is>
      </c>
      <c r="L83" s="6">
        <f>L81*L75</f>
        <v/>
      </c>
      <c r="M83" s="6">
        <f>M81*M75</f>
        <v/>
      </c>
      <c r="N83" s="6">
        <f>N81*N75</f>
        <v/>
      </c>
      <c r="O83" s="6">
        <f>O81*O75</f>
        <v/>
      </c>
      <c r="P83" s="6">
        <f>P81*P75</f>
        <v/>
      </c>
    </row>
    <row r="84">
      <c r="B84" s="11" t="inlineStr">
        <is>
          <t>% YoY Growth</t>
        </is>
      </c>
      <c r="E84" s="11" t="inlineStr">
        <is>
          <t>%</t>
        </is>
      </c>
      <c r="M84" s="7">
        <f>IF(M83/L83-1=0%,L84,M83/L83-1)</f>
        <v/>
      </c>
      <c r="N84" s="7">
        <f>IF(N83/M83-1=0%,M84,N83/M83-1)</f>
        <v/>
      </c>
      <c r="O84" s="7">
        <f>IF(O83/N83-1=0%,N84,O83/N83-1)</f>
        <v/>
      </c>
      <c r="P84" s="7">
        <f>IF(P83/O83-1=0%,O84,P83/O83-1)</f>
        <v/>
      </c>
    </row>
    <row r="85">
      <c r="B85" t="inlineStr">
        <is>
          <t xml:space="preserve"> </t>
        </is>
      </c>
      <c r="E85" s="11" t="n"/>
    </row>
    <row r="86">
      <c r="B86" t="inlineStr">
        <is>
          <t>EBITDA:</t>
        </is>
      </c>
      <c r="E86" s="11" t="inlineStr">
        <is>
          <t>$ M</t>
        </is>
      </c>
      <c r="G86" s="6">
        <f>G55+G63</f>
        <v/>
      </c>
      <c r="H86" s="6">
        <f>H55+H63</f>
        <v/>
      </c>
      <c r="I86" s="6">
        <f>I55+I63</f>
        <v/>
      </c>
      <c r="J86" s="6">
        <f>J55+J63</f>
        <v/>
      </c>
      <c r="K86" s="6">
        <f>K55+K63</f>
        <v/>
      </c>
      <c r="L86" s="6">
        <f>L55+L63</f>
        <v/>
      </c>
      <c r="M86" s="6">
        <f>M55+M63</f>
        <v/>
      </c>
      <c r="N86" s="6">
        <f>N55+N63</f>
        <v/>
      </c>
      <c r="O86" s="6">
        <f>O55+O63</f>
        <v/>
      </c>
      <c r="P86" s="6">
        <f>P55+P63</f>
        <v/>
      </c>
    </row>
    <row r="87">
      <c r="B87" s="11" t="inlineStr">
        <is>
          <t>% YoY Growth</t>
        </is>
      </c>
      <c r="E87" s="11" t="inlineStr">
        <is>
          <t>%</t>
        </is>
      </c>
      <c r="H87" s="7">
        <f>IF(H86/G86-1=0%,G87,H86/G86-1)</f>
        <v/>
      </c>
      <c r="I87" s="7">
        <f>IF(I86/H86-1=0%,H87,I86/H86-1)</f>
        <v/>
      </c>
      <c r="J87" s="7">
        <f>IF(J86/I86-1=0%,I87,J86/I86-1)</f>
        <v/>
      </c>
      <c r="K87" s="7">
        <f>IF(K86/J86-1=0%,J87,K86/J86-1)</f>
        <v/>
      </c>
      <c r="L87" s="7">
        <f>IF(L86/K86-1=0%,K87,L86/K86-1)</f>
        <v/>
      </c>
      <c r="M87" s="7">
        <f>IF(M86/L86-1=0%,L87,M86/L86-1)</f>
        <v/>
      </c>
      <c r="N87" s="7">
        <f>IF(N86/M86-1=0%,M87,N86/M86-1)</f>
        <v/>
      </c>
      <c r="O87" s="7">
        <f>IF(O86/N86-1=0%,N87,O86/N86-1)</f>
        <v/>
      </c>
      <c r="P87" s="7">
        <f>IF(P86/O86-1=0%,O87,P86/O86-1)</f>
        <v/>
      </c>
    </row>
  </sheetData>
  <mergeCells count="12">
    <mergeCell ref="B5:R6"/>
    <mergeCell ref="B39:F40"/>
    <mergeCell ref="G39:K40"/>
    <mergeCell ref="L39:P40"/>
    <mergeCell ref="B20:E20"/>
    <mergeCell ref="B30:E30"/>
    <mergeCell ref="H30:K30"/>
    <mergeCell ref="N30:Q30"/>
    <mergeCell ref="H8:L8"/>
    <mergeCell ref="H17:K17"/>
    <mergeCell ref="N8:R8"/>
    <mergeCell ref="N17:Q1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2020-10-21T22:33:58Z</dcterms:created>
  <dcterms:modified xmlns:dcterms="http://purl.org/dc/terms/" xmlns:xsi="http://www.w3.org/2001/XMLSchema-instance" xsi:type="dcterms:W3CDTF">2020-10-21T22:33:58Z</dcterms:modified>
</cp:coreProperties>
</file>