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ancecology\財金稅\105年度DECO\"/>
    </mc:Choice>
  </mc:AlternateContent>
  <bookViews>
    <workbookView xWindow="390" yWindow="45" windowWidth="9570" windowHeight="8340"/>
  </bookViews>
  <sheets>
    <sheet name="收支餘絀" sheetId="44" r:id="rId1"/>
  </sheets>
  <calcPr calcId="152511"/>
</workbook>
</file>

<file path=xl/calcChain.xml><?xml version="1.0" encoding="utf-8"?>
<calcChain xmlns="http://schemas.openxmlformats.org/spreadsheetml/2006/main">
  <c r="F10" i="44" l="1"/>
  <c r="C40" i="44"/>
  <c r="D15" i="44" l="1"/>
  <c r="C7" i="44" l="1"/>
  <c r="D12" i="44" s="1"/>
  <c r="D43" i="44"/>
  <c r="F41" i="44" l="1"/>
  <c r="F8" i="44"/>
  <c r="F11" i="44"/>
  <c r="F9" i="44"/>
  <c r="F12" i="44"/>
  <c r="F14" i="44" s="1"/>
  <c r="D14" i="44"/>
  <c r="F28" i="44" l="1"/>
  <c r="F36" i="44"/>
  <c r="F27" i="44"/>
  <c r="F21" i="44"/>
  <c r="F19" i="44"/>
  <c r="F24" i="44"/>
  <c r="F30" i="44"/>
  <c r="F34" i="44"/>
  <c r="F15" i="44"/>
  <c r="F18" i="44"/>
  <c r="F29" i="44"/>
  <c r="F17" i="44"/>
  <c r="F20" i="44"/>
  <c r="F26" i="44"/>
  <c r="F31" i="44"/>
  <c r="F35" i="44"/>
  <c r="F25" i="44"/>
  <c r="F23" i="44"/>
  <c r="D38" i="44"/>
  <c r="F16" i="44"/>
  <c r="F22" i="44"/>
  <c r="F32" i="44"/>
  <c r="F33" i="44"/>
  <c r="F38" i="44" l="1"/>
  <c r="D45" i="44"/>
  <c r="F45" i="44" s="1"/>
</calcChain>
</file>

<file path=xl/sharedStrings.xml><?xml version="1.0" encoding="utf-8"?>
<sst xmlns="http://schemas.openxmlformats.org/spreadsheetml/2006/main" count="46" uniqueCount="46">
  <si>
    <t>舞蹈生態系創意團隊</t>
    <phoneticPr fontId="2" type="noConversion"/>
  </si>
  <si>
    <t>收 支 餘 絀 表</t>
    <phoneticPr fontId="2" type="noConversion"/>
  </si>
  <si>
    <t>會計科目</t>
    <phoneticPr fontId="2" type="noConversion"/>
  </si>
  <si>
    <t>金額</t>
    <phoneticPr fontId="2" type="noConversion"/>
  </si>
  <si>
    <t>小計</t>
    <phoneticPr fontId="5" type="noConversion"/>
  </si>
  <si>
    <t>總計</t>
    <phoneticPr fontId="2" type="noConversion"/>
  </si>
  <si>
    <t>單位:新台幣 元</t>
    <phoneticPr fontId="2" type="noConversion"/>
  </si>
  <si>
    <t>營業收入總額</t>
    <phoneticPr fontId="2" type="noConversion"/>
  </si>
  <si>
    <t>百分比(%)</t>
    <phoneticPr fontId="2" type="noConversion"/>
  </si>
  <si>
    <t xml:space="preserve">    活動收入</t>
    <phoneticPr fontId="2" type="noConversion"/>
  </si>
  <si>
    <t xml:space="preserve">    利息收入</t>
    <phoneticPr fontId="2" type="noConversion"/>
  </si>
  <si>
    <t>營業收入淨額</t>
    <phoneticPr fontId="2" type="noConversion"/>
  </si>
  <si>
    <t>營業成本</t>
    <phoneticPr fontId="2" type="noConversion"/>
  </si>
  <si>
    <t>營業毛利</t>
    <phoneticPr fontId="2" type="noConversion"/>
  </si>
  <si>
    <t xml:space="preserve">    雜項購置</t>
    <phoneticPr fontId="2" type="noConversion"/>
  </si>
  <si>
    <t xml:space="preserve">    伙食費</t>
    <phoneticPr fontId="2" type="noConversion"/>
  </si>
  <si>
    <t xml:space="preserve">    交通費</t>
    <phoneticPr fontId="2" type="noConversion"/>
  </si>
  <si>
    <t xml:space="preserve">    辦公文具費</t>
    <phoneticPr fontId="2" type="noConversion"/>
  </si>
  <si>
    <t xml:space="preserve">    郵電費</t>
    <phoneticPr fontId="2" type="noConversion"/>
  </si>
  <si>
    <t xml:space="preserve">    舞台道具費</t>
    <phoneticPr fontId="2" type="noConversion"/>
  </si>
  <si>
    <t xml:space="preserve">    服裝造型費</t>
    <phoneticPr fontId="2" type="noConversion"/>
  </si>
  <si>
    <t xml:space="preserve">    廣告文宣費</t>
    <phoneticPr fontId="2" type="noConversion"/>
  </si>
  <si>
    <t xml:space="preserve">    保險費</t>
    <phoneticPr fontId="2" type="noConversion"/>
  </si>
  <si>
    <t>本期損益</t>
    <phoneticPr fontId="2" type="noConversion"/>
  </si>
  <si>
    <t>負責人:</t>
    <phoneticPr fontId="2" type="noConversion"/>
  </si>
  <si>
    <t>經辦：</t>
    <phoneticPr fontId="2" type="noConversion"/>
  </si>
  <si>
    <t xml:space="preserve">    補助收入</t>
    <phoneticPr fontId="2" type="noConversion"/>
  </si>
  <si>
    <t xml:space="preserve">    人事費</t>
    <phoneticPr fontId="2" type="noConversion"/>
  </si>
  <si>
    <t xml:space="preserve">    進修研習費</t>
    <phoneticPr fontId="2" type="noConversion"/>
  </si>
  <si>
    <t xml:space="preserve">    簽證費</t>
    <phoneticPr fontId="2" type="noConversion"/>
  </si>
  <si>
    <t xml:space="preserve">    住宿費</t>
    <phoneticPr fontId="2" type="noConversion"/>
  </si>
  <si>
    <t xml:space="preserve">    音樂圖書費</t>
    <phoneticPr fontId="2" type="noConversion"/>
  </si>
  <si>
    <t>營業淨利(損)</t>
    <phoneticPr fontId="2" type="noConversion"/>
  </si>
  <si>
    <t>營業外收入總額</t>
    <phoneticPr fontId="2" type="noConversion"/>
  </si>
  <si>
    <t>營業費用及損失總額</t>
    <phoneticPr fontId="2" type="noConversion"/>
  </si>
  <si>
    <t>營業外淨利(損)</t>
    <phoneticPr fontId="2" type="noConversion"/>
  </si>
  <si>
    <t xml:space="preserve">    場地費</t>
    <phoneticPr fontId="2" type="noConversion"/>
  </si>
  <si>
    <t xml:space="preserve">    國際交通費</t>
    <phoneticPr fontId="2" type="noConversion"/>
  </si>
  <si>
    <t xml:space="preserve">    燈光工程費</t>
    <phoneticPr fontId="2" type="noConversion"/>
  </si>
  <si>
    <t xml:space="preserve">    捐贈收入</t>
    <phoneticPr fontId="2" type="noConversion"/>
  </si>
  <si>
    <t xml:space="preserve">    設備租借費</t>
    <phoneticPr fontId="2" type="noConversion"/>
  </si>
  <si>
    <t xml:space="preserve">    交際費</t>
    <phoneticPr fontId="2" type="noConversion"/>
  </si>
  <si>
    <t>錄像材料費</t>
    <phoneticPr fontId="2" type="noConversion"/>
  </si>
  <si>
    <t xml:space="preserve">    印花稅</t>
    <phoneticPr fontId="2" type="noConversion"/>
  </si>
  <si>
    <t>105/01/01~105/12/31</t>
    <phoneticPr fontId="2" type="noConversion"/>
  </si>
  <si>
    <t xml:space="preserve">    查定收入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</si>
</sst>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0_);[Red]\(0.00\)"/>
    <numFmt numFmtId="178" formatCode="0_);[Red]\(0\)"/>
    <numFmt numFmtId="179" formatCode="#,##0_);[Red]\(#,##0\)"/>
  </numFmts>
  <fonts count="1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6"/>
      <name val="新細明體"/>
      <family val="1"/>
      <charset val="136"/>
    </font>
    <font>
      <sz val="9"/>
      <name val="細明體"/>
      <family val="3"/>
      <charset val="136"/>
    </font>
    <font>
      <sz val="14"/>
      <name val="標楷體"/>
      <family val="4"/>
      <charset val="136"/>
    </font>
    <font>
      <sz val="14"/>
      <name val="新細明體"/>
      <family val="1"/>
      <charset val="136"/>
    </font>
    <font>
      <sz val="13"/>
      <name val="標楷體"/>
      <family val="4"/>
      <charset val="136"/>
    </font>
    <font>
      <u val="double"/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標楷體"/>
      <family val="4"/>
      <charset val="136"/>
    </font>
    <font>
      <sz val="14"/>
      <color indexed="8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i/>
      <sz val="14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1" fontId="3" fillId="0" borderId="0" xfId="0" applyNumberFormat="1" applyFont="1" applyAlignment="1">
      <alignment horizontal="left" vertical="center"/>
    </xf>
    <xf numFmtId="41" fontId="1" fillId="0" borderId="0" xfId="0" applyNumberFormat="1" applyFont="1">
      <alignment vertical="center"/>
    </xf>
    <xf numFmtId="0" fontId="3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41" fontId="6" fillId="0" borderId="4" xfId="0" applyNumberFormat="1" applyFont="1" applyFill="1" applyBorder="1" applyAlignment="1">
      <alignment vertical="center" wrapText="1"/>
    </xf>
    <xf numFmtId="41" fontId="6" fillId="0" borderId="4" xfId="0" applyNumberFormat="1" applyFont="1" applyFill="1" applyBorder="1" applyAlignment="1">
      <alignment horizontal="center" vertical="center" wrapText="1"/>
    </xf>
    <xf numFmtId="41" fontId="6" fillId="0" borderId="4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41" fontId="6" fillId="0" borderId="0" xfId="0" applyNumberFormat="1" applyFont="1" applyFill="1" applyBorder="1" applyAlignment="1">
      <alignment vertical="center" wrapText="1"/>
    </xf>
    <xf numFmtId="41" fontId="6" fillId="0" borderId="0" xfId="0" applyNumberFormat="1" applyFont="1" applyFill="1" applyBorder="1" applyAlignment="1">
      <alignment horizontal="center" vertical="center" wrapText="1"/>
    </xf>
    <xf numFmtId="41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41" fontId="6" fillId="0" borderId="0" xfId="0" applyNumberFormat="1" applyFont="1">
      <alignment vertical="center"/>
    </xf>
    <xf numFmtId="0" fontId="6" fillId="0" borderId="3" xfId="0" applyFont="1" applyBorder="1">
      <alignment vertical="center"/>
    </xf>
    <xf numFmtId="0" fontId="6" fillId="0" borderId="1" xfId="0" applyFont="1" applyBorder="1">
      <alignment vertical="center"/>
    </xf>
    <xf numFmtId="43" fontId="6" fillId="0" borderId="4" xfId="0" applyNumberFormat="1" applyFont="1" applyBorder="1" applyAlignment="1">
      <alignment vertical="center"/>
    </xf>
    <xf numFmtId="43" fontId="6" fillId="0" borderId="0" xfId="0" applyNumberFormat="1" applyFont="1" applyBorder="1" applyAlignment="1">
      <alignment vertical="center"/>
    </xf>
    <xf numFmtId="176" fontId="6" fillId="0" borderId="0" xfId="0" applyNumberFormat="1" applyFont="1" applyBorder="1" applyAlignment="1">
      <alignment horizontal="right" vertical="center" wrapText="1"/>
    </xf>
    <xf numFmtId="0" fontId="6" fillId="0" borderId="0" xfId="0" applyFont="1" applyBorder="1">
      <alignment vertical="center"/>
    </xf>
    <xf numFmtId="178" fontId="6" fillId="0" borderId="3" xfId="0" applyNumberFormat="1" applyFont="1" applyBorder="1" applyAlignment="1">
      <alignment horizontal="right" vertical="center" wrapText="1"/>
    </xf>
    <xf numFmtId="178" fontId="6" fillId="0" borderId="0" xfId="0" applyNumberFormat="1" applyFont="1" applyBorder="1" applyAlignment="1">
      <alignment horizontal="right" vertical="center" wrapText="1"/>
    </xf>
    <xf numFmtId="177" fontId="6" fillId="0" borderId="0" xfId="0" applyNumberFormat="1" applyFont="1">
      <alignment vertical="center"/>
    </xf>
    <xf numFmtId="177" fontId="6" fillId="0" borderId="0" xfId="0" applyNumberFormat="1" applyFont="1" applyBorder="1" applyAlignment="1">
      <alignment vertical="center"/>
    </xf>
    <xf numFmtId="177" fontId="6" fillId="0" borderId="4" xfId="0" applyNumberFormat="1" applyFont="1" applyBorder="1">
      <alignment vertical="center"/>
    </xf>
    <xf numFmtId="177" fontId="6" fillId="0" borderId="4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179" fontId="6" fillId="0" borderId="4" xfId="0" applyNumberFormat="1" applyFont="1" applyBorder="1" applyAlignment="1">
      <alignment horizontal="right" vertical="center" wrapText="1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41" fontId="3" fillId="0" borderId="2" xfId="0" applyNumberFormat="1" applyFont="1" applyFill="1" applyBorder="1" applyAlignment="1">
      <alignment horizontal="center" vertical="center" wrapText="1"/>
    </xf>
    <xf numFmtId="41" fontId="3" fillId="0" borderId="3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41" fontId="14" fillId="0" borderId="0" xfId="0" applyNumberFormat="1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4" zoomScale="83" zoomScaleNormal="83" workbookViewId="0">
      <selection activeCell="B10" sqref="B10"/>
    </sheetView>
  </sheetViews>
  <sheetFormatPr defaultRowHeight="16.5" x14ac:dyDescent="0.25"/>
  <cols>
    <col min="1" max="1" width="27.625" style="1" customWidth="1"/>
    <col min="2" max="2" width="18.5" style="14" customWidth="1"/>
    <col min="3" max="3" width="21.125" style="1" customWidth="1"/>
    <col min="4" max="4" width="21.375" style="1" customWidth="1"/>
    <col min="5" max="5" width="3.25" style="1" customWidth="1"/>
    <col min="6" max="6" width="19.875" style="1" customWidth="1"/>
    <col min="7" max="16384" width="9" style="1"/>
  </cols>
  <sheetData>
    <row r="1" spans="1:6" ht="30" x14ac:dyDescent="0.25">
      <c r="B1" s="46" t="s">
        <v>0</v>
      </c>
      <c r="C1" s="47"/>
      <c r="D1" s="47"/>
      <c r="E1" s="2"/>
    </row>
    <row r="2" spans="1:6" ht="25.15" customHeight="1" x14ac:dyDescent="0.25">
      <c r="B2" s="56" t="s">
        <v>1</v>
      </c>
      <c r="C2" s="57"/>
      <c r="D2" s="57"/>
      <c r="E2" s="8"/>
      <c r="F2" s="5"/>
    </row>
    <row r="3" spans="1:6" s="3" customFormat="1" ht="25.15" customHeight="1" x14ac:dyDescent="0.25">
      <c r="A3" s="1"/>
      <c r="B3" s="58" t="s">
        <v>44</v>
      </c>
      <c r="C3" s="59"/>
      <c r="D3" s="59"/>
      <c r="E3" s="9"/>
      <c r="F3" s="6"/>
    </row>
    <row r="4" spans="1:6" s="3" customFormat="1" ht="22.15" customHeight="1" thickBot="1" x14ac:dyDescent="0.3">
      <c r="A4" s="7"/>
      <c r="B4" s="13"/>
      <c r="C4" s="48"/>
      <c r="D4" s="49"/>
      <c r="E4" s="4"/>
      <c r="F4" s="11" t="s">
        <v>6</v>
      </c>
    </row>
    <row r="5" spans="1:6" s="3" customFormat="1" ht="22.9" customHeight="1" thickTop="1" x14ac:dyDescent="0.25">
      <c r="A5" s="50" t="s">
        <v>2</v>
      </c>
      <c r="B5" s="52" t="s">
        <v>3</v>
      </c>
      <c r="C5" s="54" t="s">
        <v>4</v>
      </c>
      <c r="D5" s="50" t="s">
        <v>5</v>
      </c>
      <c r="E5" s="10"/>
      <c r="F5" s="44" t="s">
        <v>8</v>
      </c>
    </row>
    <row r="6" spans="1:6" s="2" customFormat="1" ht="7.9" customHeight="1" thickBot="1" x14ac:dyDescent="0.3">
      <c r="A6" s="51"/>
      <c r="B6" s="53"/>
      <c r="C6" s="55"/>
      <c r="D6" s="51"/>
      <c r="E6" s="15"/>
      <c r="F6" s="45"/>
    </row>
    <row r="7" spans="1:6" s="12" customFormat="1" ht="22.9" customHeight="1" thickTop="1" x14ac:dyDescent="0.25">
      <c r="A7" s="16" t="s">
        <v>7</v>
      </c>
      <c r="B7" s="17"/>
      <c r="C7" s="18">
        <f>SUM(B8:B11)</f>
        <v>1426500</v>
      </c>
      <c r="D7" s="19"/>
      <c r="E7" s="19"/>
      <c r="F7" s="30">
        <v>100</v>
      </c>
    </row>
    <row r="8" spans="1:6" s="12" customFormat="1" ht="22.9" customHeight="1" x14ac:dyDescent="0.25">
      <c r="A8" s="20" t="s">
        <v>39</v>
      </c>
      <c r="B8" s="21">
        <v>20000</v>
      </c>
      <c r="C8" s="22"/>
      <c r="D8" s="23"/>
      <c r="E8" s="23"/>
      <c r="F8" s="31">
        <f>B8/C7 * 100</f>
        <v>1.4020329477742728</v>
      </c>
    </row>
    <row r="9" spans="1:6" s="12" customFormat="1" ht="22.9" customHeight="1" x14ac:dyDescent="0.25">
      <c r="A9" s="20" t="s">
        <v>9</v>
      </c>
      <c r="B9" s="21">
        <v>430500</v>
      </c>
      <c r="C9" s="22"/>
      <c r="D9" s="23"/>
      <c r="E9" s="23"/>
      <c r="F9" s="31">
        <f>B9/C7 * 100</f>
        <v>30.17875920084122</v>
      </c>
    </row>
    <row r="10" spans="1:6" s="12" customFormat="1" ht="22.9" customHeight="1" x14ac:dyDescent="0.25">
      <c r="A10" s="20" t="s">
        <v>45</v>
      </c>
      <c r="B10" s="65">
        <v>576000</v>
      </c>
      <c r="C10" s="22"/>
      <c r="D10" s="23"/>
      <c r="E10" s="23"/>
      <c r="F10" s="31">
        <f>B10/C7 * 100</f>
        <v>40.378548895899051</v>
      </c>
    </row>
    <row r="11" spans="1:6" s="12" customFormat="1" ht="22.9" customHeight="1" x14ac:dyDescent="0.25">
      <c r="A11" s="20" t="s">
        <v>26</v>
      </c>
      <c r="B11" s="21">
        <v>400000</v>
      </c>
      <c r="C11" s="22"/>
      <c r="D11" s="23"/>
      <c r="E11" s="23"/>
      <c r="F11" s="31">
        <f>B11/C7 * 100</f>
        <v>28.040658955485455</v>
      </c>
    </row>
    <row r="12" spans="1:6" s="3" customFormat="1" ht="22.9" customHeight="1" x14ac:dyDescent="0.25">
      <c r="A12" s="24" t="s">
        <v>11</v>
      </c>
      <c r="B12" s="21"/>
      <c r="C12" s="22"/>
      <c r="D12" s="35">
        <f>SUM(C7)</f>
        <v>1426500</v>
      </c>
      <c r="E12" s="23"/>
      <c r="F12" s="31">
        <f>D12/C7 * 100</f>
        <v>100</v>
      </c>
    </row>
    <row r="13" spans="1:6" s="3" customFormat="1" ht="22.9" customHeight="1" thickBot="1" x14ac:dyDescent="0.3">
      <c r="A13" s="20" t="s">
        <v>12</v>
      </c>
      <c r="B13" s="21"/>
      <c r="C13" s="22"/>
      <c r="D13" s="34">
        <v>0</v>
      </c>
      <c r="E13" s="32"/>
      <c r="F13" s="31"/>
    </row>
    <row r="14" spans="1:6" s="3" customFormat="1" ht="22.9" customHeight="1" thickTop="1" x14ac:dyDescent="0.25">
      <c r="A14" s="20" t="s">
        <v>13</v>
      </c>
      <c r="B14" s="21"/>
      <c r="C14" s="22"/>
      <c r="D14" s="35">
        <f>SUM(D12-D13)</f>
        <v>1426500</v>
      </c>
      <c r="E14" s="23"/>
      <c r="F14" s="31">
        <f>SUM(F12)</f>
        <v>100</v>
      </c>
    </row>
    <row r="15" spans="1:6" s="3" customFormat="1" ht="22.9" customHeight="1" x14ac:dyDescent="0.25">
      <c r="A15" s="25" t="s">
        <v>34</v>
      </c>
      <c r="B15" s="21"/>
      <c r="C15" s="22"/>
      <c r="D15" s="35">
        <f>-SUM(B16:B36)</f>
        <v>-1439036</v>
      </c>
      <c r="E15" s="23"/>
      <c r="F15" s="31">
        <f>-D15/D14 * 100</f>
        <v>100.8787942516649</v>
      </c>
    </row>
    <row r="16" spans="1:6" s="3" customFormat="1" ht="22.9" customHeight="1" x14ac:dyDescent="0.25">
      <c r="A16" s="63" t="s">
        <v>27</v>
      </c>
      <c r="B16" s="21">
        <v>700500</v>
      </c>
      <c r="C16" s="22"/>
      <c r="D16" s="23"/>
      <c r="E16" s="23"/>
      <c r="F16" s="31">
        <f>B16/D14 * 100</f>
        <v>49.106203995793898</v>
      </c>
    </row>
    <row r="17" spans="1:6" s="3" customFormat="1" ht="22.9" customHeight="1" x14ac:dyDescent="0.25">
      <c r="A17" s="63" t="s">
        <v>36</v>
      </c>
      <c r="B17" s="21">
        <v>1200</v>
      </c>
      <c r="C17" s="22"/>
      <c r="D17" s="23"/>
      <c r="E17" s="23"/>
      <c r="F17" s="31">
        <f>B17/D14 * 100</f>
        <v>8.4121976866456352E-2</v>
      </c>
    </row>
    <row r="18" spans="1:6" s="3" customFormat="1" ht="22.9" customHeight="1" x14ac:dyDescent="0.25">
      <c r="A18" s="61" t="s">
        <v>14</v>
      </c>
      <c r="B18" s="27">
        <v>1662</v>
      </c>
      <c r="C18" s="23"/>
      <c r="D18" s="23"/>
      <c r="E18" s="23"/>
      <c r="F18" s="31">
        <f>B18/D14 * 100</f>
        <v>0.11650893796004205</v>
      </c>
    </row>
    <row r="19" spans="1:6" ht="22.9" customHeight="1" x14ac:dyDescent="0.25">
      <c r="A19" s="60" t="s">
        <v>15</v>
      </c>
      <c r="B19" s="27">
        <v>136614</v>
      </c>
      <c r="C19" s="26"/>
      <c r="D19" s="26"/>
      <c r="E19" s="26"/>
      <c r="F19" s="31">
        <f>B19/D14 * 100</f>
        <v>9.5768664563617243</v>
      </c>
    </row>
    <row r="20" spans="1:6" ht="22.9" customHeight="1" x14ac:dyDescent="0.25">
      <c r="A20" s="62" t="s">
        <v>16</v>
      </c>
      <c r="B20" s="27">
        <v>84453</v>
      </c>
      <c r="C20" s="26"/>
      <c r="D20" s="26"/>
      <c r="E20" s="26"/>
      <c r="F20" s="31">
        <f>B20/D14 * 100</f>
        <v>5.9202944269190327</v>
      </c>
    </row>
    <row r="21" spans="1:6" ht="22.9" customHeight="1" x14ac:dyDescent="0.25">
      <c r="A21" s="62" t="s">
        <v>37</v>
      </c>
      <c r="B21" s="27">
        <v>286958</v>
      </c>
      <c r="C21" s="26"/>
      <c r="D21" s="26"/>
      <c r="E21" s="26"/>
      <c r="F21" s="31">
        <f>B21/D14 * 100</f>
        <v>20.116228531370485</v>
      </c>
    </row>
    <row r="22" spans="1:6" ht="22.9" customHeight="1" x14ac:dyDescent="0.25">
      <c r="A22" s="62" t="s">
        <v>17</v>
      </c>
      <c r="B22" s="27">
        <v>20504</v>
      </c>
      <c r="C22" s="26"/>
      <c r="D22" s="26"/>
      <c r="E22" s="26"/>
      <c r="F22" s="31">
        <f>B22/D14 * 100</f>
        <v>1.4373641780581843</v>
      </c>
    </row>
    <row r="23" spans="1:6" ht="22.9" customHeight="1" x14ac:dyDescent="0.25">
      <c r="A23" s="62" t="s">
        <v>18</v>
      </c>
      <c r="B23" s="27">
        <v>2557</v>
      </c>
      <c r="C23" s="26"/>
      <c r="D23" s="26"/>
      <c r="E23" s="26"/>
      <c r="F23" s="31">
        <f>B23/D14 * 100</f>
        <v>0.17924991237294077</v>
      </c>
    </row>
    <row r="24" spans="1:6" ht="22.9" customHeight="1" x14ac:dyDescent="0.25">
      <c r="A24" s="62" t="s">
        <v>19</v>
      </c>
      <c r="B24" s="27">
        <v>17356</v>
      </c>
      <c r="C24" s="26"/>
      <c r="D24" s="26"/>
      <c r="E24" s="26"/>
      <c r="F24" s="31">
        <f>B24/D14 * 100</f>
        <v>1.2166841920785139</v>
      </c>
    </row>
    <row r="25" spans="1:6" ht="22.9" customHeight="1" x14ac:dyDescent="0.25">
      <c r="A25" s="43" t="s">
        <v>38</v>
      </c>
      <c r="B25" s="27">
        <v>0</v>
      </c>
      <c r="C25" s="26"/>
      <c r="D25" s="26"/>
      <c r="E25" s="26"/>
      <c r="F25" s="31">
        <f>B25/D14 * 100</f>
        <v>0</v>
      </c>
    </row>
    <row r="26" spans="1:6" ht="22.9" customHeight="1" x14ac:dyDescent="0.25">
      <c r="A26" s="62" t="s">
        <v>40</v>
      </c>
      <c r="B26" s="27">
        <v>16000</v>
      </c>
      <c r="C26" s="26"/>
      <c r="D26" s="26"/>
      <c r="E26" s="26"/>
      <c r="F26" s="31">
        <f>B26/D14 * 100</f>
        <v>1.1216263582194181</v>
      </c>
    </row>
    <row r="27" spans="1:6" ht="22.9" customHeight="1" x14ac:dyDescent="0.25">
      <c r="A27" s="62" t="s">
        <v>20</v>
      </c>
      <c r="B27" s="27">
        <v>37782</v>
      </c>
      <c r="C27" s="26"/>
      <c r="D27" s="26"/>
      <c r="E27" s="26"/>
      <c r="F27" s="31">
        <f>B27/D14 * 100</f>
        <v>2.6485804416403784</v>
      </c>
    </row>
    <row r="28" spans="1:6" ht="22.9" customHeight="1" x14ac:dyDescent="0.25">
      <c r="A28" s="62" t="s">
        <v>21</v>
      </c>
      <c r="B28" s="27">
        <v>2355</v>
      </c>
      <c r="C28" s="26"/>
      <c r="D28" s="26"/>
      <c r="E28" s="26"/>
      <c r="F28" s="31">
        <f>B28/D14 * 100</f>
        <v>0.16508937960042061</v>
      </c>
    </row>
    <row r="29" spans="1:6" ht="22.9" customHeight="1" x14ac:dyDescent="0.25">
      <c r="A29" s="63" t="s">
        <v>28</v>
      </c>
      <c r="B29" s="27">
        <v>18000</v>
      </c>
      <c r="C29" s="26"/>
      <c r="D29" s="26"/>
      <c r="E29" s="26"/>
      <c r="F29" s="31">
        <f>B29/D14 * 100</f>
        <v>1.2618296529968454</v>
      </c>
    </row>
    <row r="30" spans="1:6" ht="22.9" customHeight="1" x14ac:dyDescent="0.25">
      <c r="A30" s="42" t="s">
        <v>29</v>
      </c>
      <c r="B30" s="27">
        <v>0</v>
      </c>
      <c r="C30" s="26"/>
      <c r="D30" s="26"/>
      <c r="E30" s="26"/>
      <c r="F30" s="31">
        <f>B30/D14 * 100</f>
        <v>0</v>
      </c>
    </row>
    <row r="31" spans="1:6" ht="22.9" customHeight="1" x14ac:dyDescent="0.25">
      <c r="A31" s="63" t="s">
        <v>22</v>
      </c>
      <c r="B31" s="27">
        <v>12756</v>
      </c>
      <c r="C31" s="26"/>
      <c r="D31" s="26"/>
      <c r="E31" s="26"/>
      <c r="F31" s="31">
        <f>B31/D14 * 100</f>
        <v>0.89421661409043107</v>
      </c>
    </row>
    <row r="32" spans="1:6" ht="22.9" customHeight="1" x14ac:dyDescent="0.25">
      <c r="A32" s="63" t="s">
        <v>30</v>
      </c>
      <c r="B32" s="27">
        <v>54010</v>
      </c>
      <c r="C32" s="26"/>
      <c r="D32" s="26"/>
      <c r="E32" s="26"/>
      <c r="F32" s="31">
        <f>B32/D14 * 100</f>
        <v>3.7861899754644233</v>
      </c>
    </row>
    <row r="33" spans="1:6" ht="22.9" customHeight="1" x14ac:dyDescent="0.25">
      <c r="A33" s="63" t="s">
        <v>31</v>
      </c>
      <c r="B33" s="27">
        <v>3879</v>
      </c>
      <c r="C33" s="26"/>
      <c r="D33" s="26"/>
      <c r="E33" s="26"/>
      <c r="F33" s="31">
        <f>B33/D14 * 100</f>
        <v>0.27192429022082021</v>
      </c>
    </row>
    <row r="34" spans="1:6" ht="22.9" customHeight="1" x14ac:dyDescent="0.25">
      <c r="A34" s="64" t="s">
        <v>42</v>
      </c>
      <c r="B34" s="27">
        <v>32546</v>
      </c>
      <c r="C34" s="26"/>
      <c r="D34" s="26"/>
      <c r="E34" s="26"/>
      <c r="F34" s="31">
        <f>B34/D14 * 100</f>
        <v>2.2815282159130739</v>
      </c>
    </row>
    <row r="35" spans="1:6" ht="22.9" customHeight="1" x14ac:dyDescent="0.25">
      <c r="A35" s="63" t="s">
        <v>41</v>
      </c>
      <c r="B35" s="21">
        <v>9704</v>
      </c>
      <c r="C35" s="26"/>
      <c r="D35" s="26"/>
      <c r="E35" s="26"/>
      <c r="F35" s="31">
        <f>B35/D14 * 100</f>
        <v>0.68026638626007707</v>
      </c>
    </row>
    <row r="36" spans="1:6" ht="22.9" customHeight="1" x14ac:dyDescent="0.25">
      <c r="A36" s="63" t="s">
        <v>43</v>
      </c>
      <c r="B36" s="21">
        <v>200</v>
      </c>
      <c r="C36" s="26"/>
      <c r="D36" s="26"/>
      <c r="E36" s="26"/>
      <c r="F36" s="31">
        <f>B36/D14 * 100</f>
        <v>1.4020329477742729E-2</v>
      </c>
    </row>
    <row r="37" spans="1:6" ht="22.9" customHeight="1" thickBot="1" x14ac:dyDescent="0.3">
      <c r="A37" s="26"/>
      <c r="B37" s="27"/>
      <c r="C37" s="26"/>
      <c r="D37" s="28"/>
      <c r="E37" s="33"/>
      <c r="F37" s="28"/>
    </row>
    <row r="38" spans="1:6" ht="22.9" customHeight="1" thickTop="1" x14ac:dyDescent="0.25">
      <c r="A38" s="26" t="s">
        <v>32</v>
      </c>
      <c r="B38" s="27"/>
      <c r="C38" s="26"/>
      <c r="D38" s="36">
        <f>SUM(D14:D15)</f>
        <v>-12536</v>
      </c>
      <c r="E38" s="27"/>
      <c r="F38" s="37">
        <f>D38/D14 * 100</f>
        <v>-0.87879425166491421</v>
      </c>
    </row>
    <row r="39" spans="1:6" ht="22.9" customHeight="1" x14ac:dyDescent="0.25">
      <c r="A39" s="26"/>
      <c r="B39" s="27"/>
      <c r="C39" s="26"/>
      <c r="D39" s="33"/>
      <c r="E39" s="33"/>
      <c r="F39" s="33"/>
    </row>
    <row r="40" spans="1:6" s="12" customFormat="1" ht="22.9" customHeight="1" x14ac:dyDescent="0.25">
      <c r="A40" s="40" t="s">
        <v>33</v>
      </c>
      <c r="B40" s="21"/>
      <c r="C40" s="22">
        <f>SUM(B41:B41)</f>
        <v>45</v>
      </c>
      <c r="D40" s="23"/>
      <c r="E40" s="23"/>
      <c r="F40" s="31">
        <v>100</v>
      </c>
    </row>
    <row r="41" spans="1:6" s="12" customFormat="1" ht="22.9" customHeight="1" x14ac:dyDescent="0.25">
      <c r="A41" s="24" t="s">
        <v>10</v>
      </c>
      <c r="B41" s="21">
        <v>45</v>
      </c>
      <c r="C41" s="22"/>
      <c r="D41" s="23"/>
      <c r="E41" s="23"/>
      <c r="F41" s="31">
        <f>B41/C40 * 100</f>
        <v>100</v>
      </c>
    </row>
    <row r="42" spans="1:6" s="12" customFormat="1" ht="22.9" customHeight="1" thickBot="1" x14ac:dyDescent="0.3">
      <c r="A42" s="26"/>
      <c r="B42" s="21"/>
      <c r="C42" s="22"/>
      <c r="D42" s="23"/>
      <c r="E42" s="23"/>
      <c r="F42" s="31"/>
    </row>
    <row r="43" spans="1:6" s="12" customFormat="1" ht="22.9" customHeight="1" thickTop="1" x14ac:dyDescent="0.25">
      <c r="A43" s="26" t="s">
        <v>35</v>
      </c>
      <c r="B43" s="21"/>
      <c r="C43" s="22"/>
      <c r="D43" s="41">
        <f>SUM(C40)</f>
        <v>45</v>
      </c>
      <c r="E43" s="23"/>
      <c r="F43" s="31"/>
    </row>
    <row r="44" spans="1:6" s="12" customFormat="1" ht="22.9" customHeight="1" thickBot="1" x14ac:dyDescent="0.3">
      <c r="A44" s="20"/>
      <c r="B44" s="21"/>
      <c r="C44" s="22"/>
      <c r="D44" s="23"/>
      <c r="E44" s="23"/>
      <c r="F44" s="31"/>
    </row>
    <row r="45" spans="1:6" ht="22.9" customHeight="1" thickTop="1" x14ac:dyDescent="0.25">
      <c r="A45" s="26" t="s">
        <v>23</v>
      </c>
      <c r="B45" s="27"/>
      <c r="C45" s="26"/>
      <c r="D45" s="38">
        <f>SUM(D38,D43)</f>
        <v>-12491</v>
      </c>
      <c r="E45" s="27"/>
      <c r="F45" s="39">
        <f>D45/(D14+D43) * 100</f>
        <v>-0.87561205570101197</v>
      </c>
    </row>
    <row r="46" spans="1:6" ht="12.6" customHeight="1" thickBot="1" x14ac:dyDescent="0.3">
      <c r="A46" s="26"/>
      <c r="B46" s="27"/>
      <c r="C46" s="26"/>
      <c r="D46" s="29"/>
      <c r="E46" s="33"/>
      <c r="F46" s="29"/>
    </row>
    <row r="47" spans="1:6" ht="22.9" customHeight="1" thickTop="1" x14ac:dyDescent="0.25">
      <c r="A47" s="26"/>
      <c r="B47" s="27"/>
      <c r="C47" s="26"/>
      <c r="D47" s="26"/>
      <c r="E47" s="26"/>
      <c r="F47" s="26"/>
    </row>
    <row r="48" spans="1:6" ht="25.15" customHeight="1" x14ac:dyDescent="0.25">
      <c r="A48" s="26" t="s">
        <v>24</v>
      </c>
      <c r="B48" s="27"/>
      <c r="C48" s="26"/>
      <c r="D48" s="26" t="s">
        <v>25</v>
      </c>
    </row>
    <row r="49" ht="25.15" customHeight="1" x14ac:dyDescent="0.25"/>
  </sheetData>
  <mergeCells count="9">
    <mergeCell ref="F5:F6"/>
    <mergeCell ref="B1:D1"/>
    <mergeCell ref="C4:D4"/>
    <mergeCell ref="A5:A6"/>
    <mergeCell ref="B5:B6"/>
    <mergeCell ref="C5:C6"/>
    <mergeCell ref="D5:D6"/>
    <mergeCell ref="B2:D2"/>
    <mergeCell ref="B3:D3"/>
  </mergeCells>
  <phoneticPr fontId="2" type="noConversion"/>
  <pageMargins left="0.74803149606299213" right="0.74803149606299213" top="0.59055118110236227" bottom="0.59055118110236227" header="0.51181102362204722" footer="0.51181102362204722"/>
  <pageSetup paperSize="9" scale="7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收支餘絀</vt:lpstr>
    </vt:vector>
  </TitlesOfParts>
  <Company>FPG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FPG</dc:creator>
  <cp:lastModifiedBy>00RK10/陳逸書</cp:lastModifiedBy>
  <cp:lastPrinted>2017-05-23T13:32:21Z</cp:lastPrinted>
  <dcterms:created xsi:type="dcterms:W3CDTF">2010-12-21T07:15:46Z</dcterms:created>
  <dcterms:modified xsi:type="dcterms:W3CDTF">2017-05-23T13:35:09Z</dcterms:modified>
</cp:coreProperties>
</file>