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Frames Speed" sheetId="1" r:id="rId4"/>
    <sheet state="visible" name="Wheelset Speed" sheetId="2" r:id="rId5"/>
    <sheet state="visible" name="Frame Prices" sheetId="3" r:id="rId6"/>
    <sheet state="visible" name="Wheel Prices" sheetId="4" r:id="rId7"/>
    <sheet state="visible" name="TT Frames Speed" sheetId="5" r:id="rId8"/>
    <sheet state="visible" name="Road Frames Speed" sheetId="6" r:id="rId9"/>
    <sheet state="visible" name="Frame Crosswalk" sheetId="7" r:id="rId10"/>
    <sheet state="visible" name="Wheel Crosswalk" sheetId="8" r:id="rId11"/>
    <sheet state="visible" name="Notes" sheetId="9" r:id="rId12"/>
  </sheets>
  <definedNames>
    <definedName hidden="1" localSheetId="0" name="_xlnm._FilterDatabase">'All Frames Speed'!$A$1:$M$89</definedName>
    <definedName hidden="1" localSheetId="1" name="_xlnm._FilterDatabase">'Wheelset Speed'!$A$1:$M$37</definedName>
    <definedName hidden="1" localSheetId="2" name="_xlnm._FilterDatabase">'Frame Prices'!$A$1:$K$998</definedName>
    <definedName hidden="1" localSheetId="3" name="_xlnm._FilterDatabase">'Wheel Prices'!$A$1:$K$47</definedName>
  </definedNames>
  <calcPr/>
</workbook>
</file>

<file path=xl/sharedStrings.xml><?xml version="1.0" encoding="utf-8"?>
<sst xmlns="http://schemas.openxmlformats.org/spreadsheetml/2006/main" count="1179" uniqueCount="421">
  <si>
    <t>Frame</t>
  </si>
  <si>
    <t>Price Name</t>
  </si>
  <si>
    <t>Flat Time</t>
  </si>
  <si>
    <t>Flat Saving</t>
  </si>
  <si>
    <t>Climb Time</t>
  </si>
  <si>
    <t>Climb Saving</t>
  </si>
  <si>
    <t>Price</t>
  </si>
  <si>
    <t>Level Req</t>
  </si>
  <si>
    <t>Aero</t>
  </si>
  <si>
    <t>Weight</t>
  </si>
  <si>
    <t>Type</t>
  </si>
  <si>
    <t>Total Saving</t>
  </si>
  <si>
    <t>Dollar per Saving</t>
  </si>
  <si>
    <t>Pinarello Bolide TT</t>
  </si>
  <si>
    <t>Pinarello Dogma F8 (2)</t>
  </si>
  <si>
    <t>Spec Tarmac</t>
  </si>
  <si>
    <t>Specialized Tarmac (3)</t>
  </si>
  <si>
    <t>Trek Emonda</t>
  </si>
  <si>
    <t>Trek Emonda (4)</t>
  </si>
  <si>
    <t>Zwift Carbon</t>
  </si>
  <si>
    <t>Zwift Carbon (1)</t>
  </si>
  <si>
    <t>Cann CAAD12</t>
  </si>
  <si>
    <t>Cannondale CAAD12</t>
  </si>
  <si>
    <t>Rid Helium</t>
  </si>
  <si>
    <t>Ridley Helium</t>
  </si>
  <si>
    <t>Spec Allez</t>
  </si>
  <si>
    <t>Specialized Allez</t>
  </si>
  <si>
    <t>Spec Roub</t>
  </si>
  <si>
    <t>Specialized Roubaix</t>
  </si>
  <si>
    <t>Spec Roub S-Works</t>
  </si>
  <si>
    <t>Specialized Roubaix S-Works</t>
  </si>
  <si>
    <t>Spec Ruby</t>
  </si>
  <si>
    <t>Specialized Ruby</t>
  </si>
  <si>
    <t>Spec Ruby S-Works</t>
  </si>
  <si>
    <t>Specialized Ruby S-Works</t>
  </si>
  <si>
    <t>Spec Tarmac SL7</t>
  </si>
  <si>
    <t>Specialized Tarmac SL7</t>
  </si>
  <si>
    <t>Chapter2 Tere</t>
  </si>
  <si>
    <t>Ribble End</t>
  </si>
  <si>
    <t>Ribble Endurance</t>
  </si>
  <si>
    <t>Zwift Steel</t>
  </si>
  <si>
    <t>Factor One</t>
  </si>
  <si>
    <t>Focus Izalco</t>
  </si>
  <si>
    <t>Focus Izalco Max</t>
  </si>
  <si>
    <t>Giant TCR Disc</t>
  </si>
  <si>
    <t>Giant TCR Advanced SL</t>
  </si>
  <si>
    <t>Cann EVO</t>
  </si>
  <si>
    <t>Cannondale EVO</t>
  </si>
  <si>
    <t>Rid Noah Fast</t>
  </si>
  <si>
    <t>Ridley Noah Fast 2019</t>
  </si>
  <si>
    <t>Canyon Aero 2021</t>
  </si>
  <si>
    <t>Canyon Aeroad 2021</t>
  </si>
  <si>
    <t>Canyon Ult</t>
  </si>
  <si>
    <t>Canyon Ultimate</t>
  </si>
  <si>
    <t>Specialized Shiv</t>
  </si>
  <si>
    <t>Specialized Shiv S-Works</t>
  </si>
  <si>
    <t>Spec Tarmac Pro</t>
  </si>
  <si>
    <t>Specialized Tarmac Pro</t>
  </si>
  <si>
    <t>Cann Synapse</t>
  </si>
  <si>
    <t>Cannondale Synapse</t>
  </si>
  <si>
    <t>Van Rysel EDR</t>
  </si>
  <si>
    <t>Van Rysel EDR CF</t>
  </si>
  <si>
    <t>Cervelo S3D</t>
  </si>
  <si>
    <t>Giant TCR</t>
  </si>
  <si>
    <t>Giant TCR Advanced BikeExchange-Jayco Team</t>
  </si>
  <si>
    <t>Spec Allez Spr</t>
  </si>
  <si>
    <t>Specialized Allez Sprint</t>
  </si>
  <si>
    <t>Cervelo P5</t>
  </si>
  <si>
    <t>Bridgestn SR9s</t>
  </si>
  <si>
    <t>Bridgestone Anchor RS9s</t>
  </si>
  <si>
    <t>Moots Vamoots</t>
  </si>
  <si>
    <t>Moots Vamoots RCS</t>
  </si>
  <si>
    <t>Mosaic RT-1d</t>
  </si>
  <si>
    <t>Ventum One</t>
  </si>
  <si>
    <t>Ventum NS1</t>
  </si>
  <si>
    <t>Chapter2 Rere</t>
  </si>
  <si>
    <t>Parlee ESX</t>
  </si>
  <si>
    <t>Quintana Roo V-PR</t>
  </si>
  <si>
    <t>Scott Foil</t>
  </si>
  <si>
    <t>Scott Plasma</t>
  </si>
  <si>
    <t>Chapter2 Toa</t>
  </si>
  <si>
    <t>Colnago V3RS</t>
  </si>
  <si>
    <t>Spec Venge</t>
  </si>
  <si>
    <t>Specialized Venge</t>
  </si>
  <si>
    <t>Specialized Shiv Disc</t>
  </si>
  <si>
    <t>BMC SLR01</t>
  </si>
  <si>
    <t>Canyon Ult CFR</t>
  </si>
  <si>
    <t>Canyon Ultimate CFR</t>
  </si>
  <si>
    <t>Uran Nuclear</t>
  </si>
  <si>
    <t>Uranium Nuclear</t>
  </si>
  <si>
    <t>Felt FR</t>
  </si>
  <si>
    <t>Trek Madone</t>
  </si>
  <si>
    <t>Canyon Speedmax</t>
  </si>
  <si>
    <t>BMC Road</t>
  </si>
  <si>
    <t>BMC Roadmachine</t>
  </si>
  <si>
    <t>Giant Propel</t>
  </si>
  <si>
    <t>Giant Propel Advanced SL Disc</t>
  </si>
  <si>
    <t>Liv Langma Disc</t>
  </si>
  <si>
    <t>Liv Langma SL Advanced Disc</t>
  </si>
  <si>
    <t>Canyon Aero</t>
  </si>
  <si>
    <t>Canyon Aeroad (2)</t>
  </si>
  <si>
    <t>BMC Time Machine</t>
  </si>
  <si>
    <t>BMC Timemachine01</t>
  </si>
  <si>
    <t>Cervelo R5</t>
  </si>
  <si>
    <t>Pin Dogma 65.1</t>
  </si>
  <si>
    <t>Pinarello Bolide</t>
  </si>
  <si>
    <t>Cervelo S5</t>
  </si>
  <si>
    <t>Canyon Speedmax CF SLX</t>
  </si>
  <si>
    <t>Canyon Speedmax CF SLX Disc</t>
  </si>
  <si>
    <t>BMC TeamMach</t>
  </si>
  <si>
    <t>BMC TeamMachine</t>
  </si>
  <si>
    <t>Trek Emonda SL</t>
  </si>
  <si>
    <t>Cann SystemSix</t>
  </si>
  <si>
    <t>Cannondale System Six</t>
  </si>
  <si>
    <t>Cervelo S5 2020</t>
  </si>
  <si>
    <t>Cube Aerium</t>
  </si>
  <si>
    <t>Parlee RZ7</t>
  </si>
  <si>
    <t>Pin Dogma F10</t>
  </si>
  <si>
    <t>Pinarello Dogma 65.1</t>
  </si>
  <si>
    <t>Pinarello Dogma F12</t>
  </si>
  <si>
    <t>Spec Amira</t>
  </si>
  <si>
    <t>Specialized Amira</t>
  </si>
  <si>
    <t>Spec Amira S-Works</t>
  </si>
  <si>
    <t>Specialized Amira S-Works</t>
  </si>
  <si>
    <t>Zwift Aero</t>
  </si>
  <si>
    <t>Cube Lite</t>
  </si>
  <si>
    <t>Cube Litening</t>
  </si>
  <si>
    <t>Cube Lite C:68X</t>
  </si>
  <si>
    <t>Cube Litening C:68X</t>
  </si>
  <si>
    <t>Pin Dogma F12</t>
  </si>
  <si>
    <t>Pinarello Dogma F</t>
  </si>
  <si>
    <t>Trek Speed Concept SLR 9</t>
  </si>
  <si>
    <t>Scott Plasma RC Ultimate</t>
  </si>
  <si>
    <t>Scott Addict RC</t>
  </si>
  <si>
    <t>Spec Venge S-Works</t>
  </si>
  <si>
    <t>Specialized Venge S-Works</t>
  </si>
  <si>
    <t>Felt IA 2.0</t>
  </si>
  <si>
    <t>Felt AR</t>
  </si>
  <si>
    <t>Spec Aethos</t>
  </si>
  <si>
    <t>Specialized Aethos S-Works</t>
  </si>
  <si>
    <t>Diamondback Andean</t>
  </si>
  <si>
    <t>Cann SuperSix EVO</t>
  </si>
  <si>
    <t>Cannondale SuperSix EVO</t>
  </si>
  <si>
    <t>Felt IA</t>
  </si>
  <si>
    <t>Pin Dogma F8</t>
  </si>
  <si>
    <t>Pinarello Dogma F10</t>
  </si>
  <si>
    <t>Zwift Buffalo</t>
  </si>
  <si>
    <t>Zwift Buffalo Fahrrad</t>
  </si>
  <si>
    <t>CADEX Tri</t>
  </si>
  <si>
    <t>Cadex Tri</t>
  </si>
  <si>
    <t>Zwift Safety</t>
  </si>
  <si>
    <t>Cervelo PX-Series</t>
  </si>
  <si>
    <t>Zwift TT</t>
  </si>
  <si>
    <t>Zwift TT (1)</t>
  </si>
  <si>
    <t>Wheelset</t>
  </si>
  <si>
    <t>Dollar per Sec Saved</t>
  </si>
  <si>
    <t>32mm Carbon</t>
  </si>
  <si>
    <t>Zwift 32mm Carbon</t>
  </si>
  <si>
    <t>Lightweight Meil</t>
  </si>
  <si>
    <t>Lightweight Meilenstein (1)</t>
  </si>
  <si>
    <t>Zwift Classic</t>
  </si>
  <si>
    <t>ENVE 3.4</t>
  </si>
  <si>
    <t>ENVE SES 3.4</t>
  </si>
  <si>
    <t>Roval CLX64</t>
  </si>
  <si>
    <t>DT Swiss ARC 62</t>
  </si>
  <si>
    <t>DT Swiss ARC 1100 DiCut 62</t>
  </si>
  <si>
    <t>50mm Carbon</t>
  </si>
  <si>
    <t>Zwift 50mm Carbon</t>
  </si>
  <si>
    <t>CADEX 42</t>
  </si>
  <si>
    <t>Mavic Cosmic Ult</t>
  </si>
  <si>
    <t>Mavic Cosmic Ultimate UST</t>
  </si>
  <si>
    <t>Zipp 202</t>
  </si>
  <si>
    <t>Shimano C40</t>
  </si>
  <si>
    <t>Zipp 808</t>
  </si>
  <si>
    <t>Roval Rapide</t>
  </si>
  <si>
    <t>Roval Rapide CLX</t>
  </si>
  <si>
    <t>Zipp 404</t>
  </si>
  <si>
    <t>Mavic Cosmic CXR60c</t>
  </si>
  <si>
    <t>ENVE 2.2</t>
  </si>
  <si>
    <t>ENVE SES 2.2</t>
  </si>
  <si>
    <t>Shimano C60</t>
  </si>
  <si>
    <t>Zipp 353 NSW</t>
  </si>
  <si>
    <t>Bont.Aeolus5</t>
  </si>
  <si>
    <t>Bontrager Aeolus5</t>
  </si>
  <si>
    <t>CADEX 65</t>
  </si>
  <si>
    <t>Giant SLR 0</t>
  </si>
  <si>
    <t>Mavic Comete Pro</t>
  </si>
  <si>
    <t>Mavic Comete Pro Carbon SL UST</t>
  </si>
  <si>
    <t>Zipp 454</t>
  </si>
  <si>
    <t>ENVE 6.7</t>
  </si>
  <si>
    <t>ENVE SES 6.7</t>
  </si>
  <si>
    <t>CADEX 36</t>
  </si>
  <si>
    <t>Campy Bora 50</t>
  </si>
  <si>
    <t>Campagnolo Bora Ultra 50</t>
  </si>
  <si>
    <t>Shimano C50</t>
  </si>
  <si>
    <t>ENVE 8.9</t>
  </si>
  <si>
    <t>ENVE SES 8.9</t>
  </si>
  <si>
    <t>Roval Alpinist</t>
  </si>
  <si>
    <t>Roval Alpinist CLX</t>
  </si>
  <si>
    <t>Campy Bora 35</t>
  </si>
  <si>
    <t>Campagnolo Bora Ultra 35</t>
  </si>
  <si>
    <t>Zipp 808/Super9</t>
  </si>
  <si>
    <t>Zipp 858</t>
  </si>
  <si>
    <t>ENVE 7.8</t>
  </si>
  <si>
    <t>ENVE SES 7.8</t>
  </si>
  <si>
    <t>DT Swiss ARC 62 Dicut Disc</t>
  </si>
  <si>
    <t>DT Swiss ARC 1100 DiCut Disc</t>
  </si>
  <si>
    <t>Zipp 858/Super9</t>
  </si>
  <si>
    <t>Make</t>
  </si>
  <si>
    <t>Model</t>
  </si>
  <si>
    <t>ConCat</t>
  </si>
  <si>
    <t>Dollars per Aero Star</t>
  </si>
  <si>
    <t>Dollars per Weight Star</t>
  </si>
  <si>
    <t>Dollars per All Stars</t>
  </si>
  <si>
    <t>Allied</t>
  </si>
  <si>
    <t>Able</t>
  </si>
  <si>
    <t>Gravel</t>
  </si>
  <si>
    <t>BMC</t>
  </si>
  <si>
    <t>Roadmachine</t>
  </si>
  <si>
    <t>Standard</t>
  </si>
  <si>
    <t>SLR01</t>
  </si>
  <si>
    <t>TeamMachine</t>
  </si>
  <si>
    <t>Timemachine01</t>
  </si>
  <si>
    <t>TT</t>
  </si>
  <si>
    <t>Bridgestone</t>
  </si>
  <si>
    <t>Anchor RS9s</t>
  </si>
  <si>
    <t>Cadex</t>
  </si>
  <si>
    <t>Tri</t>
  </si>
  <si>
    <t>Cannondale</t>
  </si>
  <si>
    <t>CAAD12</t>
  </si>
  <si>
    <t>EVO</t>
  </si>
  <si>
    <t>SuperSix EVO</t>
  </si>
  <si>
    <t>Synapse</t>
  </si>
  <si>
    <t>System Six</t>
  </si>
  <si>
    <t>Canyon</t>
  </si>
  <si>
    <t>Aeroad (2)</t>
  </si>
  <si>
    <t>Aeroad 2021</t>
  </si>
  <si>
    <t>Grail</t>
  </si>
  <si>
    <t>Inflite</t>
  </si>
  <si>
    <t>Lux</t>
  </si>
  <si>
    <t>MTB</t>
  </si>
  <si>
    <t>Speedmax</t>
  </si>
  <si>
    <t>Speedmax CF SLX Disc</t>
  </si>
  <si>
    <t>Ultimate</t>
  </si>
  <si>
    <t>Ultimate CFR</t>
  </si>
  <si>
    <t>Cervelo</t>
  </si>
  <si>
    <t>Aspero</t>
  </si>
  <si>
    <t>P5</t>
  </si>
  <si>
    <t>PX-Series</t>
  </si>
  <si>
    <t>R5</t>
  </si>
  <si>
    <t>S3D</t>
  </si>
  <si>
    <t>S5</t>
  </si>
  <si>
    <t>S5 2020</t>
  </si>
  <si>
    <t>Chapter2</t>
  </si>
  <si>
    <t>KOKO</t>
  </si>
  <si>
    <t>Rere</t>
  </si>
  <si>
    <t>Tere</t>
  </si>
  <si>
    <t>Toa</t>
  </si>
  <si>
    <t>Colnago</t>
  </si>
  <si>
    <t>V3RS</t>
  </si>
  <si>
    <t>Cube</t>
  </si>
  <si>
    <t>Aerium</t>
  </si>
  <si>
    <t>Litening</t>
  </si>
  <si>
    <t>Litening C:68X</t>
  </si>
  <si>
    <t>Diamondback</t>
  </si>
  <si>
    <t>Andean</t>
  </si>
  <si>
    <t>Factor</t>
  </si>
  <si>
    <t>One</t>
  </si>
  <si>
    <t>Felt</t>
  </si>
  <si>
    <t>AR</t>
  </si>
  <si>
    <t>FR</t>
  </si>
  <si>
    <t>IA</t>
  </si>
  <si>
    <t>IA 2.0</t>
  </si>
  <si>
    <t>Focus</t>
  </si>
  <si>
    <t>Izalco Max</t>
  </si>
  <si>
    <t>Giant</t>
  </si>
  <si>
    <t>Propel Advanced SL Disc</t>
  </si>
  <si>
    <t>Revolt Advanced Pro</t>
  </si>
  <si>
    <t>TCR Advanced BikeExchange-Jayco Team</t>
  </si>
  <si>
    <t>TCR Advanced SL</t>
  </si>
  <si>
    <t>Lauf</t>
  </si>
  <si>
    <t>True Grit</t>
  </si>
  <si>
    <t>Liv</t>
  </si>
  <si>
    <t>Devote Advanced Pro</t>
  </si>
  <si>
    <t>Langma Advanced SL</t>
  </si>
  <si>
    <t>Langma SL Advanced Disc</t>
  </si>
  <si>
    <t>Moots</t>
  </si>
  <si>
    <t>Vamoots RCS</t>
  </si>
  <si>
    <t>Mosaic</t>
  </si>
  <si>
    <t>RT-1d</t>
  </si>
  <si>
    <t>Parlee</t>
  </si>
  <si>
    <t>ESX</t>
  </si>
  <si>
    <t>RZ7</t>
  </si>
  <si>
    <t>Pinarello</t>
  </si>
  <si>
    <t>Bolide</t>
  </si>
  <si>
    <t>Bolide TT</t>
  </si>
  <si>
    <t>Dogma 65.1</t>
  </si>
  <si>
    <t>Dogma F</t>
  </si>
  <si>
    <t>Dogma F10</t>
  </si>
  <si>
    <t>Dogma F12</t>
  </si>
  <si>
    <t>Dogma F8 (2)</t>
  </si>
  <si>
    <t>Quintana Roo</t>
  </si>
  <si>
    <t>V-PR</t>
  </si>
  <si>
    <t>Ribble</t>
  </si>
  <si>
    <t>Endurance</t>
  </si>
  <si>
    <t>Ridley</t>
  </si>
  <si>
    <t>Helium</t>
  </si>
  <si>
    <t>Noah Fast 2019</t>
  </si>
  <si>
    <t>Scott</t>
  </si>
  <si>
    <t>Addict RC</t>
  </si>
  <si>
    <t>Foil</t>
  </si>
  <si>
    <t>Foil 2023</t>
  </si>
  <si>
    <t>Plasma</t>
  </si>
  <si>
    <t>Plasma RC Ultimate</t>
  </si>
  <si>
    <t>Spark RC</t>
  </si>
  <si>
    <t>Spark RC World Cup</t>
  </si>
  <si>
    <t>Specialized</t>
  </si>
  <si>
    <t>Aethos S-Works</t>
  </si>
  <si>
    <t>Allez</t>
  </si>
  <si>
    <t>Allez Sprint</t>
  </si>
  <si>
    <t>Amira</t>
  </si>
  <si>
    <t>Amira S-Works</t>
  </si>
  <si>
    <t>Crux</t>
  </si>
  <si>
    <t>Diverge</t>
  </si>
  <si>
    <t>Epic S-Works</t>
  </si>
  <si>
    <t>Roubaix</t>
  </si>
  <si>
    <t>Roubaix S-Works</t>
  </si>
  <si>
    <t>Ruby</t>
  </si>
  <si>
    <t>Ruby S-Works</t>
  </si>
  <si>
    <t>Shiv</t>
  </si>
  <si>
    <t>Shiv Disc</t>
  </si>
  <si>
    <t>Shiv S-Works</t>
  </si>
  <si>
    <t>Tarmac (3)</t>
  </si>
  <si>
    <t>Tarmac Pro</t>
  </si>
  <si>
    <t>Tarmac SL7</t>
  </si>
  <si>
    <t>Venge</t>
  </si>
  <si>
    <t>Venge S-Works</t>
  </si>
  <si>
    <t>Trek</t>
  </si>
  <si>
    <t>Emonda (4)</t>
  </si>
  <si>
    <t>Emonda SL</t>
  </si>
  <si>
    <t>Madone</t>
  </si>
  <si>
    <t>Speed Concept SLR 9</t>
  </si>
  <si>
    <t>Super Caliber</t>
  </si>
  <si>
    <t>Uranium</t>
  </si>
  <si>
    <t>Nuclear</t>
  </si>
  <si>
    <t>Van Rysel</t>
  </si>
  <si>
    <t>EDR CF</t>
  </si>
  <si>
    <t>Ventum</t>
  </si>
  <si>
    <t>NS1</t>
  </si>
  <si>
    <t>Zwift</t>
  </si>
  <si>
    <t>Buffalo Fahrrad</t>
  </si>
  <si>
    <t>Carbon (1)</t>
  </si>
  <si>
    <t>Concept 1 (Tron) (5)</t>
  </si>
  <si>
    <t>Handcycle (1)</t>
  </si>
  <si>
    <t>Handcycle</t>
  </si>
  <si>
    <t>Mountain (1)</t>
  </si>
  <si>
    <t>Safety</t>
  </si>
  <si>
    <t>Steel</t>
  </si>
  <si>
    <t>TT (1)</t>
  </si>
  <si>
    <t>Bontrager</t>
  </si>
  <si>
    <t>Aeolus5</t>
  </si>
  <si>
    <t>Road</t>
  </si>
  <si>
    <t>CADEX</t>
  </si>
  <si>
    <t>AR 35</t>
  </si>
  <si>
    <t>Campagnolo</t>
  </si>
  <si>
    <t>Bora Ultra 35</t>
  </si>
  <si>
    <t>Bora Ultra 50</t>
  </si>
  <si>
    <t>DT Swiss</t>
  </si>
  <si>
    <t>ARC 1100 DiCut 62</t>
  </si>
  <si>
    <t>ARC 1100 DiCut Disc</t>
  </si>
  <si>
    <t>ENVE</t>
  </si>
  <si>
    <t>G23</t>
  </si>
  <si>
    <t>SES 2.2</t>
  </si>
  <si>
    <t>SES 3.4</t>
  </si>
  <si>
    <t>SES 6.7</t>
  </si>
  <si>
    <t>SES 7.8</t>
  </si>
  <si>
    <t>SES 8.9</t>
  </si>
  <si>
    <t>FFWD</t>
  </si>
  <si>
    <t>RYOT55</t>
  </si>
  <si>
    <t>SLR 0</t>
  </si>
  <si>
    <t>HED</t>
  </si>
  <si>
    <t>Vanquish RC6 Pro</t>
  </si>
  <si>
    <t>Lightweight</t>
  </si>
  <si>
    <t>Meilenstein (1)</t>
  </si>
  <si>
    <t>*</t>
  </si>
  <si>
    <t>Mavic</t>
  </si>
  <si>
    <t>Comete Pro Carbon SL UST</t>
  </si>
  <si>
    <t>Cosmic CXR60c</t>
  </si>
  <si>
    <t>Cosmic Ultimate UST</t>
  </si>
  <si>
    <t>Novatec</t>
  </si>
  <si>
    <t>R4</t>
  </si>
  <si>
    <t>Reserve</t>
  </si>
  <si>
    <t>25 GR</t>
  </si>
  <si>
    <t>Roval</t>
  </si>
  <si>
    <t>Alpinist CLX</t>
  </si>
  <si>
    <t>CLX64</t>
  </si>
  <si>
    <t>Rapide CLX</t>
  </si>
  <si>
    <t>Terra CLX</t>
  </si>
  <si>
    <t>Shimano</t>
  </si>
  <si>
    <t>C40</t>
  </si>
  <si>
    <t>C50</t>
  </si>
  <si>
    <t>C60</t>
  </si>
  <si>
    <t>Zipp</t>
  </si>
  <si>
    <t>353 NSW</t>
  </si>
  <si>
    <t>808/Super9</t>
  </si>
  <si>
    <t>858/Super9</t>
  </si>
  <si>
    <t>Classic</t>
  </si>
  <si>
    <t>Gravel (3)</t>
  </si>
  <si>
    <t>Mountain (2)</t>
  </si>
  <si>
    <t>Bike</t>
  </si>
  <si>
    <t>Pin Dogma F</t>
  </si>
  <si>
    <t>Liv Langma</t>
  </si>
  <si>
    <t>Speed Name</t>
  </si>
  <si>
    <t>Liv Devote Advanced Pro</t>
  </si>
  <si>
    <t>Zwift Gravel (3)</t>
  </si>
  <si>
    <t xml:space="preserve"> </t>
  </si>
  <si>
    <t>Things to do</t>
  </si>
  <si>
    <t>- Create two tables, one for heels and one for frames</t>
  </si>
  <si>
    <t>- Figure out star to speed correlation</t>
  </si>
  <si>
    <t>- Figure out dollar to speed correlation</t>
  </si>
  <si>
    <t>- Plot dollars to speed correlation by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</si>
</sst>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222222"/>
      <name val="Ubuntu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sz val="11.0"/>
      <color rgb="FF222222"/>
      <name val="Ubuntu"/>
    </font>
    <font>
      <u/>
      <sz val="11.0"/>
      <color rgb="FF222222"/>
      <name val="Ubuntu"/>
    </font>
    <font>
      <u/>
      <sz val="11.0"/>
      <color rgb="FF222222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</fills>
  <borders count="3">
    <border/>
    <border>
      <bottom style="thin">
        <color rgb="FFDDDDDD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0" fillId="4" fontId="2" numFmtId="3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" numFmtId="3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0" fillId="2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 vertical="top"/>
    </xf>
    <xf borderId="2" fillId="3" fontId="2" numFmtId="0" xfId="0" applyAlignment="1" applyBorder="1" applyFont="1">
      <alignment horizontal="left" readingOrder="0" vertical="top"/>
    </xf>
    <xf borderId="0" fillId="3" fontId="2" numFmtId="3" xfId="0" applyAlignment="1" applyFont="1" applyNumberFormat="1">
      <alignment horizontal="left" readingOrder="0" vertical="top"/>
    </xf>
    <xf borderId="0" fillId="3" fontId="2" numFmtId="0" xfId="0" applyAlignment="1" applyFont="1">
      <alignment horizontal="left" readingOrder="0" vertical="top"/>
    </xf>
    <xf borderId="2" fillId="4" fontId="2" numFmtId="0" xfId="0" applyAlignment="1" applyBorder="1" applyFont="1">
      <alignment horizontal="left" readingOrder="0" vertical="top"/>
    </xf>
    <xf borderId="2" fillId="4" fontId="2" numFmtId="3" xfId="0" applyAlignment="1" applyBorder="1" applyFont="1" applyNumberFormat="1">
      <alignment horizontal="left" readingOrder="0" vertical="top"/>
    </xf>
    <xf borderId="0" fillId="4" fontId="2" numFmtId="0" xfId="0" applyAlignment="1" applyFont="1">
      <alignment horizontal="left" readingOrder="0" vertical="top"/>
    </xf>
    <xf borderId="2" fillId="3" fontId="2" numFmtId="3" xfId="0" applyAlignment="1" applyBorder="1" applyFont="1" applyNumberFormat="1">
      <alignment horizontal="left" readingOrder="0" vertical="top"/>
    </xf>
    <xf borderId="2" fillId="3" fontId="4" numFmtId="0" xfId="0" applyAlignment="1" applyBorder="1" applyFont="1">
      <alignment horizontal="left" readingOrder="0" vertical="top"/>
    </xf>
    <xf borderId="2" fillId="4" fontId="5" numFmtId="0" xfId="0" applyAlignment="1" applyBorder="1" applyFont="1">
      <alignment horizontal="left" readingOrder="0" vertical="top"/>
    </xf>
    <xf borderId="2" fillId="4" fontId="2" numFmtId="0" xfId="0" applyAlignment="1" applyBorder="1" applyFont="1">
      <alignment horizontal="left" vertical="top"/>
    </xf>
    <xf borderId="2" fillId="4" fontId="6" numFmtId="0" xfId="0" applyAlignment="1" applyBorder="1" applyFont="1">
      <alignment horizontal="left" readingOrder="0" vertical="top"/>
    </xf>
    <xf borderId="2" fillId="4" fontId="7" numFmtId="0" xfId="0" applyAlignment="1" applyBorder="1" applyFont="1">
      <alignment horizontal="left" readingOrder="0" vertical="top"/>
    </xf>
    <xf borderId="0" fillId="3" fontId="6" numFmtId="0" xfId="0" applyAlignment="1" applyFont="1">
      <alignment horizontal="left" readingOrder="0" vertical="top"/>
    </xf>
    <xf borderId="0" fillId="3" fontId="6" numFmtId="3" xfId="0" applyAlignment="1" applyFont="1" applyNumberFormat="1">
      <alignment horizontal="left" readingOrder="0" vertical="top"/>
    </xf>
    <xf borderId="2" fillId="4" fontId="6" numFmtId="3" xfId="0" applyAlignment="1" applyBorder="1" applyFont="1" applyNumberFormat="1">
      <alignment horizontal="left" readingOrder="0" vertical="top"/>
    </xf>
    <xf borderId="2" fillId="3" fontId="6" numFmtId="0" xfId="0" applyAlignment="1" applyBorder="1" applyFont="1">
      <alignment horizontal="left" readingOrder="0" vertical="top"/>
    </xf>
    <xf borderId="2" fillId="3" fontId="6" numFmtId="3" xfId="0" applyAlignment="1" applyBorder="1" applyFont="1" applyNumberFormat="1">
      <alignment horizontal="left" readingOrder="0" vertical="top"/>
    </xf>
    <xf borderId="2" fillId="3" fontId="8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TT Frames Speed-style">
      <tableStyleElement dxfId="1" type="headerRow"/>
      <tableStyleElement dxfId="2" type="firstRowStripe"/>
      <tableStyleElement dxfId="3" type="secondRowStripe"/>
    </tableStyle>
    <tableStyle count="3" pivot="0" name="Road Frames Speed-style">
      <tableStyleElement dxfId="1" type="headerRow"/>
      <tableStyleElement dxfId="2" type="firstRowStripe"/>
      <tableStyleElement dxfId="3" type="secondRowStripe"/>
    </tableStyle>
    <tableStyle count="2" pivot="0" name="Wheel Crosswalk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Saving and Dollar per Saving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'All Frames Speed'!$L$1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Frames Speed'!$H$2:$H$1016</c:f>
            </c:numRef>
          </c:xVal>
          <c:yVal>
            <c:numRef>
              <c:f>'All Frames Speed'!$L$2:$L$1016</c:f>
              <c:numCache/>
            </c:numRef>
          </c:yVal>
        </c:ser>
        <c:ser>
          <c:idx val="1"/>
          <c:order val="1"/>
          <c:tx>
            <c:strRef>
              <c:f>'All Frames Speed'!$M$1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'All Frames Speed'!$H$2:$H$1016</c:f>
            </c:numRef>
          </c:xVal>
          <c:yVal>
            <c:numRef>
              <c:f>'All Frames Speed'!$M$2:$M$1016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66145"/>
        <c:axId val="782942608"/>
      </c:scatterChart>
      <c:valAx>
        <c:axId val="267266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942608"/>
      </c:valAx>
      <c:valAx>
        <c:axId val="782942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266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Flat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'Wheelset Speed'!$M$1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'Wheelset Speed'!$H$2:$H$996</c:f>
            </c:numRef>
          </c:xVal>
          <c:yVal>
            <c:numRef>
              <c:f>'Wheelset Speed'!$M$2:$M$996</c:f>
              <c:numCache/>
            </c:numRef>
          </c:yVal>
        </c:ser>
        <c:ser>
          <c:idx val="1"/>
          <c:order val="1"/>
          <c:tx>
            <c:strRef>
              <c:f>'Wheelset Speed'!$L$1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'Wheelset Speed'!$H$2:$H$996</c:f>
            </c:numRef>
          </c:xVal>
          <c:yVal>
            <c:numRef>
              <c:f>'Wheelset Speed'!$L$2:$L$996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3919"/>
        <c:axId val="122585101"/>
      </c:scatterChart>
      <c:valAx>
        <c:axId val="10303539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85101"/>
      </c:valAx>
      <c:valAx>
        <c:axId val="122585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Flat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353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53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15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99" displayName="Table_1" id="1">
  <tableColumns count="5">
    <tableColumn name="Bike" id="1"/>
    <tableColumn name="Flat Time" id="2"/>
    <tableColumn name="Flat Saving" id="3"/>
    <tableColumn name="Climb Time" id="4"/>
    <tableColumn name="Climb Saving" id="5"/>
  </tableColumns>
  <tableStyleInfo name="TT Frames Speed-style" showColumnStripes="0" showFirstColumn="1" showLastColumn="1" showRowStripes="1"/>
</table>
</file>

<file path=xl/tables/table2.xml><?xml version="1.0" encoding="utf-8"?>
<table xmlns="http://schemas.openxmlformats.org/spreadsheetml/2006/main" ref="A1:E999" displayName="Table_2" id="2">
  <tableColumns count="5">
    <tableColumn name="Bike" id="1"/>
    <tableColumn name="Flat Time" id="2"/>
    <tableColumn name="Flat Saving" id="3"/>
    <tableColumn name="Climb Time" id="4"/>
    <tableColumn name="Climb Saving" id="5"/>
  </tableColumns>
  <tableStyleInfo name="Road Frames Speed-style" showColumnStripes="0" showFirstColumn="1" showLastColumn="1" showRowStripes="1"/>
</table>
</file>

<file path=xl/tables/table3.xml><?xml version="1.0" encoding="utf-8"?>
<table xmlns="http://schemas.openxmlformats.org/spreadsheetml/2006/main" headerRowCount="0" ref="B2:B38" displayName="Table_3" id="3">
  <tableColumns count="1">
    <tableColumn name="Column1" id="1"/>
  </tableColumns>
  <tableStyleInfo name="Wheel Crosswal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zwiftinsider.com/frames" TargetMode="External"/><Relationship Id="rId2" Type="http://schemas.openxmlformats.org/officeDocument/2006/relationships/hyperlink" Target="https://zwiftinsider.com/frames" TargetMode="External"/><Relationship Id="rId3" Type="http://schemas.openxmlformats.org/officeDocument/2006/relationships/hyperlink" Target="https://zwiftinsider.com/frames" TargetMode="External"/><Relationship Id="rId4" Type="http://schemas.openxmlformats.org/officeDocument/2006/relationships/hyperlink" Target="https://zwiftinsider.com/frames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zwiftinsider.com/frames" TargetMode="External"/><Relationship Id="rId5" Type="http://schemas.openxmlformats.org/officeDocument/2006/relationships/hyperlink" Target="https://zwiftinsider.com/frames" TargetMode="External"/><Relationship Id="rId6" Type="http://schemas.openxmlformats.org/officeDocument/2006/relationships/hyperlink" Target="https://zwiftinsider.com/frames" TargetMode="External"/><Relationship Id="rId7" Type="http://schemas.openxmlformats.org/officeDocument/2006/relationships/hyperlink" Target="https://zwiftinsider.com/frames" TargetMode="External"/><Relationship Id="rId8" Type="http://schemas.openxmlformats.org/officeDocument/2006/relationships/hyperlink" Target="https://zwiftinsider.com/frame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zwiftinsider.com/wheels/" TargetMode="External"/><Relationship Id="rId2" Type="http://schemas.openxmlformats.org/officeDocument/2006/relationships/hyperlink" Target="https://zwiftinsider.com/wheels/" TargetMode="External"/><Relationship Id="rId3" Type="http://schemas.openxmlformats.org/officeDocument/2006/relationships/hyperlink" Target="https://zwiftinsider.com/wheels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hidden="1">
      <c r="A2" s="3" t="s">
        <v>13</v>
      </c>
      <c r="B2" s="4" t="s">
        <v>14</v>
      </c>
      <c r="C2" s="3">
        <v>2999.0</v>
      </c>
      <c r="D2" s="3">
        <f t="shared" ref="D2:D90" si="1">3096-C2</f>
        <v>97</v>
      </c>
      <c r="E2" s="3">
        <v>3021.0</v>
      </c>
      <c r="F2" s="3">
        <f t="shared" ref="F2:F90" si="2">2987-E2</f>
        <v>-34</v>
      </c>
      <c r="G2" s="4">
        <f>VLOOKUP($B2,'Frame Prices'!$C$1:$H$113,2,TRUE)</f>
        <v>0</v>
      </c>
      <c r="H2" s="4">
        <f>VLOOKUP($B2,'Frame Prices'!$C$1:$H$113,3,TRUE)</f>
        <v>0</v>
      </c>
      <c r="I2" s="4">
        <f>VLOOKUP($B2,'Frame Prices'!$C$1:$H$113,4,TRUE)</f>
        <v>3</v>
      </c>
      <c r="J2" s="4">
        <f>VLOOKUP($B2,'Frame Prices'!$C$1:$H$113,5,TRUE)</f>
        <v>3</v>
      </c>
      <c r="K2" s="4" t="str">
        <f>VLOOKUP($B2,'Frame Prices'!$C$1:$H$113,6,TRUE)</f>
        <v>Standard</v>
      </c>
      <c r="L2" s="4">
        <f t="shared" ref="L2:L90" si="3">SUM(D2,F2)</f>
        <v>63</v>
      </c>
      <c r="M2" s="4">
        <f t="shared" ref="M2:M90" si="4">G2/L2</f>
        <v>0</v>
      </c>
    </row>
    <row r="3" hidden="1">
      <c r="A3" s="5" t="s">
        <v>15</v>
      </c>
      <c r="B3" s="6" t="s">
        <v>16</v>
      </c>
      <c r="C3" s="5">
        <v>3093.5</v>
      </c>
      <c r="D3" s="5">
        <f t="shared" si="1"/>
        <v>2.5</v>
      </c>
      <c r="E3" s="5">
        <v>2941.0</v>
      </c>
      <c r="F3" s="5">
        <f t="shared" si="2"/>
        <v>46</v>
      </c>
      <c r="G3" s="6">
        <f>VLOOKUP($B3,'Frame Prices'!$C$1:$H$113,2,TRUE)</f>
        <v>0</v>
      </c>
      <c r="H3" s="6">
        <f>VLOOKUP($B3,'Frame Prices'!$C$1:$H$113,3,TRUE)</f>
        <v>0</v>
      </c>
      <c r="I3" s="6">
        <f>VLOOKUP($B3,'Frame Prices'!$C$1:$H$113,4,TRUE)</f>
        <v>2</v>
      </c>
      <c r="J3" s="6">
        <f>VLOOKUP($B3,'Frame Prices'!$C$1:$H$113,5,TRUE)</f>
        <v>4</v>
      </c>
      <c r="K3" s="6" t="str">
        <f>VLOOKUP($B3,'Frame Prices'!$C$1:$H$113,6,TRUE)</f>
        <v>Standard</v>
      </c>
      <c r="L3" s="6">
        <f t="shared" si="3"/>
        <v>48.5</v>
      </c>
      <c r="M3" s="6">
        <f t="shared" si="4"/>
        <v>0</v>
      </c>
    </row>
    <row r="4" hidden="1">
      <c r="A4" s="3" t="s">
        <v>17</v>
      </c>
      <c r="B4" s="4" t="s">
        <v>18</v>
      </c>
      <c r="C4" s="3">
        <v>3093.5</v>
      </c>
      <c r="D4" s="3">
        <f t="shared" si="1"/>
        <v>2.5</v>
      </c>
      <c r="E4" s="3">
        <v>2938.0</v>
      </c>
      <c r="F4" s="3">
        <f t="shared" si="2"/>
        <v>49</v>
      </c>
      <c r="G4" s="4">
        <f>VLOOKUP($B4,'Frame Prices'!$C$1:$H$113,2,TRUE)</f>
        <v>0</v>
      </c>
      <c r="H4" s="4">
        <f>VLOOKUP($B4,'Frame Prices'!$C$1:$H$113,3,TRUE)</f>
        <v>0</v>
      </c>
      <c r="I4" s="4">
        <f>VLOOKUP($B4,'Frame Prices'!$C$1:$H$113,4,TRUE)</f>
        <v>2</v>
      </c>
      <c r="J4" s="4">
        <f>VLOOKUP($B4,'Frame Prices'!$C$1:$H$113,5,TRUE)</f>
        <v>4</v>
      </c>
      <c r="K4" s="4" t="str">
        <f>VLOOKUP($B4,'Frame Prices'!$C$1:$H$113,6,TRUE)</f>
        <v>Standard</v>
      </c>
      <c r="L4" s="4">
        <f t="shared" si="3"/>
        <v>51.5</v>
      </c>
      <c r="M4" s="4">
        <f t="shared" si="4"/>
        <v>0</v>
      </c>
    </row>
    <row r="5" hidden="1">
      <c r="A5" s="5" t="s">
        <v>19</v>
      </c>
      <c r="B5" s="6" t="s">
        <v>20</v>
      </c>
      <c r="C5" s="5">
        <v>3096.0</v>
      </c>
      <c r="D5" s="5">
        <f t="shared" si="1"/>
        <v>0</v>
      </c>
      <c r="E5" s="5">
        <v>2987.0</v>
      </c>
      <c r="F5" s="5">
        <f t="shared" si="2"/>
        <v>0</v>
      </c>
      <c r="G5" s="6">
        <f>VLOOKUP($B5,'Frame Prices'!$C$1:$H$113,2,TRUE)</f>
        <v>0</v>
      </c>
      <c r="H5" s="6">
        <f>VLOOKUP($B5,'Frame Prices'!$C$1:$H$113,3,TRUE)</f>
        <v>0</v>
      </c>
      <c r="I5" s="6">
        <f>VLOOKUP($B5,'Frame Prices'!$C$1:$H$113,4,TRUE)</f>
        <v>2</v>
      </c>
      <c r="J5" s="6">
        <f>VLOOKUP($B5,'Frame Prices'!$C$1:$H$113,5,TRUE)</f>
        <v>3</v>
      </c>
      <c r="K5" s="6" t="str">
        <f>VLOOKUP($B5,'Frame Prices'!$C$1:$H$113,6,TRUE)</f>
        <v>Standard</v>
      </c>
      <c r="L5" s="6">
        <f t="shared" si="3"/>
        <v>0</v>
      </c>
      <c r="M5" s="6" t="str">
        <f t="shared" si="4"/>
        <v>#DIV/0!</v>
      </c>
    </row>
    <row r="6" hidden="1">
      <c r="A6" s="3" t="s">
        <v>21</v>
      </c>
      <c r="B6" s="4" t="s">
        <v>22</v>
      </c>
      <c r="C6" s="3">
        <v>3095.0</v>
      </c>
      <c r="D6" s="3">
        <f t="shared" si="1"/>
        <v>1</v>
      </c>
      <c r="E6" s="3">
        <v>2970.5</v>
      </c>
      <c r="F6" s="3">
        <f t="shared" si="2"/>
        <v>16.5</v>
      </c>
      <c r="G6" s="7">
        <f>VLOOKUP($B6,'Frame Prices'!$C$1:$H$113,2,TRUE)</f>
        <v>184500</v>
      </c>
      <c r="H6" s="4">
        <f>VLOOKUP($B6,'Frame Prices'!$C$1:$H$113,3,TRUE)</f>
        <v>2</v>
      </c>
      <c r="I6" s="4">
        <f>VLOOKUP($B6,'Frame Prices'!$C$1:$H$113,4,TRUE)</f>
        <v>2</v>
      </c>
      <c r="J6" s="4">
        <f>VLOOKUP($B6,'Frame Prices'!$C$1:$H$113,5,TRUE)</f>
        <v>2</v>
      </c>
      <c r="K6" s="4" t="str">
        <f>VLOOKUP($B6,'Frame Prices'!$C$1:$H$113,6,TRUE)</f>
        <v>Standard</v>
      </c>
      <c r="L6" s="4">
        <f t="shared" si="3"/>
        <v>17.5</v>
      </c>
      <c r="M6" s="4">
        <f t="shared" si="4"/>
        <v>10542.85714</v>
      </c>
    </row>
    <row r="7" hidden="1">
      <c r="A7" s="5" t="s">
        <v>23</v>
      </c>
      <c r="B7" s="6" t="s">
        <v>24</v>
      </c>
      <c r="C7" s="5">
        <v>3094.0</v>
      </c>
      <c r="D7" s="5">
        <f t="shared" si="1"/>
        <v>2</v>
      </c>
      <c r="E7" s="5">
        <v>2958.0</v>
      </c>
      <c r="F7" s="5">
        <f t="shared" si="2"/>
        <v>29</v>
      </c>
      <c r="G7" s="8">
        <f>VLOOKUP($B7,'Frame Prices'!$C$1:$H$113,2,TRUE)</f>
        <v>461500</v>
      </c>
      <c r="H7" s="6">
        <f>VLOOKUP($B7,'Frame Prices'!$C$1:$H$113,3,TRUE)</f>
        <v>3</v>
      </c>
      <c r="I7" s="6">
        <f>VLOOKUP($B7,'Frame Prices'!$C$1:$H$113,4,TRUE)</f>
        <v>2</v>
      </c>
      <c r="J7" s="6">
        <f>VLOOKUP($B7,'Frame Prices'!$C$1:$H$113,5,TRUE)</f>
        <v>3</v>
      </c>
      <c r="K7" s="6" t="str">
        <f>VLOOKUP($B7,'Frame Prices'!$C$1:$H$113,6,TRUE)</f>
        <v>Standard</v>
      </c>
      <c r="L7" s="6">
        <f t="shared" si="3"/>
        <v>31</v>
      </c>
      <c r="M7" s="6">
        <f t="shared" si="4"/>
        <v>14887.09677</v>
      </c>
    </row>
    <row r="8" hidden="1">
      <c r="A8" s="3" t="s">
        <v>25</v>
      </c>
      <c r="B8" s="4" t="s">
        <v>26</v>
      </c>
      <c r="C8" s="3">
        <v>3094.5</v>
      </c>
      <c r="D8" s="3">
        <f t="shared" si="1"/>
        <v>1.5</v>
      </c>
      <c r="E8" s="3">
        <v>2973.5</v>
      </c>
      <c r="F8" s="3">
        <f t="shared" si="2"/>
        <v>13.5</v>
      </c>
      <c r="G8" s="7">
        <f>VLOOKUP($B8,'Frame Prices'!$C$1:$H$113,2,TRUE)</f>
        <v>127800</v>
      </c>
      <c r="H8" s="4">
        <f>VLOOKUP($B8,'Frame Prices'!$C$1:$H$113,3,TRUE)</f>
        <v>4</v>
      </c>
      <c r="I8" s="4">
        <f>VLOOKUP($B8,'Frame Prices'!$C$1:$H$113,4,TRUE)</f>
        <v>2</v>
      </c>
      <c r="J8" s="4">
        <f>VLOOKUP($B8,'Frame Prices'!$C$1:$H$113,5,TRUE)</f>
        <v>2</v>
      </c>
      <c r="K8" s="4" t="str">
        <f>VLOOKUP($B8,'Frame Prices'!$C$1:$H$113,6,TRUE)</f>
        <v>Standard</v>
      </c>
      <c r="L8" s="4">
        <f t="shared" si="3"/>
        <v>15</v>
      </c>
      <c r="M8" s="4">
        <f t="shared" si="4"/>
        <v>8520</v>
      </c>
    </row>
    <row r="9" hidden="1">
      <c r="A9" s="5" t="s">
        <v>27</v>
      </c>
      <c r="B9" s="6" t="s">
        <v>28</v>
      </c>
      <c r="C9" s="5">
        <v>3094.0</v>
      </c>
      <c r="D9" s="5">
        <f t="shared" si="1"/>
        <v>2</v>
      </c>
      <c r="E9" s="5">
        <v>2955.0</v>
      </c>
      <c r="F9" s="5">
        <f t="shared" si="2"/>
        <v>32</v>
      </c>
      <c r="G9" s="8">
        <f>VLOOKUP($B9,'Frame Prices'!$C$1:$H$113,2,TRUE)</f>
        <v>461500</v>
      </c>
      <c r="H9" s="6">
        <f>VLOOKUP($B9,'Frame Prices'!$C$1:$H$113,3,TRUE)</f>
        <v>5</v>
      </c>
      <c r="I9" s="6">
        <f>VLOOKUP($B9,'Frame Prices'!$C$1:$H$113,4,TRUE)</f>
        <v>2</v>
      </c>
      <c r="J9" s="6">
        <f>VLOOKUP($B9,'Frame Prices'!$C$1:$H$113,5,TRUE)</f>
        <v>3</v>
      </c>
      <c r="K9" s="6" t="str">
        <f>VLOOKUP($B9,'Frame Prices'!$C$1:$H$113,6,TRUE)</f>
        <v>Standard</v>
      </c>
      <c r="L9" s="6">
        <f t="shared" si="3"/>
        <v>34</v>
      </c>
      <c r="M9" s="6">
        <f t="shared" si="4"/>
        <v>13573.52941</v>
      </c>
    </row>
    <row r="10" hidden="1">
      <c r="A10" s="3" t="s">
        <v>29</v>
      </c>
      <c r="B10" s="4" t="s">
        <v>30</v>
      </c>
      <c r="C10" s="3">
        <v>3093.0</v>
      </c>
      <c r="D10" s="3">
        <f t="shared" si="1"/>
        <v>3</v>
      </c>
      <c r="E10" s="3">
        <v>2946.5</v>
      </c>
      <c r="F10" s="3">
        <f t="shared" si="2"/>
        <v>40.5</v>
      </c>
      <c r="G10" s="7">
        <f>VLOOKUP($B10,'Frame Prices'!$C$1:$H$113,2,TRUE)</f>
        <v>745500</v>
      </c>
      <c r="H10" s="4">
        <f>VLOOKUP($B10,'Frame Prices'!$C$1:$H$113,3,TRUE)</f>
        <v>5</v>
      </c>
      <c r="I10" s="4">
        <f>VLOOKUP($B10,'Frame Prices'!$C$1:$H$113,4,TRUE)</f>
        <v>2</v>
      </c>
      <c r="J10" s="4">
        <f>VLOOKUP($B10,'Frame Prices'!$C$1:$H$113,5,TRUE)</f>
        <v>3</v>
      </c>
      <c r="K10" s="4" t="str">
        <f>VLOOKUP($B10,'Frame Prices'!$C$1:$H$113,6,TRUE)</f>
        <v>Standard</v>
      </c>
      <c r="L10" s="4">
        <f t="shared" si="3"/>
        <v>43.5</v>
      </c>
      <c r="M10" s="4">
        <f t="shared" si="4"/>
        <v>17137.93103</v>
      </c>
    </row>
    <row r="11" hidden="1">
      <c r="A11" s="5" t="s">
        <v>31</v>
      </c>
      <c r="B11" s="6" t="s">
        <v>32</v>
      </c>
      <c r="C11" s="5">
        <v>3094.0</v>
      </c>
      <c r="D11" s="5">
        <f t="shared" si="1"/>
        <v>2</v>
      </c>
      <c r="E11" s="5">
        <v>2955.0</v>
      </c>
      <c r="F11" s="5">
        <f t="shared" si="2"/>
        <v>32</v>
      </c>
      <c r="G11" s="8">
        <f>VLOOKUP($B11,'Frame Prices'!$C$1:$H$113,2,TRUE)</f>
        <v>461500</v>
      </c>
      <c r="H11" s="6">
        <f>VLOOKUP($B11,'Frame Prices'!$C$1:$H$113,3,TRUE)</f>
        <v>5</v>
      </c>
      <c r="I11" s="6">
        <f>VLOOKUP($B11,'Frame Prices'!$C$1:$H$113,4,TRUE)</f>
        <v>2</v>
      </c>
      <c r="J11" s="6">
        <f>VLOOKUP($B11,'Frame Prices'!$C$1:$H$113,5,TRUE)</f>
        <v>3</v>
      </c>
      <c r="K11" s="6" t="str">
        <f>VLOOKUP($B11,'Frame Prices'!$C$1:$H$113,6,TRUE)</f>
        <v>Standard</v>
      </c>
      <c r="L11" s="6">
        <f t="shared" si="3"/>
        <v>34</v>
      </c>
      <c r="M11" s="6">
        <f t="shared" si="4"/>
        <v>13573.52941</v>
      </c>
    </row>
    <row r="12" hidden="1">
      <c r="A12" s="3" t="s">
        <v>33</v>
      </c>
      <c r="B12" s="4" t="s">
        <v>34</v>
      </c>
      <c r="C12" s="3">
        <v>3093.5</v>
      </c>
      <c r="D12" s="3">
        <f t="shared" si="1"/>
        <v>2.5</v>
      </c>
      <c r="E12" s="3">
        <v>2946.5</v>
      </c>
      <c r="F12" s="3">
        <f t="shared" si="2"/>
        <v>40.5</v>
      </c>
      <c r="G12" s="7">
        <f>VLOOKUP($B12,'Frame Prices'!$C$1:$H$113,2,TRUE)</f>
        <v>745500</v>
      </c>
      <c r="H12" s="4">
        <f>VLOOKUP($B12,'Frame Prices'!$C$1:$H$113,3,TRUE)</f>
        <v>5</v>
      </c>
      <c r="I12" s="4">
        <f>VLOOKUP($B12,'Frame Prices'!$C$1:$H$113,4,TRUE)</f>
        <v>2</v>
      </c>
      <c r="J12" s="4">
        <f>VLOOKUP($B12,'Frame Prices'!$C$1:$H$113,5,TRUE)</f>
        <v>3</v>
      </c>
      <c r="K12" s="4" t="str">
        <f>VLOOKUP($B12,'Frame Prices'!$C$1:$H$113,6,TRUE)</f>
        <v>Standard</v>
      </c>
      <c r="L12" s="4">
        <f t="shared" si="3"/>
        <v>43</v>
      </c>
      <c r="M12" s="4">
        <f t="shared" si="4"/>
        <v>17337.2093</v>
      </c>
    </row>
    <row r="13" hidden="1">
      <c r="A13" s="5" t="s">
        <v>35</v>
      </c>
      <c r="B13" s="6" t="s">
        <v>36</v>
      </c>
      <c r="C13" s="5">
        <v>3090.0</v>
      </c>
      <c r="D13" s="5">
        <f t="shared" si="1"/>
        <v>6</v>
      </c>
      <c r="E13" s="5">
        <v>2958.0</v>
      </c>
      <c r="F13" s="5">
        <f t="shared" si="2"/>
        <v>29</v>
      </c>
      <c r="G13" s="8">
        <f>VLOOKUP($B13,'Frame Prices'!$C$1:$H$113,2,TRUE)</f>
        <v>674500</v>
      </c>
      <c r="H13" s="6">
        <f>VLOOKUP($B13,'Frame Prices'!$C$1:$H$113,3,TRUE)</f>
        <v>5</v>
      </c>
      <c r="I13" s="6">
        <f>VLOOKUP($B13,'Frame Prices'!$C$1:$H$113,4,TRUE)</f>
        <v>3</v>
      </c>
      <c r="J13" s="6">
        <f>VLOOKUP($B13,'Frame Prices'!$C$1:$H$113,5,TRUE)</f>
        <v>3</v>
      </c>
      <c r="K13" s="6" t="str">
        <f>VLOOKUP($B13,'Frame Prices'!$C$1:$H$113,6,TRUE)</f>
        <v>Standard</v>
      </c>
      <c r="L13" s="6">
        <f t="shared" si="3"/>
        <v>35</v>
      </c>
      <c r="M13" s="6">
        <f t="shared" si="4"/>
        <v>19271.42857</v>
      </c>
    </row>
    <row r="14" hidden="1">
      <c r="A14" s="3" t="s">
        <v>37</v>
      </c>
      <c r="B14" s="4" t="s">
        <v>37</v>
      </c>
      <c r="C14" s="3">
        <v>3093.5</v>
      </c>
      <c r="D14" s="3">
        <f t="shared" si="1"/>
        <v>2.5</v>
      </c>
      <c r="E14" s="3">
        <v>2941.5</v>
      </c>
      <c r="F14" s="3">
        <f t="shared" si="2"/>
        <v>45.5</v>
      </c>
      <c r="G14" s="7">
        <f>VLOOKUP($B14,'Frame Prices'!$C$1:$H$113,2,TRUE)</f>
        <v>390500</v>
      </c>
      <c r="H14" s="4">
        <f>VLOOKUP($B14,'Frame Prices'!$C$1:$H$113,3,TRUE)</f>
        <v>6</v>
      </c>
      <c r="I14" s="4">
        <f>VLOOKUP($B14,'Frame Prices'!$C$1:$H$113,4,TRUE)</f>
        <v>2</v>
      </c>
      <c r="J14" s="4">
        <f>VLOOKUP($B14,'Frame Prices'!$C$1:$H$113,5,TRUE)</f>
        <v>4</v>
      </c>
      <c r="K14" s="4" t="str">
        <f>VLOOKUP($B14,'Frame Prices'!$C$1:$H$113,6,TRUE)</f>
        <v>Standard</v>
      </c>
      <c r="L14" s="4">
        <f t="shared" si="3"/>
        <v>48</v>
      </c>
      <c r="M14" s="4">
        <f t="shared" si="4"/>
        <v>8135.416667</v>
      </c>
    </row>
    <row r="15" hidden="1">
      <c r="A15" s="5" t="s">
        <v>38</v>
      </c>
      <c r="B15" s="6" t="s">
        <v>39</v>
      </c>
      <c r="C15" s="5">
        <v>3087.0</v>
      </c>
      <c r="D15" s="5">
        <f t="shared" si="1"/>
        <v>9</v>
      </c>
      <c r="E15" s="5">
        <v>2966.0</v>
      </c>
      <c r="F15" s="5">
        <f t="shared" si="2"/>
        <v>21</v>
      </c>
      <c r="G15" s="8">
        <f>VLOOKUP($B15,'Frame Prices'!$C$1:$H$113,2,TRUE)</f>
        <v>390500</v>
      </c>
      <c r="H15" s="6">
        <f>VLOOKUP($B15,'Frame Prices'!$C$1:$H$113,3,TRUE)</f>
        <v>7</v>
      </c>
      <c r="I15" s="6">
        <f>VLOOKUP($B15,'Frame Prices'!$C$1:$H$113,4,TRUE)</f>
        <v>3</v>
      </c>
      <c r="J15" s="6">
        <f>VLOOKUP($B15,'Frame Prices'!$C$1:$H$113,5,TRUE)</f>
        <v>3</v>
      </c>
      <c r="K15" s="6" t="str">
        <f>VLOOKUP($B15,'Frame Prices'!$C$1:$H$113,6,TRUE)</f>
        <v>Standard</v>
      </c>
      <c r="L15" s="6">
        <f t="shared" si="3"/>
        <v>30</v>
      </c>
      <c r="M15" s="6">
        <f t="shared" si="4"/>
        <v>13016.66667</v>
      </c>
    </row>
    <row r="16" hidden="1">
      <c r="A16" s="3" t="s">
        <v>40</v>
      </c>
      <c r="B16" s="4" t="s">
        <v>40</v>
      </c>
      <c r="C16" s="3">
        <v>3099.5</v>
      </c>
      <c r="D16" s="3">
        <f t="shared" si="1"/>
        <v>-3.5</v>
      </c>
      <c r="E16" s="3">
        <v>2995.5</v>
      </c>
      <c r="F16" s="3">
        <f t="shared" si="2"/>
        <v>-8.5</v>
      </c>
      <c r="G16" s="7">
        <f>VLOOKUP($B16,'Frame Prices'!$C$1:$H$113,2,TRUE)</f>
        <v>142000</v>
      </c>
      <c r="H16" s="4">
        <f>VLOOKUP($B16,'Frame Prices'!$C$1:$H$113,3,TRUE)</f>
        <v>7</v>
      </c>
      <c r="I16" s="4">
        <f>VLOOKUP($B16,'Frame Prices'!$C$1:$H$113,4,TRUE)</f>
        <v>1</v>
      </c>
      <c r="J16" s="4">
        <f>VLOOKUP($B16,'Frame Prices'!$C$1:$H$113,5,TRUE)</f>
        <v>2</v>
      </c>
      <c r="K16" s="4" t="str">
        <f>VLOOKUP($B16,'Frame Prices'!$C$1:$H$113,6,TRUE)</f>
        <v>Standard</v>
      </c>
      <c r="L16" s="4">
        <f t="shared" si="3"/>
        <v>-12</v>
      </c>
      <c r="M16" s="4">
        <f t="shared" si="4"/>
        <v>-11833.33333</v>
      </c>
    </row>
    <row r="17" hidden="1">
      <c r="A17" s="5" t="s">
        <v>41</v>
      </c>
      <c r="B17" s="6" t="s">
        <v>41</v>
      </c>
      <c r="C17" s="5">
        <v>3084.5</v>
      </c>
      <c r="D17" s="5">
        <f t="shared" si="1"/>
        <v>11.5</v>
      </c>
      <c r="E17" s="5">
        <v>2966.0</v>
      </c>
      <c r="F17" s="5">
        <f t="shared" si="2"/>
        <v>21</v>
      </c>
      <c r="G17" s="8">
        <f>VLOOKUP($B17,'Frame Prices'!$C$1:$H$113,2,TRUE)</f>
        <v>426000</v>
      </c>
      <c r="H17" s="6">
        <f>VLOOKUP($B17,'Frame Prices'!$C$1:$H$113,3,TRUE)</f>
        <v>8</v>
      </c>
      <c r="I17" s="6">
        <f>VLOOKUP($B17,'Frame Prices'!$C$1:$H$113,4,TRUE)</f>
        <v>3</v>
      </c>
      <c r="J17" s="6">
        <f>VLOOKUP($B17,'Frame Prices'!$C$1:$H$113,5,TRUE)</f>
        <v>3</v>
      </c>
      <c r="K17" s="6" t="str">
        <f>VLOOKUP($B17,'Frame Prices'!$C$1:$H$113,6,TRUE)</f>
        <v>Standard</v>
      </c>
      <c r="L17" s="6">
        <f t="shared" si="3"/>
        <v>32.5</v>
      </c>
      <c r="M17" s="6">
        <f t="shared" si="4"/>
        <v>13107.69231</v>
      </c>
    </row>
    <row r="18" hidden="1">
      <c r="A18" s="3" t="s">
        <v>42</v>
      </c>
      <c r="B18" s="4" t="s">
        <v>43</v>
      </c>
      <c r="C18" s="3">
        <v>3082.5</v>
      </c>
      <c r="D18" s="3">
        <f t="shared" si="1"/>
        <v>13.5</v>
      </c>
      <c r="E18" s="3">
        <v>2950.0</v>
      </c>
      <c r="F18" s="3">
        <f t="shared" si="2"/>
        <v>37</v>
      </c>
      <c r="G18" s="7">
        <f>VLOOKUP($B18,'Frame Prices'!$C$1:$H$113,2,TRUE)</f>
        <v>426000</v>
      </c>
      <c r="H18" s="4">
        <f>VLOOKUP($B18,'Frame Prices'!$C$1:$H$113,3,TRUE)</f>
        <v>8</v>
      </c>
      <c r="I18" s="4">
        <f>VLOOKUP($B18,'Frame Prices'!$C$1:$H$113,4,TRUE)</f>
        <v>3</v>
      </c>
      <c r="J18" s="4">
        <f>VLOOKUP($B18,'Frame Prices'!$C$1:$H$113,5,TRUE)</f>
        <v>3</v>
      </c>
      <c r="K18" s="4" t="str">
        <f>VLOOKUP($B18,'Frame Prices'!$C$1:$H$113,6,TRUE)</f>
        <v>Standard</v>
      </c>
      <c r="L18" s="4">
        <f t="shared" si="3"/>
        <v>50.5</v>
      </c>
      <c r="M18" s="4">
        <f t="shared" si="4"/>
        <v>8435.643564</v>
      </c>
    </row>
    <row r="19" hidden="1">
      <c r="A19" s="5" t="s">
        <v>44</v>
      </c>
      <c r="B19" s="6" t="s">
        <v>45</v>
      </c>
      <c r="C19" s="5">
        <v>3091.0</v>
      </c>
      <c r="D19" s="5">
        <f t="shared" si="1"/>
        <v>5</v>
      </c>
      <c r="E19" s="5">
        <v>2959.0</v>
      </c>
      <c r="F19" s="5">
        <f t="shared" si="2"/>
        <v>28</v>
      </c>
      <c r="G19" s="8">
        <f>VLOOKUP($B19,'Frame Prices'!$C$1:$H$113,2,TRUE)</f>
        <v>305300</v>
      </c>
      <c r="H19" s="6">
        <f>VLOOKUP($B19,'Frame Prices'!$C$1:$H$113,3,TRUE)</f>
        <v>8</v>
      </c>
      <c r="I19" s="6">
        <f>VLOOKUP($B19,'Frame Prices'!$C$1:$H$113,4,TRUE)</f>
        <v>2</v>
      </c>
      <c r="J19" s="6">
        <f>VLOOKUP($B19,'Frame Prices'!$C$1:$H$113,5,TRUE)</f>
        <v>3</v>
      </c>
      <c r="K19" s="6" t="str">
        <f>VLOOKUP($B19,'Frame Prices'!$C$1:$H$113,6,TRUE)</f>
        <v>Standard</v>
      </c>
      <c r="L19" s="6">
        <f t="shared" si="3"/>
        <v>33</v>
      </c>
      <c r="M19" s="6">
        <f t="shared" si="4"/>
        <v>9251.515152</v>
      </c>
    </row>
    <row r="20" hidden="1">
      <c r="A20" s="9" t="s">
        <v>46</v>
      </c>
      <c r="B20" s="10" t="s">
        <v>47</v>
      </c>
      <c r="C20" s="9">
        <v>3093.0</v>
      </c>
      <c r="D20" s="3">
        <f t="shared" si="1"/>
        <v>3</v>
      </c>
      <c r="E20" s="9">
        <v>2934.5</v>
      </c>
      <c r="F20" s="3">
        <f t="shared" si="2"/>
        <v>52.5</v>
      </c>
      <c r="G20" s="11">
        <f>VLOOKUP($B20,'Frame Prices'!$C$1:$H$113,2,TRUE)</f>
        <v>213000</v>
      </c>
      <c r="H20" s="10">
        <f>VLOOKUP($B20,'Frame Prices'!$C$1:$H$113,3,TRUE)</f>
        <v>9</v>
      </c>
      <c r="I20" s="10">
        <f>VLOOKUP($B20,'Frame Prices'!$C$1:$H$113,4,TRUE)</f>
        <v>2</v>
      </c>
      <c r="J20" s="10">
        <f>VLOOKUP($B20,'Frame Prices'!$C$1:$H$113,5,TRUE)</f>
        <v>4</v>
      </c>
      <c r="K20" s="10" t="str">
        <f>VLOOKUP($B20,'Frame Prices'!$C$1:$H$113,6,TRUE)</f>
        <v>Standard</v>
      </c>
      <c r="L20" s="4">
        <f t="shared" si="3"/>
        <v>55.5</v>
      </c>
      <c r="M20" s="4">
        <f t="shared" si="4"/>
        <v>3837.837838</v>
      </c>
    </row>
    <row r="21" hidden="1">
      <c r="A21" s="5" t="s">
        <v>48</v>
      </c>
      <c r="B21" s="6" t="s">
        <v>49</v>
      </c>
      <c r="C21" s="5">
        <v>3083.5</v>
      </c>
      <c r="D21" s="5">
        <f t="shared" si="1"/>
        <v>12.5</v>
      </c>
      <c r="E21" s="5">
        <v>2964.5</v>
      </c>
      <c r="F21" s="5">
        <f t="shared" si="2"/>
        <v>22.5</v>
      </c>
      <c r="G21" s="8">
        <f>VLOOKUP($B21,'Frame Prices'!$C$1:$H$113,2,TRUE)</f>
        <v>426000</v>
      </c>
      <c r="H21" s="6">
        <f>VLOOKUP($B21,'Frame Prices'!$C$1:$H$113,3,TRUE)</f>
        <v>9</v>
      </c>
      <c r="I21" s="6">
        <f>VLOOKUP($B21,'Frame Prices'!$C$1:$H$113,4,TRUE)</f>
        <v>3</v>
      </c>
      <c r="J21" s="6">
        <f>VLOOKUP($B21,'Frame Prices'!$C$1:$H$113,5,TRUE)</f>
        <v>3</v>
      </c>
      <c r="K21" s="6" t="str">
        <f>VLOOKUP($B21,'Frame Prices'!$C$1:$H$113,6,TRUE)</f>
        <v>Standard</v>
      </c>
      <c r="L21" s="6">
        <f t="shared" si="3"/>
        <v>35</v>
      </c>
      <c r="M21" s="6">
        <f t="shared" si="4"/>
        <v>12171.42857</v>
      </c>
    </row>
    <row r="22" hidden="1">
      <c r="A22" s="3" t="s">
        <v>50</v>
      </c>
      <c r="B22" s="4" t="s">
        <v>51</v>
      </c>
      <c r="C22" s="3">
        <v>3079.0</v>
      </c>
      <c r="D22" s="3">
        <f t="shared" si="1"/>
        <v>17</v>
      </c>
      <c r="E22" s="3">
        <v>2941.0</v>
      </c>
      <c r="F22" s="3">
        <f t="shared" si="2"/>
        <v>46</v>
      </c>
      <c r="G22" s="7">
        <f>VLOOKUP($B22,'Frame Prices'!$C$1:$H$113,2,TRUE)</f>
        <v>568000</v>
      </c>
      <c r="H22" s="4">
        <f>VLOOKUP($B22,'Frame Prices'!$C$1:$H$113,3,TRUE)</f>
        <v>10</v>
      </c>
      <c r="I22" s="4">
        <f>VLOOKUP($B22,'Frame Prices'!$C$1:$H$113,4,TRUE)</f>
        <v>3</v>
      </c>
      <c r="J22" s="4">
        <f>VLOOKUP($B22,'Frame Prices'!$C$1:$H$113,5,TRUE)</f>
        <v>3</v>
      </c>
      <c r="K22" s="4" t="str">
        <f>VLOOKUP($B22,'Frame Prices'!$C$1:$H$113,6,TRUE)</f>
        <v>Standard</v>
      </c>
      <c r="L22" s="4">
        <f t="shared" si="3"/>
        <v>63</v>
      </c>
      <c r="M22" s="4">
        <f t="shared" si="4"/>
        <v>9015.873016</v>
      </c>
    </row>
    <row r="23" hidden="1">
      <c r="A23" s="5" t="s">
        <v>52</v>
      </c>
      <c r="B23" s="6" t="s">
        <v>53</v>
      </c>
      <c r="C23" s="5">
        <v>3093.0</v>
      </c>
      <c r="D23" s="5">
        <f t="shared" si="1"/>
        <v>3</v>
      </c>
      <c r="E23" s="5">
        <v>2940.0</v>
      </c>
      <c r="F23" s="5">
        <f t="shared" si="2"/>
        <v>47</v>
      </c>
      <c r="G23" s="8">
        <f>VLOOKUP($B23,'Frame Prices'!$C$1:$H$113,2,TRUE)</f>
        <v>461500</v>
      </c>
      <c r="H23" s="6">
        <f>VLOOKUP($B23,'Frame Prices'!$C$1:$H$113,3,TRUE)</f>
        <v>10</v>
      </c>
      <c r="I23" s="6">
        <f>VLOOKUP($B23,'Frame Prices'!$C$1:$H$113,4,TRUE)</f>
        <v>2</v>
      </c>
      <c r="J23" s="6">
        <f>VLOOKUP($B23,'Frame Prices'!$C$1:$H$113,5,TRUE)</f>
        <v>4</v>
      </c>
      <c r="K23" s="6" t="str">
        <f>VLOOKUP($B23,'Frame Prices'!$C$1:$H$113,6,TRUE)</f>
        <v>Standard</v>
      </c>
      <c r="L23" s="6">
        <f t="shared" si="3"/>
        <v>50</v>
      </c>
      <c r="M23" s="6">
        <f t="shared" si="4"/>
        <v>9230</v>
      </c>
    </row>
    <row r="24">
      <c r="A24" s="3" t="s">
        <v>54</v>
      </c>
      <c r="B24" s="4" t="s">
        <v>54</v>
      </c>
      <c r="C24" s="3">
        <v>2998.0</v>
      </c>
      <c r="D24" s="3">
        <f t="shared" si="1"/>
        <v>98</v>
      </c>
      <c r="E24" s="3">
        <v>3011.0</v>
      </c>
      <c r="F24" s="3">
        <f t="shared" si="2"/>
        <v>-24</v>
      </c>
      <c r="G24" s="7">
        <f>VLOOKUP($B24,'Frame Prices'!$C$1:$H$113,2,TRUE)</f>
        <v>710000</v>
      </c>
      <c r="H24" s="4">
        <f>VLOOKUP($B24,'Frame Prices'!$C$1:$H$113,3,TRUE)</f>
        <v>10</v>
      </c>
      <c r="I24" s="4">
        <f>VLOOKUP($B24,'Frame Prices'!$C$1:$H$113,4,TRUE)</f>
        <v>4</v>
      </c>
      <c r="J24" s="4">
        <f>VLOOKUP($B24,'Frame Prices'!$C$1:$H$113,5,TRUE)</f>
        <v>1</v>
      </c>
      <c r="K24" s="4" t="str">
        <f>VLOOKUP($B24,'Frame Prices'!$C$1:$H$113,6,TRUE)</f>
        <v>TT</v>
      </c>
      <c r="L24" s="4">
        <f t="shared" si="3"/>
        <v>74</v>
      </c>
      <c r="M24" s="4">
        <f t="shared" si="4"/>
        <v>9594.594595</v>
      </c>
    </row>
    <row r="25">
      <c r="A25" s="5" t="s">
        <v>55</v>
      </c>
      <c r="B25" s="6" t="s">
        <v>55</v>
      </c>
      <c r="C25" s="5">
        <v>2998.0</v>
      </c>
      <c r="D25" s="5">
        <f t="shared" si="1"/>
        <v>98</v>
      </c>
      <c r="E25" s="5">
        <v>3002.0</v>
      </c>
      <c r="F25" s="5">
        <f t="shared" si="2"/>
        <v>-15</v>
      </c>
      <c r="G25" s="8">
        <f>VLOOKUP($B25,'Frame Prices'!$C$1:$H$113,2,TRUE)</f>
        <v>852000</v>
      </c>
      <c r="H25" s="6">
        <f>VLOOKUP($B25,'Frame Prices'!$C$1:$H$113,3,TRUE)</f>
        <v>10</v>
      </c>
      <c r="I25" s="6">
        <f>VLOOKUP($B25,'Frame Prices'!$C$1:$H$113,4,TRUE)</f>
        <v>4</v>
      </c>
      <c r="J25" s="6">
        <f>VLOOKUP($B25,'Frame Prices'!$C$1:$H$113,5,TRUE)</f>
        <v>1</v>
      </c>
      <c r="K25" s="6" t="str">
        <f>VLOOKUP($B25,'Frame Prices'!$C$1:$H$113,6,TRUE)</f>
        <v>TT</v>
      </c>
      <c r="L25" s="6">
        <f t="shared" si="3"/>
        <v>83</v>
      </c>
      <c r="M25" s="6">
        <f t="shared" si="4"/>
        <v>10265.06024</v>
      </c>
    </row>
    <row r="26" hidden="1">
      <c r="A26" s="3" t="s">
        <v>56</v>
      </c>
      <c r="B26" s="4" t="s">
        <v>57</v>
      </c>
      <c r="C26" s="3">
        <v>3093.0</v>
      </c>
      <c r="D26" s="3">
        <f t="shared" si="1"/>
        <v>3</v>
      </c>
      <c r="E26" s="3">
        <v>2936.0</v>
      </c>
      <c r="F26" s="3">
        <f t="shared" si="2"/>
        <v>51</v>
      </c>
      <c r="G26" s="7">
        <f>VLOOKUP($B26,'Frame Prices'!$C$1:$H$113,2,TRUE)</f>
        <v>408300</v>
      </c>
      <c r="H26" s="4">
        <f>VLOOKUP($B26,'Frame Prices'!$C$1:$H$113,3,TRUE)</f>
        <v>11</v>
      </c>
      <c r="I26" s="4">
        <f>VLOOKUP($B26,'Frame Prices'!$C$1:$H$113,4,TRUE)</f>
        <v>2</v>
      </c>
      <c r="J26" s="4">
        <f>VLOOKUP($B26,'Frame Prices'!$C$1:$H$113,5,TRUE)</f>
        <v>4</v>
      </c>
      <c r="K26" s="4" t="str">
        <f>VLOOKUP($B26,'Frame Prices'!$C$1:$H$113,6,TRUE)</f>
        <v>Standard</v>
      </c>
      <c r="L26" s="4">
        <f t="shared" si="3"/>
        <v>54</v>
      </c>
      <c r="M26" s="4">
        <f t="shared" si="4"/>
        <v>7561.111111</v>
      </c>
    </row>
    <row r="27" hidden="1">
      <c r="A27" s="5" t="s">
        <v>58</v>
      </c>
      <c r="B27" s="6" t="s">
        <v>59</v>
      </c>
      <c r="C27" s="5">
        <v>3093.5</v>
      </c>
      <c r="D27" s="5">
        <f t="shared" si="1"/>
        <v>2.5</v>
      </c>
      <c r="E27" s="5">
        <v>2951.0</v>
      </c>
      <c r="F27" s="5">
        <f t="shared" si="2"/>
        <v>36</v>
      </c>
      <c r="G27" s="8">
        <f>VLOOKUP($B27,'Frame Prices'!$C$1:$H$113,2,TRUE)</f>
        <v>298200</v>
      </c>
      <c r="H27" s="6">
        <f>VLOOKUP($B27,'Frame Prices'!$C$1:$H$113,3,TRUE)</f>
        <v>12</v>
      </c>
      <c r="I27" s="6">
        <f>VLOOKUP($B27,'Frame Prices'!$C$1:$H$113,4,TRUE)</f>
        <v>2</v>
      </c>
      <c r="J27" s="6">
        <f>VLOOKUP($B27,'Frame Prices'!$C$1:$H$113,5,TRUE)</f>
        <v>3</v>
      </c>
      <c r="K27" s="6" t="str">
        <f>VLOOKUP($B27,'Frame Prices'!$C$1:$H$113,6,TRUE)</f>
        <v>Standard</v>
      </c>
      <c r="L27" s="6">
        <f t="shared" si="3"/>
        <v>38.5</v>
      </c>
      <c r="M27" s="6">
        <f t="shared" si="4"/>
        <v>7745.454545</v>
      </c>
    </row>
    <row r="28" hidden="1">
      <c r="A28" s="3" t="s">
        <v>60</v>
      </c>
      <c r="B28" s="4" t="s">
        <v>61</v>
      </c>
      <c r="C28" s="3">
        <v>3094.5</v>
      </c>
      <c r="D28" s="3">
        <f t="shared" si="1"/>
        <v>1.5</v>
      </c>
      <c r="E28" s="3">
        <v>2960.0</v>
      </c>
      <c r="F28" s="3">
        <f t="shared" si="2"/>
        <v>27</v>
      </c>
      <c r="G28" s="7">
        <f>VLOOKUP($B28,'Frame Prices'!$C$1:$H$113,2,TRUE)</f>
        <v>326600</v>
      </c>
      <c r="H28" s="4">
        <f>VLOOKUP($B28,'Frame Prices'!$C$1:$H$113,3,TRUE)</f>
        <v>12</v>
      </c>
      <c r="I28" s="4">
        <f>VLOOKUP($B28,'Frame Prices'!$C$1:$H$113,4,TRUE)</f>
        <v>2</v>
      </c>
      <c r="J28" s="4">
        <f>VLOOKUP($B28,'Frame Prices'!$C$1:$H$113,5,TRUE)</f>
        <v>3</v>
      </c>
      <c r="K28" s="4" t="str">
        <f>VLOOKUP($B28,'Frame Prices'!$C$1:$H$113,6,TRUE)</f>
        <v>Standard</v>
      </c>
      <c r="L28" s="4">
        <f t="shared" si="3"/>
        <v>28.5</v>
      </c>
      <c r="M28" s="4">
        <f t="shared" si="4"/>
        <v>11459.64912</v>
      </c>
    </row>
    <row r="29" hidden="1">
      <c r="A29" s="5" t="s">
        <v>62</v>
      </c>
      <c r="B29" s="6" t="s">
        <v>62</v>
      </c>
      <c r="C29" s="5">
        <v>3083.5</v>
      </c>
      <c r="D29" s="5">
        <f t="shared" si="1"/>
        <v>12.5</v>
      </c>
      <c r="E29" s="5">
        <v>2972.5</v>
      </c>
      <c r="F29" s="5">
        <f t="shared" si="2"/>
        <v>14.5</v>
      </c>
      <c r="G29" s="8">
        <f>VLOOKUP($B29,'Frame Prices'!$C$1:$H$113,2,TRUE)</f>
        <v>468600</v>
      </c>
      <c r="H29" s="6">
        <f>VLOOKUP($B29,'Frame Prices'!$C$1:$H$113,3,TRUE)</f>
        <v>13</v>
      </c>
      <c r="I29" s="6">
        <f>VLOOKUP($B29,'Frame Prices'!$C$1:$H$113,4,TRUE)</f>
        <v>3</v>
      </c>
      <c r="J29" s="6">
        <f>VLOOKUP($B29,'Frame Prices'!$C$1:$H$113,5,TRUE)</f>
        <v>2</v>
      </c>
      <c r="K29" s="6" t="str">
        <f>VLOOKUP($B29,'Frame Prices'!$C$1:$H$113,6,TRUE)</f>
        <v>Standard</v>
      </c>
      <c r="L29" s="6">
        <f t="shared" si="3"/>
        <v>27</v>
      </c>
      <c r="M29" s="6">
        <f t="shared" si="4"/>
        <v>17355.55556</v>
      </c>
    </row>
    <row r="30" hidden="1">
      <c r="A30" s="3" t="s">
        <v>63</v>
      </c>
      <c r="B30" s="4" t="s">
        <v>64</v>
      </c>
      <c r="C30" s="3">
        <v>3091.5</v>
      </c>
      <c r="D30" s="3">
        <f t="shared" si="1"/>
        <v>4.5</v>
      </c>
      <c r="E30" s="3">
        <v>2945.5</v>
      </c>
      <c r="F30" s="3">
        <f t="shared" si="2"/>
        <v>41.5</v>
      </c>
      <c r="G30" s="7">
        <f>VLOOKUP($B30,'Frame Prices'!$C$1:$H$113,2,TRUE)</f>
        <v>745500</v>
      </c>
      <c r="H30" s="4">
        <f>VLOOKUP($B30,'Frame Prices'!$C$1:$H$113,3,TRUE)</f>
        <v>14</v>
      </c>
      <c r="I30" s="4">
        <f>VLOOKUP($B30,'Frame Prices'!$C$1:$H$113,4,TRUE)</f>
        <v>3</v>
      </c>
      <c r="J30" s="4">
        <f>VLOOKUP($B30,'Frame Prices'!$C$1:$H$113,5,TRUE)</f>
        <v>3</v>
      </c>
      <c r="K30" s="4" t="str">
        <f>VLOOKUP($B30,'Frame Prices'!$C$1:$H$113,6,TRUE)</f>
        <v>Standard</v>
      </c>
      <c r="L30" s="4">
        <f t="shared" si="3"/>
        <v>46</v>
      </c>
      <c r="M30" s="4">
        <f t="shared" si="4"/>
        <v>16206.52174</v>
      </c>
    </row>
    <row r="31" hidden="1">
      <c r="A31" s="5" t="s">
        <v>65</v>
      </c>
      <c r="B31" s="6" t="s">
        <v>66</v>
      </c>
      <c r="C31" s="5">
        <v>3083.0</v>
      </c>
      <c r="D31" s="5">
        <f t="shared" si="1"/>
        <v>13</v>
      </c>
      <c r="E31" s="5">
        <v>2953.0</v>
      </c>
      <c r="F31" s="5">
        <f t="shared" si="2"/>
        <v>34</v>
      </c>
      <c r="G31" s="8">
        <f>VLOOKUP($B31,'Frame Prices'!$C$1:$H$113,2,TRUE)</f>
        <v>127800</v>
      </c>
      <c r="H31" s="6">
        <f>VLOOKUP($B31,'Frame Prices'!$C$1:$H$113,3,TRUE)</f>
        <v>14</v>
      </c>
      <c r="I31" s="6">
        <f>VLOOKUP($B31,'Frame Prices'!$C$1:$H$113,4,TRUE)</f>
        <v>3</v>
      </c>
      <c r="J31" s="6">
        <f>VLOOKUP($B31,'Frame Prices'!$C$1:$H$113,5,TRUE)</f>
        <v>3</v>
      </c>
      <c r="K31" s="6" t="str">
        <f>VLOOKUP($B31,'Frame Prices'!$C$1:$H$113,6,TRUE)</f>
        <v>Standard</v>
      </c>
      <c r="L31" s="6">
        <f t="shared" si="3"/>
        <v>47</v>
      </c>
      <c r="M31" s="6">
        <f t="shared" si="4"/>
        <v>2719.148936</v>
      </c>
    </row>
    <row r="32">
      <c r="A32" s="12" t="s">
        <v>67</v>
      </c>
      <c r="B32" s="4" t="s">
        <v>67</v>
      </c>
      <c r="C32" s="3">
        <v>2991.0</v>
      </c>
      <c r="D32" s="3">
        <f t="shared" si="1"/>
        <v>105</v>
      </c>
      <c r="E32" s="3">
        <v>3003.5</v>
      </c>
      <c r="F32" s="3">
        <f t="shared" si="2"/>
        <v>-16.5</v>
      </c>
      <c r="G32" s="7">
        <f>VLOOKUP($B32,'Frame Prices'!$C$1:$H$113,2,TRUE)</f>
        <v>710000</v>
      </c>
      <c r="H32" s="4">
        <f>VLOOKUP($B32,'Frame Prices'!$C$1:$H$113,3,TRUE)</f>
        <v>15</v>
      </c>
      <c r="I32" s="4">
        <f>VLOOKUP($B32,'Frame Prices'!$C$1:$H$113,4,TRUE)</f>
        <v>4</v>
      </c>
      <c r="J32" s="4">
        <f>VLOOKUP($B32,'Frame Prices'!$C$1:$H$113,5,TRUE)</f>
        <v>1</v>
      </c>
      <c r="K32" s="4" t="str">
        <f>VLOOKUP($B32,'Frame Prices'!$C$1:$H$113,6,TRUE)</f>
        <v>TT</v>
      </c>
      <c r="L32" s="4">
        <f t="shared" si="3"/>
        <v>88.5</v>
      </c>
      <c r="M32" s="4">
        <f t="shared" si="4"/>
        <v>8022.59887</v>
      </c>
    </row>
    <row r="33" hidden="1">
      <c r="A33" s="5" t="s">
        <v>68</v>
      </c>
      <c r="B33" s="6" t="s">
        <v>69</v>
      </c>
      <c r="C33" s="5">
        <v>3093.0</v>
      </c>
      <c r="D33" s="5">
        <f t="shared" si="1"/>
        <v>3</v>
      </c>
      <c r="E33" s="5">
        <v>2937.5</v>
      </c>
      <c r="F33" s="5">
        <f t="shared" si="2"/>
        <v>49.5</v>
      </c>
      <c r="G33" s="8">
        <f>VLOOKUP($B33,'Frame Prices'!$C$1:$H$113,2,TRUE)</f>
        <v>511200</v>
      </c>
      <c r="H33" s="6">
        <f>VLOOKUP($B33,'Frame Prices'!$C$1:$H$113,3,TRUE)</f>
        <v>15</v>
      </c>
      <c r="I33" s="6">
        <f>VLOOKUP($B33,'Frame Prices'!$C$1:$H$113,4,TRUE)</f>
        <v>2</v>
      </c>
      <c r="J33" s="6">
        <f>VLOOKUP($B33,'Frame Prices'!$C$1:$H$113,5,TRUE)</f>
        <v>4</v>
      </c>
      <c r="K33" s="6" t="str">
        <f>VLOOKUP($B33,'Frame Prices'!$C$1:$H$113,6,TRUE)</f>
        <v>Standard</v>
      </c>
      <c r="L33" s="6">
        <f t="shared" si="3"/>
        <v>52.5</v>
      </c>
      <c r="M33" s="6">
        <f t="shared" si="4"/>
        <v>9737.142857</v>
      </c>
    </row>
    <row r="34" hidden="1">
      <c r="A34" s="3" t="s">
        <v>70</v>
      </c>
      <c r="B34" s="4" t="s">
        <v>71</v>
      </c>
      <c r="C34" s="3">
        <v>3094.5</v>
      </c>
      <c r="D34" s="3">
        <f t="shared" si="1"/>
        <v>1.5</v>
      </c>
      <c r="E34" s="3">
        <v>2975.0</v>
      </c>
      <c r="F34" s="3">
        <f t="shared" si="2"/>
        <v>12</v>
      </c>
      <c r="G34" s="7">
        <f>VLOOKUP($B34,'Frame Prices'!$C$1:$H$113,2,TRUE)</f>
        <v>852000</v>
      </c>
      <c r="H34" s="4">
        <f>VLOOKUP($B34,'Frame Prices'!$C$1:$H$113,3,TRUE)</f>
        <v>15</v>
      </c>
      <c r="I34" s="4">
        <f>VLOOKUP($B34,'Frame Prices'!$C$1:$H$113,4,TRUE)</f>
        <v>2</v>
      </c>
      <c r="J34" s="4">
        <f>VLOOKUP($B34,'Frame Prices'!$C$1:$H$113,5,TRUE)</f>
        <v>2</v>
      </c>
      <c r="K34" s="4" t="str">
        <f>VLOOKUP($B34,'Frame Prices'!$C$1:$H$113,6,TRUE)</f>
        <v>Standard</v>
      </c>
      <c r="L34" s="4">
        <f t="shared" si="3"/>
        <v>13.5</v>
      </c>
      <c r="M34" s="4">
        <f t="shared" si="4"/>
        <v>63111.11111</v>
      </c>
    </row>
    <row r="35" hidden="1">
      <c r="A35" s="5" t="s">
        <v>72</v>
      </c>
      <c r="B35" s="6" t="s">
        <v>72</v>
      </c>
      <c r="C35" s="5">
        <v>3094.5</v>
      </c>
      <c r="D35" s="5">
        <f t="shared" si="1"/>
        <v>1.5</v>
      </c>
      <c r="E35" s="5">
        <v>2975.0</v>
      </c>
      <c r="F35" s="5">
        <f t="shared" si="2"/>
        <v>12</v>
      </c>
      <c r="G35" s="8">
        <f>VLOOKUP($B35,'Frame Prices'!$C$1:$H$113,2,TRUE)</f>
        <v>852000</v>
      </c>
      <c r="H35" s="6">
        <f>VLOOKUP($B35,'Frame Prices'!$C$1:$H$113,3,TRUE)</f>
        <v>15</v>
      </c>
      <c r="I35" s="6">
        <f>VLOOKUP($B35,'Frame Prices'!$C$1:$H$113,4,TRUE)</f>
        <v>2</v>
      </c>
      <c r="J35" s="6">
        <f>VLOOKUP($B35,'Frame Prices'!$C$1:$H$113,5,TRUE)</f>
        <v>2</v>
      </c>
      <c r="K35" s="6" t="str">
        <f>VLOOKUP($B35,'Frame Prices'!$C$1:$H$113,6,TRUE)</f>
        <v>Standard</v>
      </c>
      <c r="L35" s="6">
        <f t="shared" si="3"/>
        <v>13.5</v>
      </c>
      <c r="M35" s="6">
        <f t="shared" si="4"/>
        <v>63111.11111</v>
      </c>
    </row>
    <row r="36" hidden="1">
      <c r="A36" s="3" t="s">
        <v>73</v>
      </c>
      <c r="B36" s="4" t="s">
        <v>74</v>
      </c>
      <c r="C36" s="3">
        <v>2994.5</v>
      </c>
      <c r="D36" s="3">
        <f t="shared" si="1"/>
        <v>101.5</v>
      </c>
      <c r="E36" s="3">
        <v>3035.0</v>
      </c>
      <c r="F36" s="3">
        <f t="shared" si="2"/>
        <v>-48</v>
      </c>
      <c r="G36" s="7">
        <f>VLOOKUP($B36,'Frame Prices'!$C$1:$H$113,2,TRUE)</f>
        <v>638900</v>
      </c>
      <c r="H36" s="4">
        <f>VLOOKUP($B36,'Frame Prices'!$C$1:$H$113,3,TRUE)</f>
        <v>15</v>
      </c>
      <c r="I36" s="4">
        <f>VLOOKUP($B36,'Frame Prices'!$C$1:$H$113,4,TRUE)</f>
        <v>3</v>
      </c>
      <c r="J36" s="4">
        <f>VLOOKUP($B36,'Frame Prices'!$C$1:$H$113,5,TRUE)</f>
        <v>3</v>
      </c>
      <c r="K36" s="4" t="str">
        <f>VLOOKUP($B36,'Frame Prices'!$C$1:$H$113,6,TRUE)</f>
        <v>Standard</v>
      </c>
      <c r="L36" s="4">
        <f t="shared" si="3"/>
        <v>53.5</v>
      </c>
      <c r="M36" s="4">
        <f t="shared" si="4"/>
        <v>11942.05607</v>
      </c>
    </row>
    <row r="37" hidden="1">
      <c r="A37" s="5" t="s">
        <v>75</v>
      </c>
      <c r="B37" s="6" t="s">
        <v>75</v>
      </c>
      <c r="C37" s="5">
        <v>3088.0</v>
      </c>
      <c r="D37" s="5">
        <f t="shared" si="1"/>
        <v>8</v>
      </c>
      <c r="E37" s="5">
        <v>2963.0</v>
      </c>
      <c r="F37" s="5">
        <f t="shared" si="2"/>
        <v>24</v>
      </c>
      <c r="G37" s="8">
        <f>VLOOKUP($B37,'Frame Prices'!$C$1:$H$113,2,TRUE)</f>
        <v>355000</v>
      </c>
      <c r="H37" s="6">
        <f>VLOOKUP($B37,'Frame Prices'!$C$1:$H$113,3,TRUE)</f>
        <v>16</v>
      </c>
      <c r="I37" s="6">
        <f>VLOOKUP($B37,'Frame Prices'!$C$1:$H$113,4,TRUE)</f>
        <v>3</v>
      </c>
      <c r="J37" s="6">
        <f>VLOOKUP($B37,'Frame Prices'!$C$1:$H$113,5,TRUE)</f>
        <v>3</v>
      </c>
      <c r="K37" s="6" t="str">
        <f>VLOOKUP($B37,'Frame Prices'!$C$1:$H$113,6,TRUE)</f>
        <v>Standard</v>
      </c>
      <c r="L37" s="6">
        <f t="shared" si="3"/>
        <v>32</v>
      </c>
      <c r="M37" s="6">
        <f t="shared" si="4"/>
        <v>11093.75</v>
      </c>
    </row>
    <row r="38" hidden="1">
      <c r="A38" s="3" t="s">
        <v>76</v>
      </c>
      <c r="B38" s="4" t="s">
        <v>76</v>
      </c>
      <c r="C38" s="3">
        <v>3091.5</v>
      </c>
      <c r="D38" s="3">
        <f t="shared" si="1"/>
        <v>4.5</v>
      </c>
      <c r="E38" s="3">
        <v>2959.5</v>
      </c>
      <c r="F38" s="3">
        <f t="shared" si="2"/>
        <v>27.5</v>
      </c>
      <c r="G38" s="7">
        <f>VLOOKUP($B38,'Frame Prices'!$C$1:$H$113,2,TRUE)</f>
        <v>603500</v>
      </c>
      <c r="H38" s="4">
        <f>VLOOKUP($B38,'Frame Prices'!$C$1:$H$113,3,TRUE)</f>
        <v>16</v>
      </c>
      <c r="I38" s="4">
        <f>VLOOKUP($B38,'Frame Prices'!$C$1:$H$113,4,TRUE)</f>
        <v>3</v>
      </c>
      <c r="J38" s="4">
        <f>VLOOKUP($B38,'Frame Prices'!$C$1:$H$113,5,TRUE)</f>
        <v>3</v>
      </c>
      <c r="K38" s="4" t="str">
        <f>VLOOKUP($B38,'Frame Prices'!$C$1:$H$113,6,TRUE)</f>
        <v>Standard</v>
      </c>
      <c r="L38" s="4">
        <f t="shared" si="3"/>
        <v>32</v>
      </c>
      <c r="M38" s="4">
        <f t="shared" si="4"/>
        <v>18859.375</v>
      </c>
    </row>
    <row r="39">
      <c r="A39" s="5" t="s">
        <v>77</v>
      </c>
      <c r="B39" s="6" t="s">
        <v>77</v>
      </c>
      <c r="C39" s="5">
        <v>2998.0</v>
      </c>
      <c r="D39" s="5">
        <f t="shared" si="1"/>
        <v>98</v>
      </c>
      <c r="E39" s="5">
        <v>3010.0</v>
      </c>
      <c r="F39" s="5">
        <f t="shared" si="2"/>
        <v>-23</v>
      </c>
      <c r="G39" s="8">
        <f>VLOOKUP($B39,'Frame Prices'!$C$1:$H$113,2,TRUE)</f>
        <v>638600</v>
      </c>
      <c r="H39" s="6">
        <f>VLOOKUP($B39,'Frame Prices'!$C$1:$H$113,3,TRUE)</f>
        <v>16</v>
      </c>
      <c r="I39" s="6">
        <f>VLOOKUP($B39,'Frame Prices'!$C$1:$H$113,4,TRUE)</f>
        <v>4</v>
      </c>
      <c r="J39" s="6">
        <f>VLOOKUP($B39,'Frame Prices'!$C$1:$H$113,5,TRUE)</f>
        <v>1</v>
      </c>
      <c r="K39" s="6" t="str">
        <f>VLOOKUP($B39,'Frame Prices'!$C$1:$H$113,6,TRUE)</f>
        <v>TT</v>
      </c>
      <c r="L39" s="6">
        <f t="shared" si="3"/>
        <v>75</v>
      </c>
      <c r="M39" s="6">
        <f t="shared" si="4"/>
        <v>8514.666667</v>
      </c>
    </row>
    <row r="40" hidden="1">
      <c r="A40" s="3" t="s">
        <v>78</v>
      </c>
      <c r="B40" s="4" t="s">
        <v>78</v>
      </c>
      <c r="C40" s="3">
        <v>3088.0</v>
      </c>
      <c r="D40" s="3">
        <f t="shared" si="1"/>
        <v>8</v>
      </c>
      <c r="E40" s="3">
        <v>2952.5</v>
      </c>
      <c r="F40" s="3">
        <f t="shared" si="2"/>
        <v>34.5</v>
      </c>
      <c r="G40" s="7">
        <f>VLOOKUP($B40,'Frame Prices'!$C$1:$H$113,2,TRUE)</f>
        <v>781000</v>
      </c>
      <c r="H40" s="4">
        <f>VLOOKUP($B40,'Frame Prices'!$C$1:$H$113,3,TRUE)</f>
        <v>17</v>
      </c>
      <c r="I40" s="4">
        <f>VLOOKUP($B40,'Frame Prices'!$C$1:$H$113,4,TRUE)</f>
        <v>3</v>
      </c>
      <c r="J40" s="4">
        <f>VLOOKUP($B40,'Frame Prices'!$C$1:$H$113,5,TRUE)</f>
        <v>3</v>
      </c>
      <c r="K40" s="4" t="str">
        <f>VLOOKUP($B40,'Frame Prices'!$C$1:$H$113,6,TRUE)</f>
        <v>Standard</v>
      </c>
      <c r="L40" s="4">
        <f t="shared" si="3"/>
        <v>42.5</v>
      </c>
      <c r="M40" s="4">
        <f t="shared" si="4"/>
        <v>18376.47059</v>
      </c>
    </row>
    <row r="41">
      <c r="A41" s="5" t="s">
        <v>79</v>
      </c>
      <c r="B41" s="6" t="s">
        <v>79</v>
      </c>
      <c r="C41" s="5">
        <v>2998.0</v>
      </c>
      <c r="D41" s="5">
        <f t="shared" si="1"/>
        <v>98</v>
      </c>
      <c r="E41" s="5">
        <v>3003.0</v>
      </c>
      <c r="F41" s="5">
        <f t="shared" si="2"/>
        <v>-16</v>
      </c>
      <c r="G41" s="8">
        <f>VLOOKUP($B41,'Frame Prices'!$C$1:$H$113,2,TRUE)</f>
        <v>852000</v>
      </c>
      <c r="H41" s="6">
        <f>VLOOKUP($B41,'Frame Prices'!$C$1:$H$113,3,TRUE)</f>
        <v>17</v>
      </c>
      <c r="I41" s="6">
        <f>VLOOKUP($B41,'Frame Prices'!$C$1:$H$113,4,TRUE)</f>
        <v>4</v>
      </c>
      <c r="J41" s="6">
        <f>VLOOKUP($B41,'Frame Prices'!$C$1:$H$113,5,TRUE)</f>
        <v>1</v>
      </c>
      <c r="K41" s="6" t="str">
        <f>VLOOKUP($B41,'Frame Prices'!$C$1:$H$113,6,TRUE)</f>
        <v>TT</v>
      </c>
      <c r="L41" s="6">
        <f t="shared" si="3"/>
        <v>82</v>
      </c>
      <c r="M41" s="6">
        <f t="shared" si="4"/>
        <v>10390.2439</v>
      </c>
    </row>
    <row r="42" hidden="1">
      <c r="A42" s="3" t="s">
        <v>80</v>
      </c>
      <c r="B42" s="4" t="s">
        <v>80</v>
      </c>
      <c r="C42" s="3">
        <v>3080.0</v>
      </c>
      <c r="D42" s="3">
        <f t="shared" si="1"/>
        <v>16</v>
      </c>
      <c r="E42" s="3">
        <v>2943.0</v>
      </c>
      <c r="F42" s="3">
        <f t="shared" si="2"/>
        <v>44</v>
      </c>
      <c r="G42" s="7">
        <f>VLOOKUP($B42,'Frame Prices'!$C$1:$H$113,2,TRUE)</f>
        <v>426000</v>
      </c>
      <c r="H42" s="4">
        <f>VLOOKUP($B42,'Frame Prices'!$C$1:$H$113,3,TRUE)</f>
        <v>18</v>
      </c>
      <c r="I42" s="4">
        <f>VLOOKUP($B42,'Frame Prices'!$C$1:$H$113,4,TRUE)</f>
        <v>3</v>
      </c>
      <c r="J42" s="4">
        <f>VLOOKUP($B42,'Frame Prices'!$C$1:$H$113,5,TRUE)</f>
        <v>3</v>
      </c>
      <c r="K42" s="4" t="str">
        <f>VLOOKUP($B42,'Frame Prices'!$C$1:$H$113,6,TRUE)</f>
        <v>Standard</v>
      </c>
      <c r="L42" s="4">
        <f t="shared" si="3"/>
        <v>60</v>
      </c>
      <c r="M42" s="4">
        <f t="shared" si="4"/>
        <v>7100</v>
      </c>
    </row>
    <row r="43" hidden="1">
      <c r="A43" s="5" t="s">
        <v>81</v>
      </c>
      <c r="B43" s="6" t="s">
        <v>81</v>
      </c>
      <c r="C43" s="5">
        <v>3094.0</v>
      </c>
      <c r="D43" s="5">
        <f t="shared" si="1"/>
        <v>2</v>
      </c>
      <c r="E43" s="5">
        <v>2951.5</v>
      </c>
      <c r="F43" s="5">
        <f t="shared" si="2"/>
        <v>35.5</v>
      </c>
      <c r="G43" s="8">
        <f>VLOOKUP($B43,'Frame Prices'!$C$1:$H$113,2,TRUE)</f>
        <v>695800</v>
      </c>
      <c r="H43" s="6">
        <f>VLOOKUP($B43,'Frame Prices'!$C$1:$H$113,3,TRUE)</f>
        <v>18</v>
      </c>
      <c r="I43" s="6">
        <f>VLOOKUP($B43,'Frame Prices'!$C$1:$H$113,4,TRUE)</f>
        <v>2</v>
      </c>
      <c r="J43" s="6">
        <f>VLOOKUP($B43,'Frame Prices'!$C$1:$H$113,5,TRUE)</f>
        <v>3</v>
      </c>
      <c r="K43" s="6" t="str">
        <f>VLOOKUP($B43,'Frame Prices'!$C$1:$H$113,6,TRUE)</f>
        <v>Standard</v>
      </c>
      <c r="L43" s="6">
        <f t="shared" si="3"/>
        <v>37.5</v>
      </c>
      <c r="M43" s="6">
        <f t="shared" si="4"/>
        <v>18554.66667</v>
      </c>
    </row>
    <row r="44" hidden="1">
      <c r="A44" s="3" t="s">
        <v>82</v>
      </c>
      <c r="B44" s="4" t="s">
        <v>83</v>
      </c>
      <c r="C44" s="3">
        <v>3080.0</v>
      </c>
      <c r="D44" s="3">
        <f t="shared" si="1"/>
        <v>16</v>
      </c>
      <c r="E44" s="3">
        <v>2963.0</v>
      </c>
      <c r="F44" s="3">
        <f t="shared" si="2"/>
        <v>24</v>
      </c>
      <c r="G44" s="7">
        <f>VLOOKUP($B44,'Frame Prices'!$C$1:$H$113,2,TRUE)</f>
        <v>461500</v>
      </c>
      <c r="H44" s="4">
        <f>VLOOKUP($B44,'Frame Prices'!$C$1:$H$113,3,TRUE)</f>
        <v>18</v>
      </c>
      <c r="I44" s="4">
        <f>VLOOKUP($B44,'Frame Prices'!$C$1:$H$113,4,TRUE)</f>
        <v>3</v>
      </c>
      <c r="J44" s="4">
        <f>VLOOKUP($B44,'Frame Prices'!$C$1:$H$113,5,TRUE)</f>
        <v>3</v>
      </c>
      <c r="K44" s="4" t="str">
        <f>VLOOKUP($B44,'Frame Prices'!$C$1:$H$113,6,TRUE)</f>
        <v>Standard</v>
      </c>
      <c r="L44" s="4">
        <f t="shared" si="3"/>
        <v>40</v>
      </c>
      <c r="M44" s="4">
        <f t="shared" si="4"/>
        <v>11537.5</v>
      </c>
    </row>
    <row r="45">
      <c r="A45" s="5" t="s">
        <v>84</v>
      </c>
      <c r="B45" s="6" t="s">
        <v>84</v>
      </c>
      <c r="C45" s="5">
        <v>2986.0</v>
      </c>
      <c r="D45" s="5">
        <f t="shared" si="1"/>
        <v>110</v>
      </c>
      <c r="E45" s="5">
        <v>3011.0</v>
      </c>
      <c r="F45" s="5">
        <f t="shared" si="2"/>
        <v>-24</v>
      </c>
      <c r="G45" s="8">
        <f>VLOOKUP($B45,'Frame Prices'!$C$1:$H$113,2,TRUE)</f>
        <v>994000</v>
      </c>
      <c r="H45" s="6">
        <f>VLOOKUP($B45,'Frame Prices'!$C$1:$H$113,3,TRUE)</f>
        <v>18</v>
      </c>
      <c r="I45" s="6">
        <f>VLOOKUP($B45,'Frame Prices'!$C$1:$H$113,4,TRUE)</f>
        <v>4</v>
      </c>
      <c r="J45" s="6">
        <f>VLOOKUP($B45,'Frame Prices'!$C$1:$H$113,5,TRUE)</f>
        <v>1</v>
      </c>
      <c r="K45" s="6" t="str">
        <f>VLOOKUP($B45,'Frame Prices'!$C$1:$H$113,6,TRUE)</f>
        <v>TT</v>
      </c>
      <c r="L45" s="6">
        <f t="shared" si="3"/>
        <v>86</v>
      </c>
      <c r="M45" s="6">
        <f t="shared" si="4"/>
        <v>11558.13953</v>
      </c>
    </row>
    <row r="46" hidden="1">
      <c r="A46" s="3" t="s">
        <v>85</v>
      </c>
      <c r="B46" s="4" t="s">
        <v>85</v>
      </c>
      <c r="C46" s="3">
        <v>3093.5</v>
      </c>
      <c r="D46" s="3">
        <f t="shared" si="1"/>
        <v>2.5</v>
      </c>
      <c r="E46" s="3">
        <v>2947.0</v>
      </c>
      <c r="F46" s="3">
        <f t="shared" si="2"/>
        <v>40</v>
      </c>
      <c r="G46" s="7">
        <f>VLOOKUP($B46,'Frame Prices'!$C$1:$H$113,2,TRUE)</f>
        <v>376200</v>
      </c>
      <c r="H46" s="4">
        <f>VLOOKUP($B46,'Frame Prices'!$C$1:$H$113,3,TRUE)</f>
        <v>19</v>
      </c>
      <c r="I46" s="4">
        <f>VLOOKUP($B46,'Frame Prices'!$C$1:$H$113,4,TRUE)</f>
        <v>2</v>
      </c>
      <c r="J46" s="4">
        <f>VLOOKUP($B46,'Frame Prices'!$C$1:$H$113,5,TRUE)</f>
        <v>3</v>
      </c>
      <c r="K46" s="4" t="str">
        <f>VLOOKUP($B46,'Frame Prices'!$C$1:$H$113,6,TRUE)</f>
        <v>Standard</v>
      </c>
      <c r="L46" s="4">
        <f t="shared" si="3"/>
        <v>42.5</v>
      </c>
      <c r="M46" s="4">
        <f t="shared" si="4"/>
        <v>8851.764706</v>
      </c>
    </row>
    <row r="47" hidden="1">
      <c r="A47" s="5" t="s">
        <v>86</v>
      </c>
      <c r="B47" s="6" t="s">
        <v>87</v>
      </c>
      <c r="C47" s="5">
        <v>3092.0</v>
      </c>
      <c r="D47" s="5">
        <f t="shared" si="1"/>
        <v>4</v>
      </c>
      <c r="E47" s="5">
        <v>2935.0</v>
      </c>
      <c r="F47" s="5">
        <f t="shared" si="2"/>
        <v>52</v>
      </c>
      <c r="G47" s="8">
        <f>VLOOKUP($B47,'Frame Prices'!$C$1:$H$113,2,TRUE)</f>
        <v>639000</v>
      </c>
      <c r="H47" s="6">
        <f>VLOOKUP($B47,'Frame Prices'!$C$1:$H$113,3,TRUE)</f>
        <v>19</v>
      </c>
      <c r="I47" s="6">
        <f>VLOOKUP($B47,'Frame Prices'!$C$1:$H$113,4,TRUE)</f>
        <v>2</v>
      </c>
      <c r="J47" s="6">
        <f>VLOOKUP($B47,'Frame Prices'!$C$1:$H$113,5,TRUE)</f>
        <v>4</v>
      </c>
      <c r="K47" s="6" t="str">
        <f>VLOOKUP($B47,'Frame Prices'!$C$1:$H$113,6,TRUE)</f>
        <v>Standard</v>
      </c>
      <c r="L47" s="6">
        <f t="shared" si="3"/>
        <v>56</v>
      </c>
      <c r="M47" s="6">
        <f t="shared" si="4"/>
        <v>11410.71429</v>
      </c>
    </row>
    <row r="48" hidden="1">
      <c r="A48" s="3" t="s">
        <v>88</v>
      </c>
      <c r="B48" s="4" t="s">
        <v>89</v>
      </c>
      <c r="C48" s="3">
        <v>3077.0</v>
      </c>
      <c r="D48" s="3">
        <f t="shared" si="1"/>
        <v>19</v>
      </c>
      <c r="E48" s="3">
        <v>2949.0</v>
      </c>
      <c r="F48" s="3">
        <f t="shared" si="2"/>
        <v>38</v>
      </c>
      <c r="G48" s="7">
        <f>VLOOKUP($B48,'Frame Prices'!$C$1:$H$113,2,TRUE)</f>
        <v>184500</v>
      </c>
      <c r="H48" s="4">
        <f>VLOOKUP($B48,'Frame Prices'!$C$1:$H$113,3,TRUE)</f>
        <v>19</v>
      </c>
      <c r="I48" s="4">
        <f>VLOOKUP($B48,'Frame Prices'!$C$1:$H$113,4,TRUE)</f>
        <v>3</v>
      </c>
      <c r="J48" s="4">
        <f>VLOOKUP($B48,'Frame Prices'!$C$1:$H$113,5,TRUE)</f>
        <v>3</v>
      </c>
      <c r="K48" s="4" t="str">
        <f>VLOOKUP($B48,'Frame Prices'!$C$1:$H$113,6,TRUE)</f>
        <v>Standard</v>
      </c>
      <c r="L48" s="4">
        <f t="shared" si="3"/>
        <v>57</v>
      </c>
      <c r="M48" s="4">
        <f t="shared" si="4"/>
        <v>3236.842105</v>
      </c>
    </row>
    <row r="49" hidden="1">
      <c r="A49" s="5" t="s">
        <v>90</v>
      </c>
      <c r="B49" s="6" t="s">
        <v>90</v>
      </c>
      <c r="C49" s="5">
        <v>3090.0</v>
      </c>
      <c r="D49" s="5">
        <f t="shared" si="1"/>
        <v>6</v>
      </c>
      <c r="E49" s="5">
        <v>2940.0</v>
      </c>
      <c r="F49" s="5">
        <f t="shared" si="2"/>
        <v>47</v>
      </c>
      <c r="G49" s="8">
        <f>VLOOKUP($B49,'Frame Prices'!$C$1:$H$113,2,TRUE)</f>
        <v>851900</v>
      </c>
      <c r="H49" s="6">
        <f>VLOOKUP($B49,'Frame Prices'!$C$1:$H$113,3,TRUE)</f>
        <v>20</v>
      </c>
      <c r="I49" s="6">
        <f>VLOOKUP($B49,'Frame Prices'!$C$1:$H$113,4,TRUE)</f>
        <v>3</v>
      </c>
      <c r="J49" s="6">
        <f>VLOOKUP($B49,'Frame Prices'!$C$1:$H$113,5,TRUE)</f>
        <v>3</v>
      </c>
      <c r="K49" s="6" t="str">
        <f>VLOOKUP($B49,'Frame Prices'!$C$1:$H$113,6,TRUE)</f>
        <v>Standard</v>
      </c>
      <c r="L49" s="6">
        <f t="shared" si="3"/>
        <v>53</v>
      </c>
      <c r="M49" s="6">
        <f t="shared" si="4"/>
        <v>16073.58491</v>
      </c>
    </row>
    <row r="50" hidden="1">
      <c r="A50" s="3" t="s">
        <v>91</v>
      </c>
      <c r="B50" s="4" t="s">
        <v>91</v>
      </c>
      <c r="C50" s="3">
        <v>3079.0</v>
      </c>
      <c r="D50" s="3">
        <f t="shared" si="1"/>
        <v>17</v>
      </c>
      <c r="E50" s="3">
        <v>2952.0</v>
      </c>
      <c r="F50" s="3">
        <f t="shared" si="2"/>
        <v>35</v>
      </c>
      <c r="G50" s="7">
        <f>VLOOKUP($B50,'Frame Prices'!$C$1:$H$113,2,TRUE)</f>
        <v>887500</v>
      </c>
      <c r="H50" s="4">
        <f>VLOOKUP($B50,'Frame Prices'!$C$1:$H$113,3,TRUE)</f>
        <v>20</v>
      </c>
      <c r="I50" s="4">
        <f>VLOOKUP($B50,'Frame Prices'!$C$1:$H$113,4,TRUE)</f>
        <v>3</v>
      </c>
      <c r="J50" s="4">
        <f>VLOOKUP($B50,'Frame Prices'!$C$1:$H$113,5,TRUE)</f>
        <v>3</v>
      </c>
      <c r="K50" s="4" t="str">
        <f>VLOOKUP($B50,'Frame Prices'!$C$1:$H$113,6,TRUE)</f>
        <v>Standard</v>
      </c>
      <c r="L50" s="4">
        <f t="shared" si="3"/>
        <v>52</v>
      </c>
      <c r="M50" s="4">
        <f t="shared" si="4"/>
        <v>17067.30769</v>
      </c>
    </row>
    <row r="51">
      <c r="A51" s="5" t="s">
        <v>92</v>
      </c>
      <c r="B51" s="6" t="s">
        <v>92</v>
      </c>
      <c r="C51" s="5">
        <v>2998.0</v>
      </c>
      <c r="D51" s="5">
        <f t="shared" si="1"/>
        <v>98</v>
      </c>
      <c r="E51" s="5">
        <v>3012.5</v>
      </c>
      <c r="F51" s="5">
        <f t="shared" si="2"/>
        <v>-25.5</v>
      </c>
      <c r="G51" s="8">
        <f>VLOOKUP($B51,'Frame Prices'!$C$1:$H$113,2,TRUE)</f>
        <v>710000</v>
      </c>
      <c r="H51" s="6">
        <f>VLOOKUP($B51,'Frame Prices'!$C$1:$H$113,3,TRUE)</f>
        <v>21</v>
      </c>
      <c r="I51" s="6">
        <f>VLOOKUP($B51,'Frame Prices'!$C$1:$H$113,4,TRUE)</f>
        <v>4</v>
      </c>
      <c r="J51" s="6">
        <f>VLOOKUP($B51,'Frame Prices'!$C$1:$H$113,5,TRUE)</f>
        <v>1</v>
      </c>
      <c r="K51" s="6" t="str">
        <f>VLOOKUP($B51,'Frame Prices'!$C$1:$H$113,6,TRUE)</f>
        <v>TT</v>
      </c>
      <c r="L51" s="6">
        <f t="shared" si="3"/>
        <v>72.5</v>
      </c>
      <c r="M51" s="6">
        <f t="shared" si="4"/>
        <v>9793.103448</v>
      </c>
    </row>
    <row r="52" hidden="1">
      <c r="A52" s="3" t="s">
        <v>93</v>
      </c>
      <c r="B52" s="4" t="s">
        <v>94</v>
      </c>
      <c r="C52" s="3">
        <v>3094.5</v>
      </c>
      <c r="D52" s="3">
        <f t="shared" si="1"/>
        <v>1.5</v>
      </c>
      <c r="E52" s="3">
        <v>2964.0</v>
      </c>
      <c r="F52" s="3">
        <f t="shared" si="2"/>
        <v>23</v>
      </c>
      <c r="G52" s="7">
        <f>VLOOKUP($B52,'Frame Prices'!$C$1:$H$113,2,TRUE)</f>
        <v>780900</v>
      </c>
      <c r="H52" s="4">
        <f>VLOOKUP($B52,'Frame Prices'!$C$1:$H$113,3,TRUE)</f>
        <v>21</v>
      </c>
      <c r="I52" s="4">
        <f>VLOOKUP($B52,'Frame Prices'!$C$1:$H$113,4,TRUE)</f>
        <v>2</v>
      </c>
      <c r="J52" s="4">
        <f>VLOOKUP($B52,'Frame Prices'!$C$1:$H$113,5,TRUE)</f>
        <v>3</v>
      </c>
      <c r="K52" s="4" t="str">
        <f>VLOOKUP($B52,'Frame Prices'!$C$1:$H$113,6,TRUE)</f>
        <v>Standard</v>
      </c>
      <c r="L52" s="4">
        <f t="shared" si="3"/>
        <v>24.5</v>
      </c>
      <c r="M52" s="4">
        <f t="shared" si="4"/>
        <v>31873.46939</v>
      </c>
    </row>
    <row r="53" hidden="1">
      <c r="A53" s="5" t="s">
        <v>95</v>
      </c>
      <c r="B53" s="6" t="s">
        <v>96</v>
      </c>
      <c r="C53" s="5">
        <v>3081.5</v>
      </c>
      <c r="D53" s="5">
        <f t="shared" si="1"/>
        <v>14.5</v>
      </c>
      <c r="E53" s="5">
        <v>2954.5</v>
      </c>
      <c r="F53" s="5">
        <f t="shared" si="2"/>
        <v>32.5</v>
      </c>
      <c r="G53" s="8">
        <f>VLOOKUP($B53,'Frame Prices'!$C$1:$H$113,2,TRUE)</f>
        <v>816500</v>
      </c>
      <c r="H53" s="6">
        <f>VLOOKUP($B53,'Frame Prices'!$C$1:$H$113,3,TRUE)</f>
        <v>22</v>
      </c>
      <c r="I53" s="6">
        <f>VLOOKUP($B53,'Frame Prices'!$C$1:$H$113,4,TRUE)</f>
        <v>3</v>
      </c>
      <c r="J53" s="6">
        <f>VLOOKUP($B53,'Frame Prices'!$C$1:$H$113,5,TRUE)</f>
        <v>3</v>
      </c>
      <c r="K53" s="6" t="str">
        <f>VLOOKUP($B53,'Frame Prices'!$C$1:$H$113,6,TRUE)</f>
        <v>Standard</v>
      </c>
      <c r="L53" s="6">
        <f t="shared" si="3"/>
        <v>47</v>
      </c>
      <c r="M53" s="6">
        <f t="shared" si="4"/>
        <v>17372.34043</v>
      </c>
    </row>
    <row r="54" hidden="1">
      <c r="A54" s="3" t="s">
        <v>97</v>
      </c>
      <c r="B54" s="4" t="s">
        <v>98</v>
      </c>
      <c r="C54" s="3">
        <v>3089.5</v>
      </c>
      <c r="D54" s="3">
        <f t="shared" si="1"/>
        <v>6.5</v>
      </c>
      <c r="E54" s="3">
        <v>2945.0</v>
      </c>
      <c r="F54" s="3">
        <f t="shared" si="2"/>
        <v>42</v>
      </c>
      <c r="G54" s="7">
        <f>VLOOKUP($B54,'Frame Prices'!$C$1:$H$113,2,TRUE)</f>
        <v>745500</v>
      </c>
      <c r="H54" s="4">
        <f>VLOOKUP($B54,'Frame Prices'!$C$1:$H$113,3,TRUE)</f>
        <v>22</v>
      </c>
      <c r="I54" s="4">
        <f>VLOOKUP($B54,'Frame Prices'!$C$1:$H$113,4,TRUE)</f>
        <v>3</v>
      </c>
      <c r="J54" s="4">
        <f>VLOOKUP($B54,'Frame Prices'!$C$1:$H$113,5,TRUE)</f>
        <v>3</v>
      </c>
      <c r="K54" s="4" t="str">
        <f>VLOOKUP($B54,'Frame Prices'!$C$1:$H$113,6,TRUE)</f>
        <v>Standard</v>
      </c>
      <c r="L54" s="4">
        <f t="shared" si="3"/>
        <v>48.5</v>
      </c>
      <c r="M54" s="4">
        <f t="shared" si="4"/>
        <v>15371.13402</v>
      </c>
    </row>
    <row r="55" hidden="1">
      <c r="A55" s="5" t="s">
        <v>99</v>
      </c>
      <c r="B55" s="6" t="s">
        <v>100</v>
      </c>
      <c r="C55" s="5">
        <v>3081.5</v>
      </c>
      <c r="D55" s="5">
        <f t="shared" si="1"/>
        <v>14.5</v>
      </c>
      <c r="E55" s="5">
        <v>2960.0</v>
      </c>
      <c r="F55" s="5">
        <f t="shared" si="2"/>
        <v>27</v>
      </c>
      <c r="G55" s="8">
        <f>VLOOKUP($B55,'Frame Prices'!$C$1:$H$113,2,TRUE)</f>
        <v>532500</v>
      </c>
      <c r="H55" s="6">
        <f>VLOOKUP($B55,'Frame Prices'!$C$1:$H$113,3,TRUE)</f>
        <v>23</v>
      </c>
      <c r="I55" s="6">
        <f>VLOOKUP($B55,'Frame Prices'!$C$1:$H$113,4,TRUE)</f>
        <v>3</v>
      </c>
      <c r="J55" s="6">
        <f>VLOOKUP($B55,'Frame Prices'!$C$1:$H$113,5,TRUE)</f>
        <v>3</v>
      </c>
      <c r="K55" s="6" t="str">
        <f>VLOOKUP($B55,'Frame Prices'!$C$1:$H$113,6,TRUE)</f>
        <v>Standard</v>
      </c>
      <c r="L55" s="6">
        <f t="shared" si="3"/>
        <v>41.5</v>
      </c>
      <c r="M55" s="6">
        <f t="shared" si="4"/>
        <v>12831.3253</v>
      </c>
    </row>
    <row r="56">
      <c r="A56" s="3" t="s">
        <v>101</v>
      </c>
      <c r="B56" s="4" t="s">
        <v>102</v>
      </c>
      <c r="C56" s="3">
        <v>2998.0</v>
      </c>
      <c r="D56" s="3">
        <f t="shared" si="1"/>
        <v>98</v>
      </c>
      <c r="E56" s="3">
        <v>3012.0</v>
      </c>
      <c r="F56" s="3">
        <f t="shared" si="2"/>
        <v>-25</v>
      </c>
      <c r="G56" s="7">
        <f>VLOOKUP($B56,'Frame Prices'!$C$1:$H$113,2,TRUE)</f>
        <v>781000</v>
      </c>
      <c r="H56" s="4">
        <f>VLOOKUP($B56,'Frame Prices'!$C$1:$H$113,3,TRUE)</f>
        <v>24</v>
      </c>
      <c r="I56" s="4">
        <f>VLOOKUP($B56,'Frame Prices'!$C$1:$H$113,4,TRUE)</f>
        <v>4</v>
      </c>
      <c r="J56" s="4">
        <f>VLOOKUP($B56,'Frame Prices'!$C$1:$H$113,5,TRUE)</f>
        <v>1</v>
      </c>
      <c r="K56" s="4" t="str">
        <f>VLOOKUP($B56,'Frame Prices'!$C$1:$H$113,6,TRUE)</f>
        <v>TT</v>
      </c>
      <c r="L56" s="4">
        <f t="shared" si="3"/>
        <v>73</v>
      </c>
      <c r="M56" s="4">
        <f t="shared" si="4"/>
        <v>10698.63014</v>
      </c>
    </row>
    <row r="57" hidden="1">
      <c r="A57" s="5" t="s">
        <v>103</v>
      </c>
      <c r="B57" s="6" t="s">
        <v>103</v>
      </c>
      <c r="C57" s="5">
        <v>3093.5</v>
      </c>
      <c r="D57" s="5">
        <f t="shared" si="1"/>
        <v>2.5</v>
      </c>
      <c r="E57" s="5">
        <v>2941.5</v>
      </c>
      <c r="F57" s="5">
        <f t="shared" si="2"/>
        <v>45.5</v>
      </c>
      <c r="G57" s="8">
        <f>VLOOKUP($B57,'Frame Prices'!$C$1:$H$113,2,TRUE)</f>
        <v>461500</v>
      </c>
      <c r="H57" s="6">
        <f>VLOOKUP($B57,'Frame Prices'!$C$1:$H$113,3,TRUE)</f>
        <v>24</v>
      </c>
      <c r="I57" s="6">
        <f>VLOOKUP($B57,'Frame Prices'!$C$1:$H$113,4,TRUE)</f>
        <v>2</v>
      </c>
      <c r="J57" s="6">
        <f>VLOOKUP($B57,'Frame Prices'!$C$1:$H$113,5,TRUE)</f>
        <v>4</v>
      </c>
      <c r="K57" s="6" t="str">
        <f>VLOOKUP($B57,'Frame Prices'!$C$1:$H$113,6,TRUE)</f>
        <v>Standard</v>
      </c>
      <c r="L57" s="6">
        <f t="shared" si="3"/>
        <v>48</v>
      </c>
      <c r="M57" s="6">
        <f t="shared" si="4"/>
        <v>9614.583333</v>
      </c>
    </row>
    <row r="58">
      <c r="A58" s="3" t="s">
        <v>104</v>
      </c>
      <c r="B58" s="4" t="s">
        <v>105</v>
      </c>
      <c r="C58" s="3">
        <v>3091.5</v>
      </c>
      <c r="D58" s="3">
        <f t="shared" si="1"/>
        <v>4.5</v>
      </c>
      <c r="E58" s="3">
        <v>2972.0</v>
      </c>
      <c r="F58" s="3">
        <f t="shared" si="2"/>
        <v>15</v>
      </c>
      <c r="G58" s="7">
        <f>VLOOKUP($B58,'Frame Prices'!$C$1:$H$113,2,TRUE)</f>
        <v>923000</v>
      </c>
      <c r="H58" s="4">
        <f>VLOOKUP($B58,'Frame Prices'!$C$1:$H$113,3,TRUE)</f>
        <v>25</v>
      </c>
      <c r="I58" s="4">
        <f>VLOOKUP($B58,'Frame Prices'!$C$1:$H$113,4,TRUE)</f>
        <v>4</v>
      </c>
      <c r="J58" s="4">
        <f>VLOOKUP($B58,'Frame Prices'!$C$1:$H$113,5,TRUE)</f>
        <v>1</v>
      </c>
      <c r="K58" s="4" t="str">
        <f>VLOOKUP($B58,'Frame Prices'!$C$1:$H$113,6,TRUE)</f>
        <v>TT</v>
      </c>
      <c r="L58" s="4">
        <f t="shared" si="3"/>
        <v>19.5</v>
      </c>
      <c r="M58" s="4">
        <f t="shared" si="4"/>
        <v>47333.33333</v>
      </c>
    </row>
    <row r="59" hidden="1">
      <c r="A59" s="5" t="s">
        <v>106</v>
      </c>
      <c r="B59" s="6" t="s">
        <v>106</v>
      </c>
      <c r="C59" s="5">
        <v>3079.0</v>
      </c>
      <c r="D59" s="5">
        <f t="shared" si="1"/>
        <v>17</v>
      </c>
      <c r="E59" s="5">
        <v>2950.0</v>
      </c>
      <c r="F59" s="5">
        <f t="shared" si="2"/>
        <v>37</v>
      </c>
      <c r="G59" s="8">
        <f>VLOOKUP($B59,'Frame Prices'!$C$1:$H$113,2,TRUE)</f>
        <v>603500</v>
      </c>
      <c r="H59" s="6">
        <f>VLOOKUP($B59,'Frame Prices'!$C$1:$H$113,3,TRUE)</f>
        <v>25</v>
      </c>
      <c r="I59" s="6">
        <f>VLOOKUP($B59,'Frame Prices'!$C$1:$H$113,4,TRUE)</f>
        <v>3</v>
      </c>
      <c r="J59" s="6">
        <f>VLOOKUP($B59,'Frame Prices'!$C$1:$H$113,5,TRUE)</f>
        <v>3</v>
      </c>
      <c r="K59" s="6" t="str">
        <f>VLOOKUP($B59,'Frame Prices'!$C$1:$H$113,6,TRUE)</f>
        <v>Standard</v>
      </c>
      <c r="L59" s="6">
        <f t="shared" si="3"/>
        <v>54</v>
      </c>
      <c r="M59" s="6">
        <f t="shared" si="4"/>
        <v>11175.92593</v>
      </c>
    </row>
    <row r="60">
      <c r="A60" s="3" t="s">
        <v>107</v>
      </c>
      <c r="B60" s="4" t="s">
        <v>108</v>
      </c>
      <c r="C60" s="3">
        <v>2981.0</v>
      </c>
      <c r="D60" s="3">
        <f t="shared" si="1"/>
        <v>115</v>
      </c>
      <c r="E60" s="3">
        <v>3009.0</v>
      </c>
      <c r="F60" s="3">
        <f t="shared" si="2"/>
        <v>-22</v>
      </c>
      <c r="G60" s="7">
        <f>VLOOKUP($B60,'Frame Prices'!$C$1:$H$113,2,TRUE)</f>
        <v>891000</v>
      </c>
      <c r="H60" s="4">
        <f>VLOOKUP($B60,'Frame Prices'!$C$1:$H$113,3,TRUE)</f>
        <v>26</v>
      </c>
      <c r="I60" s="4">
        <f>VLOOKUP($B60,'Frame Prices'!$C$1:$H$113,4,TRUE)</f>
        <v>4</v>
      </c>
      <c r="J60" s="4">
        <f>VLOOKUP($B60,'Frame Prices'!$C$1:$H$113,5,TRUE)</f>
        <v>1</v>
      </c>
      <c r="K60" s="4" t="str">
        <f>VLOOKUP($B60,'Frame Prices'!$C$1:$H$113,6,TRUE)</f>
        <v>TT</v>
      </c>
      <c r="L60" s="4">
        <f t="shared" si="3"/>
        <v>93</v>
      </c>
      <c r="M60" s="4">
        <f t="shared" si="4"/>
        <v>9580.645161</v>
      </c>
    </row>
    <row r="61" hidden="1">
      <c r="A61" s="5" t="s">
        <v>109</v>
      </c>
      <c r="B61" s="6" t="s">
        <v>110</v>
      </c>
      <c r="C61" s="5">
        <v>3089.5</v>
      </c>
      <c r="D61" s="5">
        <f t="shared" si="1"/>
        <v>6.5</v>
      </c>
      <c r="E61" s="5">
        <v>2942.5</v>
      </c>
      <c r="F61" s="5">
        <f t="shared" si="2"/>
        <v>44.5</v>
      </c>
      <c r="G61" s="8">
        <f>VLOOKUP($B61,'Frame Prices'!$C$1:$H$113,2,TRUE)</f>
        <v>832900</v>
      </c>
      <c r="H61" s="6">
        <f>VLOOKUP($B61,'Frame Prices'!$C$1:$H$113,3,TRUE)</f>
        <v>26</v>
      </c>
      <c r="I61" s="6">
        <f>VLOOKUP($B61,'Frame Prices'!$C$1:$H$113,4,TRUE)</f>
        <v>3</v>
      </c>
      <c r="J61" s="6">
        <f>VLOOKUP($B61,'Frame Prices'!$C$1:$H$113,5,TRUE)</f>
        <v>3</v>
      </c>
      <c r="K61" s="6" t="str">
        <f>VLOOKUP($B61,'Frame Prices'!$C$1:$H$113,6,TRUE)</f>
        <v>Standard</v>
      </c>
      <c r="L61" s="6">
        <f t="shared" si="3"/>
        <v>51</v>
      </c>
      <c r="M61" s="6">
        <f t="shared" si="4"/>
        <v>16331.37255</v>
      </c>
    </row>
    <row r="62" hidden="1">
      <c r="A62" s="3" t="s">
        <v>111</v>
      </c>
      <c r="B62" s="4" t="s">
        <v>111</v>
      </c>
      <c r="C62" s="3">
        <v>3094.0</v>
      </c>
      <c r="D62" s="3">
        <f t="shared" si="1"/>
        <v>2</v>
      </c>
      <c r="E62" s="3">
        <v>2943.0</v>
      </c>
      <c r="F62" s="3">
        <f t="shared" si="2"/>
        <v>44</v>
      </c>
      <c r="G62" s="7">
        <f>VLOOKUP($B62,'Frame Prices'!$C$1:$H$113,2,TRUE)</f>
        <v>142000</v>
      </c>
      <c r="H62" s="4">
        <f>VLOOKUP($B62,'Frame Prices'!$C$1:$H$113,3,TRUE)</f>
        <v>26</v>
      </c>
      <c r="I62" s="4">
        <f>VLOOKUP($B62,'Frame Prices'!$C$1:$H$113,4,TRUE)</f>
        <v>2</v>
      </c>
      <c r="J62" s="4">
        <f>VLOOKUP($B62,'Frame Prices'!$C$1:$H$113,5,TRUE)</f>
        <v>3</v>
      </c>
      <c r="K62" s="4" t="str">
        <f>VLOOKUP($B62,'Frame Prices'!$C$1:$H$113,6,TRUE)</f>
        <v>Standard</v>
      </c>
      <c r="L62" s="4">
        <f t="shared" si="3"/>
        <v>46</v>
      </c>
      <c r="M62" s="4">
        <f t="shared" si="4"/>
        <v>3086.956522</v>
      </c>
    </row>
    <row r="63" hidden="1">
      <c r="A63" s="5" t="s">
        <v>112</v>
      </c>
      <c r="B63" s="6" t="s">
        <v>113</v>
      </c>
      <c r="C63" s="5">
        <v>3080.0</v>
      </c>
      <c r="D63" s="5">
        <f t="shared" si="1"/>
        <v>16</v>
      </c>
      <c r="E63" s="5">
        <v>2964.5</v>
      </c>
      <c r="F63" s="5">
        <f t="shared" si="2"/>
        <v>22.5</v>
      </c>
      <c r="G63" s="8">
        <f>VLOOKUP($B63,'Frame Prices'!$C$1:$H$113,2,TRUE)</f>
        <v>497000</v>
      </c>
      <c r="H63" s="6">
        <f>VLOOKUP($B63,'Frame Prices'!$C$1:$H$113,3,TRUE)</f>
        <v>27</v>
      </c>
      <c r="I63" s="6">
        <f>VLOOKUP($B63,'Frame Prices'!$C$1:$H$113,4,TRUE)</f>
        <v>3</v>
      </c>
      <c r="J63" s="6">
        <f>VLOOKUP($B63,'Frame Prices'!$C$1:$H$113,5,TRUE)</f>
        <v>3</v>
      </c>
      <c r="K63" s="6" t="str">
        <f>VLOOKUP($B63,'Frame Prices'!$C$1:$H$113,6,TRUE)</f>
        <v>Standard</v>
      </c>
      <c r="L63" s="6">
        <f t="shared" si="3"/>
        <v>38.5</v>
      </c>
      <c r="M63" s="6">
        <f t="shared" si="4"/>
        <v>12909.09091</v>
      </c>
    </row>
    <row r="64" hidden="1">
      <c r="A64" s="3" t="s">
        <v>114</v>
      </c>
      <c r="B64" s="4" t="s">
        <v>114</v>
      </c>
      <c r="C64" s="3">
        <v>3077.0</v>
      </c>
      <c r="D64" s="3">
        <f t="shared" si="1"/>
        <v>19</v>
      </c>
      <c r="E64" s="3">
        <v>2949.0</v>
      </c>
      <c r="F64" s="3">
        <f t="shared" si="2"/>
        <v>38</v>
      </c>
      <c r="G64" s="7">
        <f>VLOOKUP($B64,'Frame Prices'!$C$1:$H$113,2,TRUE)</f>
        <v>852000</v>
      </c>
      <c r="H64" s="4">
        <f>VLOOKUP($B64,'Frame Prices'!$C$1:$H$113,3,TRUE)</f>
        <v>27</v>
      </c>
      <c r="I64" s="4">
        <f>VLOOKUP($B64,'Frame Prices'!$C$1:$H$113,4,TRUE)</f>
        <v>3</v>
      </c>
      <c r="J64" s="4">
        <f>VLOOKUP($B64,'Frame Prices'!$C$1:$H$113,5,TRUE)</f>
        <v>3</v>
      </c>
      <c r="K64" s="4" t="str">
        <f>VLOOKUP($B64,'Frame Prices'!$C$1:$H$113,6,TRUE)</f>
        <v>Standard</v>
      </c>
      <c r="L64" s="4">
        <f t="shared" si="3"/>
        <v>57</v>
      </c>
      <c r="M64" s="4">
        <f t="shared" si="4"/>
        <v>14947.36842</v>
      </c>
    </row>
    <row r="65">
      <c r="A65" s="5" t="s">
        <v>115</v>
      </c>
      <c r="B65" s="6" t="s">
        <v>115</v>
      </c>
      <c r="C65" s="5">
        <v>2998.5</v>
      </c>
      <c r="D65" s="5">
        <f t="shared" si="1"/>
        <v>97.5</v>
      </c>
      <c r="E65" s="5">
        <v>3010.5</v>
      </c>
      <c r="F65" s="5">
        <f t="shared" si="2"/>
        <v>-23.5</v>
      </c>
      <c r="G65" s="8">
        <f>VLOOKUP($B65,'Frame Prices'!$C$1:$H$113,2,TRUE)</f>
        <v>248500</v>
      </c>
      <c r="H65" s="6">
        <f>VLOOKUP($B65,'Frame Prices'!$C$1:$H$113,3,TRUE)</f>
        <v>28</v>
      </c>
      <c r="I65" s="6">
        <f>VLOOKUP($B65,'Frame Prices'!$C$1:$H$113,4,TRUE)</f>
        <v>4</v>
      </c>
      <c r="J65" s="6">
        <f>VLOOKUP($B65,'Frame Prices'!$C$1:$H$113,5,TRUE)</f>
        <v>1</v>
      </c>
      <c r="K65" s="6" t="str">
        <f>VLOOKUP($B65,'Frame Prices'!$C$1:$H$113,6,TRUE)</f>
        <v>TT</v>
      </c>
      <c r="L65" s="6">
        <f t="shared" si="3"/>
        <v>74</v>
      </c>
      <c r="M65" s="6">
        <f t="shared" si="4"/>
        <v>3358.108108</v>
      </c>
    </row>
    <row r="66" hidden="1">
      <c r="A66" s="3" t="s">
        <v>116</v>
      </c>
      <c r="B66" s="4" t="s">
        <v>116</v>
      </c>
      <c r="C66" s="3">
        <v>3086.0</v>
      </c>
      <c r="D66" s="3">
        <f t="shared" si="1"/>
        <v>10</v>
      </c>
      <c r="E66" s="3">
        <v>2961.0</v>
      </c>
      <c r="F66" s="3">
        <f t="shared" si="2"/>
        <v>26</v>
      </c>
      <c r="G66" s="7">
        <f>VLOOKUP($B66,'Frame Prices'!$C$1:$H$113,2,TRUE)</f>
        <v>511200</v>
      </c>
      <c r="H66" s="4">
        <f>VLOOKUP($B66,'Frame Prices'!$C$1:$H$113,3,TRUE)</f>
        <v>28</v>
      </c>
      <c r="I66" s="4">
        <f>VLOOKUP($B66,'Frame Prices'!$C$1:$H$113,4,TRUE)</f>
        <v>3</v>
      </c>
      <c r="J66" s="4">
        <f>VLOOKUP($B66,'Frame Prices'!$C$1:$H$113,5,TRUE)</f>
        <v>3</v>
      </c>
      <c r="K66" s="4" t="str">
        <f>VLOOKUP($B66,'Frame Prices'!$C$1:$H$113,6,TRUE)</f>
        <v>Standard</v>
      </c>
      <c r="L66" s="4">
        <f t="shared" si="3"/>
        <v>36</v>
      </c>
      <c r="M66" s="4">
        <f t="shared" si="4"/>
        <v>14200</v>
      </c>
    </row>
    <row r="67" hidden="1">
      <c r="A67" s="5" t="s">
        <v>117</v>
      </c>
      <c r="B67" s="6" t="s">
        <v>118</v>
      </c>
      <c r="C67" s="5">
        <v>3086.0</v>
      </c>
      <c r="D67" s="5">
        <f t="shared" si="1"/>
        <v>10</v>
      </c>
      <c r="E67" s="5">
        <v>2952.5</v>
      </c>
      <c r="F67" s="5">
        <f t="shared" si="2"/>
        <v>34.5</v>
      </c>
      <c r="G67" s="8">
        <f>VLOOKUP($B67,'Frame Prices'!$C$1:$H$113,2,TRUE)</f>
        <v>603500</v>
      </c>
      <c r="H67" s="6">
        <f>VLOOKUP($B67,'Frame Prices'!$C$1:$H$113,3,TRUE)</f>
        <v>29</v>
      </c>
      <c r="I67" s="6">
        <f>VLOOKUP($B67,'Frame Prices'!$C$1:$H$113,4,TRUE)</f>
        <v>3</v>
      </c>
      <c r="J67" s="6">
        <f>VLOOKUP($B67,'Frame Prices'!$C$1:$H$113,5,TRUE)</f>
        <v>2</v>
      </c>
      <c r="K67" s="6" t="str">
        <f>VLOOKUP($B67,'Frame Prices'!$C$1:$H$113,6,TRUE)</f>
        <v>Standard</v>
      </c>
      <c r="L67" s="6">
        <f t="shared" si="3"/>
        <v>44.5</v>
      </c>
      <c r="M67" s="6">
        <f t="shared" si="4"/>
        <v>13561.79775</v>
      </c>
    </row>
    <row r="68" hidden="1">
      <c r="A68" s="3" t="s">
        <v>105</v>
      </c>
      <c r="B68" s="4" t="s">
        <v>119</v>
      </c>
      <c r="C68" s="3">
        <v>2999.0</v>
      </c>
      <c r="D68" s="3">
        <f t="shared" si="1"/>
        <v>97</v>
      </c>
      <c r="E68" s="3">
        <v>3020.0</v>
      </c>
      <c r="F68" s="3">
        <f t="shared" si="2"/>
        <v>-33</v>
      </c>
      <c r="G68" s="7">
        <f>VLOOKUP($B68,'Frame Prices'!$C$1:$H$113,2,TRUE)</f>
        <v>958500</v>
      </c>
      <c r="H68" s="4">
        <f>VLOOKUP($B68,'Frame Prices'!$C$1:$H$113,3,TRUE)</f>
        <v>29</v>
      </c>
      <c r="I68" s="4">
        <f>VLOOKUP($B68,'Frame Prices'!$C$1:$H$113,4,TRUE)</f>
        <v>3</v>
      </c>
      <c r="J68" s="4">
        <f>VLOOKUP($B68,'Frame Prices'!$C$1:$H$113,5,TRUE)</f>
        <v>3</v>
      </c>
      <c r="K68" s="4" t="str">
        <f>VLOOKUP($B68,'Frame Prices'!$C$1:$H$113,6,TRUE)</f>
        <v>Standard</v>
      </c>
      <c r="L68" s="4">
        <f t="shared" si="3"/>
        <v>64</v>
      </c>
      <c r="M68" s="4">
        <f t="shared" si="4"/>
        <v>14976.5625</v>
      </c>
    </row>
    <row r="69" hidden="1">
      <c r="A69" s="5" t="s">
        <v>120</v>
      </c>
      <c r="B69" s="6" t="s">
        <v>121</v>
      </c>
      <c r="C69" s="5">
        <v>3093.5</v>
      </c>
      <c r="D69" s="5">
        <f t="shared" si="1"/>
        <v>2.5</v>
      </c>
      <c r="E69" s="5">
        <v>2946.0</v>
      </c>
      <c r="F69" s="5">
        <f t="shared" si="2"/>
        <v>41</v>
      </c>
      <c r="G69" s="8">
        <f>VLOOKUP($B69,'Frame Prices'!$C$1:$H$113,2,TRUE)</f>
        <v>142000</v>
      </c>
      <c r="H69" s="6">
        <f>VLOOKUP($B69,'Frame Prices'!$C$1:$H$113,3,TRUE)</f>
        <v>31</v>
      </c>
      <c r="I69" s="6">
        <f>VLOOKUP($B69,'Frame Prices'!$C$1:$H$113,4,TRUE)</f>
        <v>2</v>
      </c>
      <c r="J69" s="6">
        <f>VLOOKUP($B69,'Frame Prices'!$C$1:$H$113,5,TRUE)</f>
        <v>3</v>
      </c>
      <c r="K69" s="6" t="str">
        <f>VLOOKUP($B69,'Frame Prices'!$C$1:$H$113,6,TRUE)</f>
        <v>Standard</v>
      </c>
      <c r="L69" s="6">
        <f t="shared" si="3"/>
        <v>43.5</v>
      </c>
      <c r="M69" s="6">
        <f t="shared" si="4"/>
        <v>3264.367816</v>
      </c>
    </row>
    <row r="70" hidden="1">
      <c r="A70" s="3" t="s">
        <v>122</v>
      </c>
      <c r="B70" s="4" t="s">
        <v>123</v>
      </c>
      <c r="C70" s="3">
        <v>3093.5</v>
      </c>
      <c r="D70" s="3">
        <f t="shared" si="1"/>
        <v>2.5</v>
      </c>
      <c r="E70" s="3">
        <v>2940.0</v>
      </c>
      <c r="F70" s="3">
        <f t="shared" si="2"/>
        <v>47</v>
      </c>
      <c r="G70" s="7">
        <f>VLOOKUP($B70,'Frame Prices'!$C$1:$H$113,2,TRUE)</f>
        <v>355000</v>
      </c>
      <c r="H70" s="4">
        <f>VLOOKUP($B70,'Frame Prices'!$C$1:$H$113,3,TRUE)</f>
        <v>31</v>
      </c>
      <c r="I70" s="4">
        <f>VLOOKUP($B70,'Frame Prices'!$C$1:$H$113,4,TRUE)</f>
        <v>2</v>
      </c>
      <c r="J70" s="4">
        <f>VLOOKUP($B70,'Frame Prices'!$C$1:$H$113,5,TRUE)</f>
        <v>4</v>
      </c>
      <c r="K70" s="4" t="str">
        <f>VLOOKUP($B70,'Frame Prices'!$C$1:$H$113,6,TRUE)</f>
        <v>Standard</v>
      </c>
      <c r="L70" s="4">
        <f t="shared" si="3"/>
        <v>49.5</v>
      </c>
      <c r="M70" s="4">
        <f t="shared" si="4"/>
        <v>7171.717172</v>
      </c>
    </row>
    <row r="71">
      <c r="A71" s="5" t="s">
        <v>124</v>
      </c>
      <c r="B71" s="6" t="s">
        <v>73</v>
      </c>
      <c r="C71" s="5">
        <v>3085.0</v>
      </c>
      <c r="D71" s="5">
        <f t="shared" si="1"/>
        <v>11</v>
      </c>
      <c r="E71" s="5">
        <v>2968.0</v>
      </c>
      <c r="F71" s="5">
        <f t="shared" si="2"/>
        <v>19</v>
      </c>
      <c r="G71" s="8">
        <f>VLOOKUP($B71,'Frame Prices'!$C$1:$H$113,2,TRUE)</f>
        <v>482800</v>
      </c>
      <c r="H71" s="6">
        <f>VLOOKUP($B71,'Frame Prices'!$C$1:$H$113,3,TRUE)</f>
        <v>31</v>
      </c>
      <c r="I71" s="6">
        <f>VLOOKUP($B71,'Frame Prices'!$C$1:$H$113,4,TRUE)</f>
        <v>4</v>
      </c>
      <c r="J71" s="6">
        <f>VLOOKUP($B71,'Frame Prices'!$C$1:$H$113,5,TRUE)</f>
        <v>1</v>
      </c>
      <c r="K71" s="6" t="str">
        <f>VLOOKUP($B71,'Frame Prices'!$C$1:$H$113,6,TRUE)</f>
        <v>TT</v>
      </c>
      <c r="L71" s="6">
        <f t="shared" si="3"/>
        <v>30</v>
      </c>
      <c r="M71" s="6">
        <f t="shared" si="4"/>
        <v>16093.33333</v>
      </c>
    </row>
    <row r="72" hidden="1">
      <c r="A72" s="3" t="s">
        <v>125</v>
      </c>
      <c r="B72" s="4" t="s">
        <v>126</v>
      </c>
      <c r="C72" s="3">
        <v>3094.0</v>
      </c>
      <c r="D72" s="3">
        <f t="shared" si="1"/>
        <v>2</v>
      </c>
      <c r="E72" s="3">
        <v>2942.0</v>
      </c>
      <c r="F72" s="3">
        <f t="shared" si="2"/>
        <v>45</v>
      </c>
      <c r="G72" s="7">
        <f>VLOOKUP($B72,'Frame Prices'!$C$1:$H$113,2,TRUE)</f>
        <v>177500</v>
      </c>
      <c r="H72" s="4">
        <f>VLOOKUP($B72,'Frame Prices'!$C$1:$H$113,3,TRUE)</f>
        <v>32</v>
      </c>
      <c r="I72" s="4">
        <f>VLOOKUP($B72,'Frame Prices'!$C$1:$H$113,4,TRUE)</f>
        <v>2</v>
      </c>
      <c r="J72" s="4">
        <f>VLOOKUP($B72,'Frame Prices'!$C$1:$H$113,5,TRUE)</f>
        <v>3</v>
      </c>
      <c r="K72" s="4" t="str">
        <f>VLOOKUP($B72,'Frame Prices'!$C$1:$H$113,6,TRUE)</f>
        <v>Standard</v>
      </c>
      <c r="L72" s="4">
        <f t="shared" si="3"/>
        <v>47</v>
      </c>
      <c r="M72" s="4">
        <f t="shared" si="4"/>
        <v>3776.595745</v>
      </c>
    </row>
    <row r="73" hidden="1">
      <c r="A73" s="5" t="s">
        <v>127</v>
      </c>
      <c r="B73" s="6" t="s">
        <v>128</v>
      </c>
      <c r="C73" s="5">
        <v>3093.0</v>
      </c>
      <c r="D73" s="5">
        <f t="shared" si="1"/>
        <v>3</v>
      </c>
      <c r="E73" s="5">
        <v>2936.0</v>
      </c>
      <c r="F73" s="5">
        <f t="shared" si="2"/>
        <v>51</v>
      </c>
      <c r="G73" s="8">
        <f>VLOOKUP($B73,'Frame Prices'!$C$1:$H$113,2,TRUE)</f>
        <v>373500</v>
      </c>
      <c r="H73" s="6">
        <f>VLOOKUP($B73,'Frame Prices'!$C$1:$H$113,3,TRUE)</f>
        <v>32</v>
      </c>
      <c r="I73" s="6">
        <f>VLOOKUP($B73,'Frame Prices'!$C$1:$H$113,4,TRUE)</f>
        <v>2</v>
      </c>
      <c r="J73" s="6">
        <f>VLOOKUP($B73,'Frame Prices'!$C$1:$H$113,5,TRUE)</f>
        <v>4</v>
      </c>
      <c r="K73" s="6" t="str">
        <f>VLOOKUP($B73,'Frame Prices'!$C$1:$H$113,6,TRUE)</f>
        <v>Standard</v>
      </c>
      <c r="L73" s="6">
        <f t="shared" si="3"/>
        <v>54</v>
      </c>
      <c r="M73" s="6">
        <f t="shared" si="4"/>
        <v>6916.666667</v>
      </c>
    </row>
    <row r="74" hidden="1">
      <c r="A74" s="3" t="s">
        <v>129</v>
      </c>
      <c r="B74" s="4" t="s">
        <v>130</v>
      </c>
      <c r="C74" s="3">
        <v>3083.0</v>
      </c>
      <c r="D74" s="3">
        <f t="shared" si="1"/>
        <v>13</v>
      </c>
      <c r="E74" s="3">
        <v>2949.0</v>
      </c>
      <c r="F74" s="3">
        <f t="shared" si="2"/>
        <v>38</v>
      </c>
      <c r="G74" s="7">
        <f>VLOOKUP($B74,'Frame Prices'!$C$1:$H$113,2,TRUE)</f>
        <v>1029500</v>
      </c>
      <c r="H74" s="4">
        <f>VLOOKUP($B74,'Frame Prices'!$C$1:$H$113,3,TRUE)</f>
        <v>32</v>
      </c>
      <c r="I74" s="4">
        <f>VLOOKUP($B74,'Frame Prices'!$C$1:$H$113,4,TRUE)</f>
        <v>3</v>
      </c>
      <c r="J74" s="4">
        <f>VLOOKUP($B74,'Frame Prices'!$C$1:$H$113,5,TRUE)</f>
        <v>4</v>
      </c>
      <c r="K74" s="4" t="str">
        <f>VLOOKUP($B74,'Frame Prices'!$C$1:$H$113,6,TRUE)</f>
        <v>Standard</v>
      </c>
      <c r="L74" s="4">
        <f t="shared" si="3"/>
        <v>51</v>
      </c>
      <c r="M74" s="4">
        <f t="shared" si="4"/>
        <v>20186.27451</v>
      </c>
    </row>
    <row r="75">
      <c r="A75" s="5" t="s">
        <v>131</v>
      </c>
      <c r="B75" s="6" t="s">
        <v>131</v>
      </c>
      <c r="C75" s="5">
        <v>2985.5</v>
      </c>
      <c r="D75" s="5">
        <f t="shared" si="1"/>
        <v>110.5</v>
      </c>
      <c r="E75" s="5">
        <v>3042.0</v>
      </c>
      <c r="F75" s="5">
        <f t="shared" si="2"/>
        <v>-55</v>
      </c>
      <c r="G75" s="8">
        <f>VLOOKUP($B75,'Frame Prices'!$C$1:$H$113,2,TRUE)</f>
        <v>958500</v>
      </c>
      <c r="H75" s="6">
        <f>VLOOKUP($B75,'Frame Prices'!$C$1:$H$113,3,TRUE)</f>
        <v>32</v>
      </c>
      <c r="I75" s="6">
        <f>VLOOKUP($B75,'Frame Prices'!$C$1:$H$113,4,TRUE)</f>
        <v>4</v>
      </c>
      <c r="J75" s="6">
        <f>VLOOKUP($B75,'Frame Prices'!$C$1:$H$113,5,TRUE)</f>
        <v>1</v>
      </c>
      <c r="K75" s="6" t="str">
        <f>VLOOKUP($B75,'Frame Prices'!$C$1:$H$113,6,TRUE)</f>
        <v>TT</v>
      </c>
      <c r="L75" s="6">
        <f t="shared" si="3"/>
        <v>55.5</v>
      </c>
      <c r="M75" s="6">
        <f t="shared" si="4"/>
        <v>17270.27027</v>
      </c>
    </row>
    <row r="76">
      <c r="A76" s="3" t="s">
        <v>132</v>
      </c>
      <c r="B76" s="4" t="s">
        <v>132</v>
      </c>
      <c r="C76" s="3">
        <v>2983.0</v>
      </c>
      <c r="D76" s="3">
        <f t="shared" si="1"/>
        <v>113</v>
      </c>
      <c r="E76" s="3">
        <v>3001.0</v>
      </c>
      <c r="F76" s="3">
        <f t="shared" si="2"/>
        <v>-14</v>
      </c>
      <c r="G76" s="7">
        <f>VLOOKUP($B76,'Frame Prices'!$C$1:$H$113,2,TRUE)</f>
        <v>1136000</v>
      </c>
      <c r="H76" s="4">
        <f>VLOOKUP($B76,'Frame Prices'!$C$1:$H$113,3,TRUE)</f>
        <v>33</v>
      </c>
      <c r="I76" s="4">
        <f>VLOOKUP($B76,'Frame Prices'!$C$1:$H$113,4,TRUE)</f>
        <v>4</v>
      </c>
      <c r="J76" s="4">
        <f>VLOOKUP($B76,'Frame Prices'!$C$1:$H$113,5,TRUE)</f>
        <v>1</v>
      </c>
      <c r="K76" s="4" t="str">
        <f>VLOOKUP($B76,'Frame Prices'!$C$1:$H$113,6,TRUE)</f>
        <v>TT</v>
      </c>
      <c r="L76" s="4">
        <f t="shared" si="3"/>
        <v>99</v>
      </c>
      <c r="M76" s="4">
        <f t="shared" si="4"/>
        <v>11474.74747</v>
      </c>
    </row>
    <row r="77" hidden="1">
      <c r="A77" s="9" t="s">
        <v>133</v>
      </c>
      <c r="B77" s="10" t="s">
        <v>133</v>
      </c>
      <c r="C77" s="9">
        <v>3082.5</v>
      </c>
      <c r="D77" s="5">
        <f t="shared" si="1"/>
        <v>13.5</v>
      </c>
      <c r="E77" s="9">
        <v>2935.0</v>
      </c>
      <c r="F77" s="5">
        <f t="shared" si="2"/>
        <v>52</v>
      </c>
      <c r="G77" s="11">
        <f>VLOOKUP($B77,'Frame Prices'!$C$1:$H$113,2,TRUE)</f>
        <v>852000</v>
      </c>
      <c r="H77" s="10">
        <f>VLOOKUP($B77,'Frame Prices'!$C$1:$H$113,3,TRUE)</f>
        <v>33</v>
      </c>
      <c r="I77" s="10">
        <f>VLOOKUP($B77,'Frame Prices'!$C$1:$H$113,4,TRUE)</f>
        <v>3</v>
      </c>
      <c r="J77" s="10">
        <f>VLOOKUP($B77,'Frame Prices'!$C$1:$H$113,5,TRUE)</f>
        <v>4</v>
      </c>
      <c r="K77" s="10" t="str">
        <f>VLOOKUP($B77,'Frame Prices'!$C$1:$H$113,6,TRUE)</f>
        <v>Standard</v>
      </c>
      <c r="L77" s="6">
        <f t="shared" si="3"/>
        <v>65.5</v>
      </c>
      <c r="M77" s="6">
        <f t="shared" si="4"/>
        <v>13007.63359</v>
      </c>
    </row>
    <row r="78" hidden="1">
      <c r="A78" s="3" t="s">
        <v>134</v>
      </c>
      <c r="B78" s="4" t="s">
        <v>135</v>
      </c>
      <c r="C78" s="3">
        <v>3077.0</v>
      </c>
      <c r="D78" s="3">
        <f t="shared" si="1"/>
        <v>19</v>
      </c>
      <c r="E78" s="3">
        <v>2946.0</v>
      </c>
      <c r="F78" s="3">
        <f t="shared" si="2"/>
        <v>41</v>
      </c>
      <c r="G78" s="7">
        <f>VLOOKUP($B78,'Frame Prices'!$C$1:$H$113,2,TRUE)</f>
        <v>798800</v>
      </c>
      <c r="H78" s="4">
        <f>VLOOKUP($B78,'Frame Prices'!$C$1:$H$113,3,TRUE)</f>
        <v>33</v>
      </c>
      <c r="I78" s="4">
        <f>VLOOKUP($B78,'Frame Prices'!$C$1:$H$113,4,TRUE)</f>
        <v>3</v>
      </c>
      <c r="J78" s="4">
        <f>VLOOKUP($B78,'Frame Prices'!$C$1:$H$113,5,TRUE)</f>
        <v>3</v>
      </c>
      <c r="K78" s="4" t="str">
        <f>VLOOKUP($B78,'Frame Prices'!$C$1:$H$113,6,TRUE)</f>
        <v>Standard</v>
      </c>
      <c r="L78" s="4">
        <f t="shared" si="3"/>
        <v>60</v>
      </c>
      <c r="M78" s="4">
        <f t="shared" si="4"/>
        <v>13313.33333</v>
      </c>
    </row>
    <row r="79">
      <c r="A79" s="5" t="s">
        <v>136</v>
      </c>
      <c r="B79" s="6" t="s">
        <v>136</v>
      </c>
      <c r="C79" s="5">
        <v>2983.0</v>
      </c>
      <c r="D79" s="5">
        <f t="shared" si="1"/>
        <v>113</v>
      </c>
      <c r="E79" s="5">
        <v>3001.0</v>
      </c>
      <c r="F79" s="5">
        <f t="shared" si="2"/>
        <v>-14</v>
      </c>
      <c r="G79" s="8">
        <f>VLOOKUP($B79,'Frame Prices'!$C$1:$H$113,2,TRUE)</f>
        <v>1136000</v>
      </c>
      <c r="H79" s="6">
        <f>VLOOKUP($B79,'Frame Prices'!$C$1:$H$113,3,TRUE)</f>
        <v>34</v>
      </c>
      <c r="I79" s="6">
        <f>VLOOKUP($B79,'Frame Prices'!$C$1:$H$113,4,TRUE)</f>
        <v>4</v>
      </c>
      <c r="J79" s="6">
        <f>VLOOKUP($B79,'Frame Prices'!$C$1:$H$113,5,TRUE)</f>
        <v>1</v>
      </c>
      <c r="K79" s="6" t="str">
        <f>VLOOKUP($B79,'Frame Prices'!$C$1:$H$113,6,TRUE)</f>
        <v>TT</v>
      </c>
      <c r="L79" s="6">
        <f t="shared" si="3"/>
        <v>99</v>
      </c>
      <c r="M79" s="6">
        <f t="shared" si="4"/>
        <v>11474.74747</v>
      </c>
    </row>
    <row r="80" hidden="1">
      <c r="A80" s="3" t="s">
        <v>137</v>
      </c>
      <c r="B80" s="4" t="s">
        <v>137</v>
      </c>
      <c r="C80" s="3">
        <v>3077.0</v>
      </c>
      <c r="D80" s="3">
        <f t="shared" si="1"/>
        <v>19</v>
      </c>
      <c r="E80" s="3">
        <v>2946.0</v>
      </c>
      <c r="F80" s="3">
        <f t="shared" si="2"/>
        <v>41</v>
      </c>
      <c r="G80" s="7">
        <f>VLOOKUP($B80,'Frame Prices'!$C$1:$H$113,2,TRUE)</f>
        <v>639000</v>
      </c>
      <c r="H80" s="4">
        <f>VLOOKUP($B80,'Frame Prices'!$C$1:$H$113,3,TRUE)</f>
        <v>34</v>
      </c>
      <c r="I80" s="4">
        <f>VLOOKUP($B80,'Frame Prices'!$C$1:$H$113,4,TRUE)</f>
        <v>3</v>
      </c>
      <c r="J80" s="4">
        <f>VLOOKUP($B80,'Frame Prices'!$C$1:$H$113,5,TRUE)</f>
        <v>3</v>
      </c>
      <c r="K80" s="4" t="str">
        <f>VLOOKUP($B80,'Frame Prices'!$C$1:$H$113,6,TRUE)</f>
        <v>Standard</v>
      </c>
      <c r="L80" s="4">
        <f t="shared" si="3"/>
        <v>60</v>
      </c>
      <c r="M80" s="4">
        <f t="shared" si="4"/>
        <v>10650</v>
      </c>
    </row>
    <row r="81" hidden="1">
      <c r="A81" s="5" t="s">
        <v>138</v>
      </c>
      <c r="B81" s="6" t="s">
        <v>139</v>
      </c>
      <c r="C81" s="5">
        <v>3093.0</v>
      </c>
      <c r="D81" s="5">
        <f t="shared" si="1"/>
        <v>3</v>
      </c>
      <c r="E81" s="5">
        <v>2930.0</v>
      </c>
      <c r="F81" s="5">
        <f t="shared" si="2"/>
        <v>57</v>
      </c>
      <c r="G81" s="8">
        <f>VLOOKUP($B81,'Frame Prices'!$C$1:$H$113,2,TRUE)</f>
        <v>923000</v>
      </c>
      <c r="H81" s="6">
        <f>VLOOKUP($B81,'Frame Prices'!$C$1:$H$113,3,TRUE)</f>
        <v>34</v>
      </c>
      <c r="I81" s="6">
        <f>VLOOKUP($B81,'Frame Prices'!$C$1:$H$113,4,TRUE)</f>
        <v>2</v>
      </c>
      <c r="J81" s="6">
        <f>VLOOKUP($B81,'Frame Prices'!$C$1:$H$113,5,TRUE)</f>
        <v>4</v>
      </c>
      <c r="K81" s="6" t="str">
        <f>VLOOKUP($B81,'Frame Prices'!$C$1:$H$113,6,TRUE)</f>
        <v>Standard</v>
      </c>
      <c r="L81" s="6">
        <f t="shared" si="3"/>
        <v>60</v>
      </c>
      <c r="M81" s="6">
        <f t="shared" si="4"/>
        <v>15383.33333</v>
      </c>
    </row>
    <row r="82">
      <c r="A82" s="3" t="s">
        <v>140</v>
      </c>
      <c r="B82" s="4" t="s">
        <v>140</v>
      </c>
      <c r="C82" s="3">
        <v>2998.0</v>
      </c>
      <c r="D82" s="3">
        <f t="shared" si="1"/>
        <v>98</v>
      </c>
      <c r="E82" s="3">
        <v>3007.5</v>
      </c>
      <c r="F82" s="3">
        <f t="shared" si="2"/>
        <v>-20.5</v>
      </c>
      <c r="G82" s="7">
        <f>VLOOKUP($B82,'Frame Prices'!$C$1:$H$113,2,TRUE)</f>
        <v>572900</v>
      </c>
      <c r="H82" s="4">
        <f>VLOOKUP($B82,'Frame Prices'!$C$1:$H$113,3,TRUE)</f>
        <v>35</v>
      </c>
      <c r="I82" s="4">
        <f>VLOOKUP($B82,'Frame Prices'!$C$1:$H$113,4,TRUE)</f>
        <v>4</v>
      </c>
      <c r="J82" s="4">
        <f>VLOOKUP($B82,'Frame Prices'!$C$1:$H$113,5,TRUE)</f>
        <v>1</v>
      </c>
      <c r="K82" s="4" t="str">
        <f>VLOOKUP($B82,'Frame Prices'!$C$1:$H$113,6,TRUE)</f>
        <v>TT</v>
      </c>
      <c r="L82" s="4">
        <f t="shared" si="3"/>
        <v>77.5</v>
      </c>
      <c r="M82" s="4">
        <f t="shared" si="4"/>
        <v>7392.258065</v>
      </c>
    </row>
    <row r="83" hidden="1">
      <c r="A83" s="5" t="s">
        <v>141</v>
      </c>
      <c r="B83" s="6" t="s">
        <v>142</v>
      </c>
      <c r="C83" s="5">
        <v>3090.0</v>
      </c>
      <c r="D83" s="5">
        <f t="shared" si="1"/>
        <v>6</v>
      </c>
      <c r="E83" s="5">
        <v>2940.0</v>
      </c>
      <c r="F83" s="5">
        <f t="shared" si="2"/>
        <v>47</v>
      </c>
      <c r="G83" s="8">
        <f>VLOOKUP($B83,'Frame Prices'!$C$1:$H$113,2,TRUE)</f>
        <v>816500</v>
      </c>
      <c r="H83" s="6">
        <f>VLOOKUP($B83,'Frame Prices'!$C$1:$H$113,3,TRUE)</f>
        <v>36</v>
      </c>
      <c r="I83" s="6">
        <f>VLOOKUP($B83,'Frame Prices'!$C$1:$H$113,4,TRUE)</f>
        <v>3</v>
      </c>
      <c r="J83" s="6">
        <f>VLOOKUP($B83,'Frame Prices'!$C$1:$H$113,5,TRUE)</f>
        <v>4</v>
      </c>
      <c r="K83" s="6" t="str">
        <f>VLOOKUP($B83,'Frame Prices'!$C$1:$H$113,6,TRUE)</f>
        <v>Standard</v>
      </c>
      <c r="L83" s="6">
        <f t="shared" si="3"/>
        <v>53</v>
      </c>
      <c r="M83" s="6">
        <f t="shared" si="4"/>
        <v>15405.66038</v>
      </c>
    </row>
    <row r="84">
      <c r="A84" s="3" t="s">
        <v>143</v>
      </c>
      <c r="B84" s="4" t="s">
        <v>143</v>
      </c>
      <c r="C84" s="3">
        <v>2984.0</v>
      </c>
      <c r="D84" s="3">
        <f t="shared" si="1"/>
        <v>112</v>
      </c>
      <c r="E84" s="3">
        <v>3009.5</v>
      </c>
      <c r="F84" s="3">
        <f t="shared" si="2"/>
        <v>-22.5</v>
      </c>
      <c r="G84" s="7">
        <f>VLOOKUP($B84,'Frame Prices'!$C$1:$H$113,2,TRUE)</f>
        <v>1065000</v>
      </c>
      <c r="H84" s="4">
        <f>VLOOKUP($B84,'Frame Prices'!$C$1:$H$113,3,TRUE)</f>
        <v>37</v>
      </c>
      <c r="I84" s="4">
        <f>VLOOKUP($B84,'Frame Prices'!$C$1:$H$113,4,TRUE)</f>
        <v>4</v>
      </c>
      <c r="J84" s="4">
        <f>VLOOKUP($B84,'Frame Prices'!$C$1:$H$113,5,TRUE)</f>
        <v>1</v>
      </c>
      <c r="K84" s="4" t="str">
        <f>VLOOKUP($B84,'Frame Prices'!$C$1:$H$113,6,TRUE)</f>
        <v>TT</v>
      </c>
      <c r="L84" s="4">
        <f t="shared" si="3"/>
        <v>89.5</v>
      </c>
      <c r="M84" s="4">
        <f t="shared" si="4"/>
        <v>11899.44134</v>
      </c>
    </row>
    <row r="85" hidden="1">
      <c r="A85" s="5" t="s">
        <v>144</v>
      </c>
      <c r="B85" s="6" t="s">
        <v>145</v>
      </c>
      <c r="C85" s="5">
        <v>3091.0</v>
      </c>
      <c r="D85" s="5">
        <f t="shared" si="1"/>
        <v>5</v>
      </c>
      <c r="E85" s="5">
        <v>2955.0</v>
      </c>
      <c r="F85" s="5">
        <f t="shared" si="2"/>
        <v>32</v>
      </c>
      <c r="G85" s="8">
        <f>VLOOKUP($B85,'Frame Prices'!$C$1:$H$113,2,TRUE)</f>
        <v>710000</v>
      </c>
      <c r="H85" s="6">
        <f>VLOOKUP($B85,'Frame Prices'!$C$1:$H$113,3,TRUE)</f>
        <v>39</v>
      </c>
      <c r="I85" s="6">
        <f>VLOOKUP($B85,'Frame Prices'!$C$1:$H$113,4,TRUE)</f>
        <v>3</v>
      </c>
      <c r="J85" s="6">
        <f>VLOOKUP($B85,'Frame Prices'!$C$1:$H$113,5,TRUE)</f>
        <v>3</v>
      </c>
      <c r="K85" s="6" t="str">
        <f>VLOOKUP($B85,'Frame Prices'!$C$1:$H$113,6,TRUE)</f>
        <v>Standard</v>
      </c>
      <c r="L85" s="6">
        <f t="shared" si="3"/>
        <v>37</v>
      </c>
      <c r="M85" s="6">
        <f t="shared" si="4"/>
        <v>19189.18919</v>
      </c>
    </row>
    <row r="86" hidden="1">
      <c r="A86" s="3" t="s">
        <v>146</v>
      </c>
      <c r="B86" s="4" t="s">
        <v>147</v>
      </c>
      <c r="C86" s="3">
        <v>3106.0</v>
      </c>
      <c r="D86" s="3">
        <f t="shared" si="1"/>
        <v>-10</v>
      </c>
      <c r="E86" s="3">
        <v>3065.5</v>
      </c>
      <c r="F86" s="3">
        <f t="shared" si="2"/>
        <v>-78.5</v>
      </c>
      <c r="G86" s="7">
        <f>VLOOKUP($B86,'Frame Prices'!$C$1:$H$113,2,TRUE)</f>
        <v>9500</v>
      </c>
      <c r="H86" s="4">
        <f>VLOOKUP($B86,'Frame Prices'!$C$1:$H$113,3,TRUE)</f>
        <v>40</v>
      </c>
      <c r="I86" s="4">
        <f>VLOOKUP($B86,'Frame Prices'!$C$1:$H$113,4,TRUE)</f>
        <v>1</v>
      </c>
      <c r="J86" s="4">
        <f>VLOOKUP($B86,'Frame Prices'!$C$1:$H$113,5,TRUE)</f>
        <v>1</v>
      </c>
      <c r="K86" s="4" t="str">
        <f>VLOOKUP($B86,'Frame Prices'!$C$1:$H$113,6,TRUE)</f>
        <v>Standard</v>
      </c>
      <c r="L86" s="4">
        <f t="shared" si="3"/>
        <v>-88.5</v>
      </c>
      <c r="M86" s="4">
        <f t="shared" si="4"/>
        <v>-107.3446328</v>
      </c>
    </row>
    <row r="87">
      <c r="A87" s="5" t="s">
        <v>148</v>
      </c>
      <c r="B87" s="6" t="s">
        <v>149</v>
      </c>
      <c r="C87" s="5">
        <v>2976.5</v>
      </c>
      <c r="D87" s="5">
        <f t="shared" si="1"/>
        <v>119.5</v>
      </c>
      <c r="E87" s="5">
        <v>3006.5</v>
      </c>
      <c r="F87" s="5">
        <f t="shared" si="2"/>
        <v>-19.5</v>
      </c>
      <c r="G87" s="8">
        <f>VLOOKUP($B87,'Frame Prices'!$C$1:$H$113,2,TRUE)</f>
        <v>1029500</v>
      </c>
      <c r="H87" s="6">
        <f>VLOOKUP($B87,'Frame Prices'!$C$1:$H$113,3,TRUE)</f>
        <v>42</v>
      </c>
      <c r="I87" s="6">
        <f>VLOOKUP($B87,'Frame Prices'!$C$1:$H$113,4,TRUE)</f>
        <v>4</v>
      </c>
      <c r="J87" s="6">
        <f>VLOOKUP($B87,'Frame Prices'!$C$1:$H$113,5,TRUE)</f>
        <v>1</v>
      </c>
      <c r="K87" s="6" t="str">
        <f>VLOOKUP($B87,'Frame Prices'!$C$1:$H$113,6,TRUE)</f>
        <v>TT</v>
      </c>
      <c r="L87" s="6">
        <f t="shared" si="3"/>
        <v>100</v>
      </c>
      <c r="M87" s="6">
        <f t="shared" si="4"/>
        <v>10295</v>
      </c>
    </row>
    <row r="88" hidden="1">
      <c r="A88" s="3" t="s">
        <v>150</v>
      </c>
      <c r="B88" s="4" t="s">
        <v>150</v>
      </c>
      <c r="C88" s="3">
        <v>3097.0</v>
      </c>
      <c r="D88" s="3">
        <f t="shared" si="1"/>
        <v>-1</v>
      </c>
      <c r="E88" s="3">
        <v>3006.5</v>
      </c>
      <c r="F88" s="3">
        <f t="shared" si="2"/>
        <v>-19.5</v>
      </c>
      <c r="G88" s="7">
        <f>VLOOKUP($B88,'Frame Prices'!$C$1:$H$113,2,TRUE)</f>
        <v>3550000</v>
      </c>
      <c r="H88" s="4">
        <f>VLOOKUP($B88,'Frame Prices'!$C$1:$H$113,3,TRUE)</f>
        <v>44</v>
      </c>
      <c r="I88" s="4">
        <f>VLOOKUP($B88,'Frame Prices'!$C$1:$H$113,4,TRUE)</f>
        <v>2</v>
      </c>
      <c r="J88" s="4">
        <f>VLOOKUP($B88,'Frame Prices'!$C$1:$H$113,5,TRUE)</f>
        <v>2</v>
      </c>
      <c r="K88" s="4" t="str">
        <f>VLOOKUP($B88,'Frame Prices'!$C$1:$H$113,6,TRUE)</f>
        <v>Standard</v>
      </c>
      <c r="L88" s="4">
        <f t="shared" si="3"/>
        <v>-20.5</v>
      </c>
      <c r="M88" s="4">
        <f t="shared" si="4"/>
        <v>-173170.7317</v>
      </c>
    </row>
    <row r="89">
      <c r="A89" s="5" t="s">
        <v>151</v>
      </c>
      <c r="B89" s="6" t="s">
        <v>151</v>
      </c>
      <c r="C89" s="5">
        <v>2984.5</v>
      </c>
      <c r="D89" s="5">
        <f t="shared" si="1"/>
        <v>111.5</v>
      </c>
      <c r="E89" s="5">
        <v>3010.0</v>
      </c>
      <c r="F89" s="5">
        <f t="shared" si="2"/>
        <v>-23</v>
      </c>
      <c r="G89" s="8">
        <f>VLOOKUP($B89,'Frame Prices'!$C$1:$H$113,2,TRUE)</f>
        <v>1065000</v>
      </c>
      <c r="H89" s="6">
        <f>VLOOKUP($B89,'Frame Prices'!$C$1:$H$113,3,TRUE)</f>
        <v>45</v>
      </c>
      <c r="I89" s="6">
        <f>VLOOKUP($B89,'Frame Prices'!$C$1:$H$113,4,TRUE)</f>
        <v>4</v>
      </c>
      <c r="J89" s="6">
        <f>VLOOKUP($B89,'Frame Prices'!$C$1:$H$113,5,TRUE)</f>
        <v>1</v>
      </c>
      <c r="K89" s="6" t="str">
        <f>VLOOKUP($B89,'Frame Prices'!$C$1:$H$113,6,TRUE)</f>
        <v>TT</v>
      </c>
      <c r="L89" s="6">
        <f t="shared" si="3"/>
        <v>88.5</v>
      </c>
      <c r="M89" s="6">
        <f t="shared" si="4"/>
        <v>12033.89831</v>
      </c>
    </row>
    <row r="90">
      <c r="A90" s="3" t="s">
        <v>152</v>
      </c>
      <c r="B90" s="4" t="s">
        <v>153</v>
      </c>
      <c r="C90" s="3">
        <v>3016.0</v>
      </c>
      <c r="D90" s="3">
        <f t="shared" si="1"/>
        <v>80</v>
      </c>
      <c r="E90" s="3">
        <v>3027.0</v>
      </c>
      <c r="F90" s="3">
        <f t="shared" si="2"/>
        <v>-40</v>
      </c>
      <c r="G90" s="4">
        <f>VLOOKUP($B90,'Frame Prices'!$C$1:$H$113,2,TRUE)</f>
        <v>0</v>
      </c>
      <c r="H90" s="4">
        <f>VLOOKUP($B90,'Frame Prices'!$C$1:$H$113,3,TRUE)</f>
        <v>0</v>
      </c>
      <c r="I90" s="4">
        <f>VLOOKUP($B90,'Frame Prices'!$C$1:$H$113,4,TRUE)</f>
        <v>4</v>
      </c>
      <c r="J90" s="4">
        <f>VLOOKUP($B90,'Frame Prices'!$C$1:$H$113,5,TRUE)</f>
        <v>1</v>
      </c>
      <c r="K90" s="4" t="str">
        <f>VLOOKUP($B90,'Frame Prices'!$C$1:$H$113,6,TRUE)</f>
        <v>TT</v>
      </c>
      <c r="L90" s="4">
        <f t="shared" si="3"/>
        <v>40</v>
      </c>
      <c r="M90" s="4">
        <f t="shared" si="4"/>
        <v>0</v>
      </c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</row>
  </sheetData>
  <autoFilter ref="$A$1:$M$89">
    <filterColumn colId="10">
      <filters>
        <filter val="TT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154</v>
      </c>
      <c r="B1" s="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155</v>
      </c>
    </row>
    <row r="2">
      <c r="A2" s="3" t="s">
        <v>156</v>
      </c>
      <c r="B2" s="4" t="s">
        <v>157</v>
      </c>
      <c r="C2" s="3">
        <v>3085.0</v>
      </c>
      <c r="D2" s="3">
        <f t="shared" ref="D2:D37" si="1">3085-C2</f>
        <v>0</v>
      </c>
      <c r="E2" s="3">
        <v>2968.0</v>
      </c>
      <c r="F2" s="3">
        <f t="shared" ref="F2:F37" si="2">2968-E2</f>
        <v>0</v>
      </c>
      <c r="G2" s="4">
        <f>VLOOKUP($B2,'Wheel Prices'!$C$1:$H$47,2,TRUE)</f>
        <v>0</v>
      </c>
      <c r="H2" s="4">
        <f>VLOOKUP($B2,'Wheel Prices'!$C$1:$H$47,3,TRUE)</f>
        <v>0</v>
      </c>
      <c r="I2" s="4">
        <f>VLOOKUP($B2,'Wheel Prices'!$C$1:$H$47,4,TRUE)</f>
        <v>2</v>
      </c>
      <c r="J2" s="4">
        <f>VLOOKUP($B2,'Wheel Prices'!$C$1:$H$47,5,TRUE)</f>
        <v>2</v>
      </c>
      <c r="K2" s="4" t="str">
        <f>VLOOKUP($B2,'Wheel Prices'!$C$1:$H$47,6,TRUE)</f>
        <v>Road</v>
      </c>
      <c r="L2" s="4">
        <f t="shared" ref="L2:L37" si="3">SUM(D2,F2)</f>
        <v>0</v>
      </c>
      <c r="M2" s="4" t="str">
        <f t="shared" ref="M2:M37" si="4">G2/L2</f>
        <v>#DIV/0!</v>
      </c>
    </row>
    <row r="3">
      <c r="A3" s="5" t="s">
        <v>158</v>
      </c>
      <c r="B3" s="6" t="s">
        <v>159</v>
      </c>
      <c r="C3" s="5">
        <v>3071.5</v>
      </c>
      <c r="D3" s="5">
        <f t="shared" si="1"/>
        <v>13.5</v>
      </c>
      <c r="E3" s="5">
        <v>2952.0</v>
      </c>
      <c r="F3" s="5">
        <f t="shared" si="2"/>
        <v>16</v>
      </c>
      <c r="G3" s="6" t="str">
        <f>VLOOKUP($B3,'Wheel Prices'!$C$1:$H$47,2,TRUE)</f>
        <v>*</v>
      </c>
      <c r="H3" s="6">
        <f>VLOOKUP($B3,'Wheel Prices'!$C$1:$H$47,3,TRUE)</f>
        <v>0</v>
      </c>
      <c r="I3" s="6">
        <f>VLOOKUP($B3,'Wheel Prices'!$C$1:$H$47,4,TRUE)</f>
        <v>3</v>
      </c>
      <c r="J3" s="6">
        <f>VLOOKUP($B3,'Wheel Prices'!$C$1:$H$47,5,TRUE)</f>
        <v>4</v>
      </c>
      <c r="K3" s="6" t="str">
        <f>VLOOKUP($B3,'Wheel Prices'!$C$1:$H$47,6,TRUE)</f>
        <v>Road</v>
      </c>
      <c r="L3" s="6">
        <f t="shared" si="3"/>
        <v>29.5</v>
      </c>
      <c r="M3" s="6" t="str">
        <f t="shared" si="4"/>
        <v>#VALUE!</v>
      </c>
    </row>
    <row r="4">
      <c r="A4" s="3" t="s">
        <v>160</v>
      </c>
      <c r="B4" s="4" t="s">
        <v>160</v>
      </c>
      <c r="C4" s="3">
        <v>3091.0</v>
      </c>
      <c r="D4" s="3">
        <f t="shared" si="1"/>
        <v>-6</v>
      </c>
      <c r="E4" s="3">
        <v>2976.0</v>
      </c>
      <c r="F4" s="3">
        <f t="shared" si="2"/>
        <v>-8</v>
      </c>
      <c r="G4" s="7">
        <f>VLOOKUP($B4,'Wheel Prices'!$C$1:$H$47,2,TRUE)</f>
        <v>35600</v>
      </c>
      <c r="H4" s="4">
        <f>VLOOKUP($B4,'Wheel Prices'!$C$1:$H$47,3,TRUE)</f>
        <v>2</v>
      </c>
      <c r="I4" s="4">
        <f>VLOOKUP($B4,'Wheel Prices'!$C$1:$H$47,4,TRUE)</f>
        <v>1</v>
      </c>
      <c r="J4" s="4">
        <f>VLOOKUP($B4,'Wheel Prices'!$C$1:$H$47,5,TRUE)</f>
        <v>1</v>
      </c>
      <c r="K4" s="4" t="str">
        <f>VLOOKUP($B4,'Wheel Prices'!$C$1:$H$47,6,TRUE)</f>
        <v>Road</v>
      </c>
      <c r="L4" s="4">
        <f t="shared" si="3"/>
        <v>-14</v>
      </c>
      <c r="M4" s="4">
        <f t="shared" si="4"/>
        <v>-2542.857143</v>
      </c>
    </row>
    <row r="5">
      <c r="A5" s="5" t="s">
        <v>161</v>
      </c>
      <c r="B5" s="6" t="s">
        <v>162</v>
      </c>
      <c r="C5" s="5">
        <v>3059.0</v>
      </c>
      <c r="D5" s="5">
        <f t="shared" si="1"/>
        <v>26</v>
      </c>
      <c r="E5" s="5">
        <v>2960.0</v>
      </c>
      <c r="F5" s="5">
        <f t="shared" si="2"/>
        <v>8</v>
      </c>
      <c r="G5" s="8">
        <f>VLOOKUP($B5,'Wheel Prices'!$C$1:$H$47,2,TRUE)</f>
        <v>191700</v>
      </c>
      <c r="H5" s="6">
        <f>VLOOKUP($B5,'Wheel Prices'!$C$1:$H$47,3,TRUE)</f>
        <v>4</v>
      </c>
      <c r="I5" s="6">
        <f>VLOOKUP($B5,'Wheel Prices'!$C$1:$H$47,4,TRUE)</f>
        <v>3</v>
      </c>
      <c r="J5" s="6">
        <f>VLOOKUP($B5,'Wheel Prices'!$C$1:$H$47,5,TRUE)</f>
        <v>4</v>
      </c>
      <c r="K5" s="6" t="str">
        <f>VLOOKUP($B5,'Wheel Prices'!$C$1:$H$47,6,TRUE)</f>
        <v>Road</v>
      </c>
      <c r="L5" s="6">
        <f t="shared" si="3"/>
        <v>34</v>
      </c>
      <c r="M5" s="6">
        <f t="shared" si="4"/>
        <v>5638.235294</v>
      </c>
    </row>
    <row r="6">
      <c r="A6" s="3" t="s">
        <v>163</v>
      </c>
      <c r="B6" s="4" t="s">
        <v>163</v>
      </c>
      <c r="C6" s="3">
        <v>3055.0</v>
      </c>
      <c r="D6" s="3">
        <f t="shared" si="1"/>
        <v>30</v>
      </c>
      <c r="E6" s="3">
        <v>2968.0</v>
      </c>
      <c r="F6" s="3">
        <f t="shared" si="2"/>
        <v>0</v>
      </c>
      <c r="G6" s="7">
        <f>VLOOKUP($B6,'Wheel Prices'!$C$1:$H$47,2,TRUE)</f>
        <v>170400</v>
      </c>
      <c r="H6" s="4">
        <f>VLOOKUP($B6,'Wheel Prices'!$C$1:$H$47,3,TRUE)</f>
        <v>5</v>
      </c>
      <c r="I6" s="4">
        <f>VLOOKUP($B6,'Wheel Prices'!$C$1:$H$47,4,TRUE)</f>
        <v>3</v>
      </c>
      <c r="J6" s="4">
        <f>VLOOKUP($B6,'Wheel Prices'!$C$1:$H$47,5,TRUE)</f>
        <v>2</v>
      </c>
      <c r="K6" s="4" t="str">
        <f>VLOOKUP($B6,'Wheel Prices'!$C$1:$H$47,6,TRUE)</f>
        <v>Road</v>
      </c>
      <c r="L6" s="4">
        <f t="shared" si="3"/>
        <v>30</v>
      </c>
      <c r="M6" s="4">
        <f t="shared" si="4"/>
        <v>5680</v>
      </c>
    </row>
    <row r="7">
      <c r="A7" s="9" t="s">
        <v>164</v>
      </c>
      <c r="B7" s="10" t="s">
        <v>165</v>
      </c>
      <c r="C7" s="9">
        <v>3051.0</v>
      </c>
      <c r="D7" s="9">
        <f t="shared" si="1"/>
        <v>34</v>
      </c>
      <c r="E7" s="9">
        <v>2960.5</v>
      </c>
      <c r="F7" s="9">
        <f t="shared" si="2"/>
        <v>7.5</v>
      </c>
      <c r="G7" s="11">
        <f>VLOOKUP($B7,'Wheel Prices'!$C$1:$H$47,2,TRUE)</f>
        <v>184600</v>
      </c>
      <c r="H7" s="10">
        <f>VLOOKUP($B7,'Wheel Prices'!$C$1:$H$47,3,TRUE)</f>
        <v>6</v>
      </c>
      <c r="I7" s="10">
        <f>VLOOKUP($B7,'Wheel Prices'!$C$1:$H$47,4,TRUE)</f>
        <v>4</v>
      </c>
      <c r="J7" s="10">
        <f>VLOOKUP($B7,'Wheel Prices'!$C$1:$H$47,5,TRUE)</f>
        <v>3</v>
      </c>
      <c r="K7" s="10" t="str">
        <f>VLOOKUP($B7,'Wheel Prices'!$C$1:$H$47,6,TRUE)</f>
        <v>Road</v>
      </c>
      <c r="L7" s="10">
        <f t="shared" si="3"/>
        <v>41.5</v>
      </c>
      <c r="M7" s="6">
        <f t="shared" si="4"/>
        <v>4448.192771</v>
      </c>
    </row>
    <row r="8">
      <c r="A8" s="3" t="s">
        <v>166</v>
      </c>
      <c r="B8" s="4" t="s">
        <v>167</v>
      </c>
      <c r="C8" s="3">
        <v>3072.5</v>
      </c>
      <c r="D8" s="3">
        <f t="shared" si="1"/>
        <v>12.5</v>
      </c>
      <c r="E8" s="3">
        <v>2969.0</v>
      </c>
      <c r="F8" s="3">
        <f t="shared" si="2"/>
        <v>-1</v>
      </c>
      <c r="G8" s="7">
        <f>VLOOKUP($B8,'Wheel Prices'!$C$1:$H$47,2,TRUE)</f>
        <v>120700</v>
      </c>
      <c r="H8" s="4">
        <f>VLOOKUP($B8,'Wheel Prices'!$C$1:$H$47,3,TRUE)</f>
        <v>7</v>
      </c>
      <c r="I8" s="4">
        <f>VLOOKUP($B8,'Wheel Prices'!$C$1:$H$47,4,TRUE)</f>
        <v>3</v>
      </c>
      <c r="J8" s="4">
        <f>VLOOKUP($B8,'Wheel Prices'!$C$1:$H$47,5,TRUE)</f>
        <v>2</v>
      </c>
      <c r="K8" s="4" t="str">
        <f>VLOOKUP($B8,'Wheel Prices'!$C$1:$H$47,6,TRUE)</f>
        <v>Road</v>
      </c>
      <c r="L8" s="4">
        <f t="shared" si="3"/>
        <v>11.5</v>
      </c>
      <c r="M8" s="4">
        <f t="shared" si="4"/>
        <v>10495.65217</v>
      </c>
    </row>
    <row r="9">
      <c r="A9" s="5" t="s">
        <v>168</v>
      </c>
      <c r="B9" s="6" t="s">
        <v>168</v>
      </c>
      <c r="C9" s="5">
        <v>3069.0</v>
      </c>
      <c r="D9" s="5">
        <f t="shared" si="1"/>
        <v>16</v>
      </c>
      <c r="E9" s="5">
        <v>2962.0</v>
      </c>
      <c r="F9" s="5">
        <f t="shared" si="2"/>
        <v>6</v>
      </c>
      <c r="G9" s="8">
        <f>VLOOKUP($B9,'Wheel Prices'!$C$1:$H$47,2,TRUE)</f>
        <v>227200</v>
      </c>
      <c r="H9" s="6">
        <f>VLOOKUP($B9,'Wheel Prices'!$C$1:$H$47,3,TRUE)</f>
        <v>8</v>
      </c>
      <c r="I9" s="6">
        <f>VLOOKUP($B9,'Wheel Prices'!$C$1:$H$47,4,TRUE)</f>
        <v>3</v>
      </c>
      <c r="J9" s="6">
        <f>VLOOKUP($B9,'Wheel Prices'!$C$1:$H$47,5,TRUE)</f>
        <v>3</v>
      </c>
      <c r="K9" s="6" t="str">
        <f>VLOOKUP($B9,'Wheel Prices'!$C$1:$H$47,6,TRUE)</f>
        <v>Road</v>
      </c>
      <c r="L9" s="6">
        <f t="shared" si="3"/>
        <v>22</v>
      </c>
      <c r="M9" s="6">
        <f t="shared" si="4"/>
        <v>10327.27273</v>
      </c>
    </row>
    <row r="10">
      <c r="A10" s="3" t="s">
        <v>169</v>
      </c>
      <c r="B10" s="4" t="s">
        <v>170</v>
      </c>
      <c r="C10" s="3">
        <v>3066.0</v>
      </c>
      <c r="D10" s="3">
        <f t="shared" si="1"/>
        <v>19</v>
      </c>
      <c r="E10" s="3">
        <v>2974.0</v>
      </c>
      <c r="F10" s="3">
        <f t="shared" si="2"/>
        <v>-6</v>
      </c>
      <c r="G10" s="7">
        <f>VLOOKUP($B10,'Wheel Prices'!$C$1:$H$47,2,TRUE)</f>
        <v>142000</v>
      </c>
      <c r="H10" s="4">
        <f>VLOOKUP($B10,'Wheel Prices'!$C$1:$H$47,3,TRUE)</f>
        <v>9</v>
      </c>
      <c r="I10" s="4">
        <f>VLOOKUP($B10,'Wheel Prices'!$C$1:$H$47,4,TRUE)</f>
        <v>3</v>
      </c>
      <c r="J10" s="4">
        <f>VLOOKUP($B10,'Wheel Prices'!$C$1:$H$47,5,TRUE)</f>
        <v>1</v>
      </c>
      <c r="K10" s="4" t="str">
        <f>VLOOKUP($B10,'Wheel Prices'!$C$1:$H$47,6,TRUE)</f>
        <v>Road</v>
      </c>
      <c r="L10" s="4">
        <f t="shared" si="3"/>
        <v>13</v>
      </c>
      <c r="M10" s="4">
        <f t="shared" si="4"/>
        <v>10923.07692</v>
      </c>
    </row>
    <row r="11">
      <c r="A11" s="5" t="s">
        <v>171</v>
      </c>
      <c r="B11" s="6" t="s">
        <v>171</v>
      </c>
      <c r="C11" s="5">
        <v>3080.0</v>
      </c>
      <c r="D11" s="5">
        <f t="shared" si="1"/>
        <v>5</v>
      </c>
      <c r="E11" s="5">
        <v>2962.5</v>
      </c>
      <c r="F11" s="5">
        <f t="shared" si="2"/>
        <v>5.5</v>
      </c>
      <c r="G11" s="8">
        <f>VLOOKUP($B11,'Wheel Prices'!$C$1:$H$47,2,TRUE)</f>
        <v>149200</v>
      </c>
      <c r="H11" s="6">
        <f>VLOOKUP($B11,'Wheel Prices'!$C$1:$H$47,3,TRUE)</f>
        <v>11</v>
      </c>
      <c r="I11" s="6">
        <f>VLOOKUP($B11,'Wheel Prices'!$C$1:$H$47,4,TRUE)</f>
        <v>3</v>
      </c>
      <c r="J11" s="6">
        <f>VLOOKUP($B11,'Wheel Prices'!$C$1:$H$47,5,TRUE)</f>
        <v>4</v>
      </c>
      <c r="K11" s="6" t="str">
        <f>VLOOKUP($B11,'Wheel Prices'!$C$1:$H$47,6,TRUE)</f>
        <v>Road</v>
      </c>
      <c r="L11" s="6">
        <f t="shared" si="3"/>
        <v>10.5</v>
      </c>
      <c r="M11" s="6">
        <f t="shared" si="4"/>
        <v>14209.52381</v>
      </c>
    </row>
    <row r="12">
      <c r="A12" s="3" t="s">
        <v>172</v>
      </c>
      <c r="B12" s="4" t="s">
        <v>172</v>
      </c>
      <c r="C12" s="3">
        <v>3073.0</v>
      </c>
      <c r="D12" s="3">
        <f t="shared" si="1"/>
        <v>12</v>
      </c>
      <c r="E12" s="3">
        <v>2971.5</v>
      </c>
      <c r="F12" s="3">
        <f t="shared" si="2"/>
        <v>-3.5</v>
      </c>
      <c r="G12" s="7">
        <f>VLOOKUP($B12,'Wheel Prices'!$C$1:$H$47,2,TRUE)</f>
        <v>85300</v>
      </c>
      <c r="H12" s="4">
        <f>VLOOKUP($B12,'Wheel Prices'!$C$1:$H$47,3,TRUE)</f>
        <v>12</v>
      </c>
      <c r="I12" s="4">
        <f>VLOOKUP($B12,'Wheel Prices'!$C$1:$H$47,4,TRUE)</f>
        <v>3</v>
      </c>
      <c r="J12" s="4">
        <f>VLOOKUP($B12,'Wheel Prices'!$C$1:$H$47,5,TRUE)</f>
        <v>2</v>
      </c>
      <c r="K12" s="4" t="str">
        <f>VLOOKUP($B12,'Wheel Prices'!$C$1:$H$47,6,TRUE)</f>
        <v>Road</v>
      </c>
      <c r="L12" s="4">
        <f t="shared" si="3"/>
        <v>8.5</v>
      </c>
      <c r="M12" s="4">
        <f t="shared" si="4"/>
        <v>10035.29412</v>
      </c>
    </row>
    <row r="13">
      <c r="A13" s="5" t="s">
        <v>173</v>
      </c>
      <c r="B13" s="6" t="s">
        <v>173</v>
      </c>
      <c r="C13" s="5">
        <v>3043.0</v>
      </c>
      <c r="D13" s="5">
        <f t="shared" si="1"/>
        <v>42</v>
      </c>
      <c r="E13" s="5">
        <v>2970.0</v>
      </c>
      <c r="F13" s="5">
        <f t="shared" si="2"/>
        <v>-2</v>
      </c>
      <c r="G13" s="8">
        <f>VLOOKUP($B13,'Wheel Prices'!$C$1:$H$47,2,TRUE)</f>
        <v>177600</v>
      </c>
      <c r="H13" s="6">
        <f>VLOOKUP($B13,'Wheel Prices'!$C$1:$H$47,3,TRUE)</f>
        <v>13</v>
      </c>
      <c r="I13" s="6">
        <f>VLOOKUP($B13,'Wheel Prices'!$C$1:$H$47,4,TRUE)</f>
        <v>4</v>
      </c>
      <c r="J13" s="6">
        <f>VLOOKUP($B13,'Wheel Prices'!$C$1:$H$47,5,TRUE)</f>
        <v>1</v>
      </c>
      <c r="K13" s="6" t="str">
        <f>VLOOKUP($B13,'Wheel Prices'!$C$1:$H$47,6,TRUE)</f>
        <v>Road</v>
      </c>
      <c r="L13" s="6">
        <f t="shared" si="3"/>
        <v>40</v>
      </c>
      <c r="M13" s="6">
        <f t="shared" si="4"/>
        <v>4440</v>
      </c>
    </row>
    <row r="14">
      <c r="A14" s="3" t="s">
        <v>174</v>
      </c>
      <c r="B14" s="4" t="s">
        <v>175</v>
      </c>
      <c r="C14" s="3">
        <v>3055.0</v>
      </c>
      <c r="D14" s="3">
        <f t="shared" si="1"/>
        <v>30</v>
      </c>
      <c r="E14" s="3">
        <v>2963.0</v>
      </c>
      <c r="F14" s="3">
        <f t="shared" si="2"/>
        <v>5</v>
      </c>
      <c r="G14" s="7">
        <f>VLOOKUP($B14,'Wheel Prices'!$C$1:$H$47,2,TRUE)</f>
        <v>195300</v>
      </c>
      <c r="H14" s="4">
        <f>VLOOKUP($B14,'Wheel Prices'!$C$1:$H$47,3,TRUE)</f>
        <v>14</v>
      </c>
      <c r="I14" s="4">
        <f>VLOOKUP($B14,'Wheel Prices'!$C$1:$H$47,4,TRUE)</f>
        <v>3</v>
      </c>
      <c r="J14" s="4">
        <f>VLOOKUP($B14,'Wheel Prices'!$C$1:$H$47,5,TRUE)</f>
        <v>3</v>
      </c>
      <c r="K14" s="4" t="str">
        <f>VLOOKUP($B14,'Wheel Prices'!$C$1:$H$47,6,TRUE)</f>
        <v>Road</v>
      </c>
      <c r="L14" s="4">
        <f t="shared" si="3"/>
        <v>35</v>
      </c>
      <c r="M14" s="4">
        <f t="shared" si="4"/>
        <v>5580</v>
      </c>
    </row>
    <row r="15">
      <c r="A15" s="5" t="s">
        <v>176</v>
      </c>
      <c r="B15" s="6" t="s">
        <v>176</v>
      </c>
      <c r="C15" s="5">
        <v>3052.0</v>
      </c>
      <c r="D15" s="5">
        <f t="shared" si="1"/>
        <v>33</v>
      </c>
      <c r="E15" s="5">
        <v>2964.0</v>
      </c>
      <c r="F15" s="5">
        <f t="shared" si="2"/>
        <v>4</v>
      </c>
      <c r="G15" s="8">
        <f>VLOOKUP($B15,'Wheel Prices'!$C$1:$H$47,2,TRUE)</f>
        <v>149200</v>
      </c>
      <c r="H15" s="6">
        <f>VLOOKUP($B15,'Wheel Prices'!$C$1:$H$47,3,TRUE)</f>
        <v>15</v>
      </c>
      <c r="I15" s="6">
        <f>VLOOKUP($B15,'Wheel Prices'!$C$1:$H$47,4,TRUE)</f>
        <v>3</v>
      </c>
      <c r="J15" s="6">
        <f>VLOOKUP($B15,'Wheel Prices'!$C$1:$H$47,5,TRUE)</f>
        <v>2</v>
      </c>
      <c r="K15" s="6" t="str">
        <f>VLOOKUP($B15,'Wheel Prices'!$C$1:$H$47,6,TRUE)</f>
        <v>Road</v>
      </c>
      <c r="L15" s="6">
        <f t="shared" si="3"/>
        <v>37</v>
      </c>
      <c r="M15" s="6">
        <f t="shared" si="4"/>
        <v>4032.432432</v>
      </c>
    </row>
    <row r="16">
      <c r="A16" s="3" t="s">
        <v>177</v>
      </c>
      <c r="B16" s="4" t="s">
        <v>177</v>
      </c>
      <c r="C16" s="3">
        <v>3063.5</v>
      </c>
      <c r="D16" s="3">
        <f t="shared" si="1"/>
        <v>21.5</v>
      </c>
      <c r="E16" s="3">
        <v>2976.5</v>
      </c>
      <c r="F16" s="3">
        <f t="shared" si="2"/>
        <v>-8.5</v>
      </c>
      <c r="G16" s="7">
        <f>VLOOKUP($B16,'Wheel Prices'!$C$1:$H$47,2,TRUE)</f>
        <v>142000</v>
      </c>
      <c r="H16" s="4">
        <f>VLOOKUP($B16,'Wheel Prices'!$C$1:$H$47,3,TRUE)</f>
        <v>16</v>
      </c>
      <c r="I16" s="4">
        <f>VLOOKUP($B16,'Wheel Prices'!$C$1:$H$47,4,TRUE)</f>
        <v>3</v>
      </c>
      <c r="J16" s="4">
        <f>VLOOKUP($B16,'Wheel Prices'!$C$1:$H$47,5,TRUE)</f>
        <v>1</v>
      </c>
      <c r="K16" s="4" t="str">
        <f>VLOOKUP($B16,'Wheel Prices'!$C$1:$H$47,6,TRUE)</f>
        <v>Road</v>
      </c>
      <c r="L16" s="4">
        <f t="shared" si="3"/>
        <v>13</v>
      </c>
      <c r="M16" s="4">
        <f t="shared" si="4"/>
        <v>10923.07692</v>
      </c>
    </row>
    <row r="17">
      <c r="A17" s="5" t="s">
        <v>178</v>
      </c>
      <c r="B17" s="6" t="s">
        <v>179</v>
      </c>
      <c r="C17" s="5">
        <v>3085.0</v>
      </c>
      <c r="D17" s="5">
        <f t="shared" si="1"/>
        <v>0</v>
      </c>
      <c r="E17" s="5">
        <v>2961.5</v>
      </c>
      <c r="F17" s="5">
        <f t="shared" si="2"/>
        <v>6.5</v>
      </c>
      <c r="G17" s="8">
        <f>VLOOKUP($B17,'Wheel Prices'!$C$1:$H$47,2,TRUE)</f>
        <v>191700</v>
      </c>
      <c r="H17" s="6">
        <f>VLOOKUP($B17,'Wheel Prices'!$C$1:$H$47,3,TRUE)</f>
        <v>17</v>
      </c>
      <c r="I17" s="6">
        <f>VLOOKUP($B17,'Wheel Prices'!$C$1:$H$47,4,TRUE)</f>
        <v>2</v>
      </c>
      <c r="J17" s="6">
        <f>VLOOKUP($B17,'Wheel Prices'!$C$1:$H$47,5,TRUE)</f>
        <v>4</v>
      </c>
      <c r="K17" s="6" t="str">
        <f>VLOOKUP($B17,'Wheel Prices'!$C$1:$H$47,6,TRUE)</f>
        <v>Road</v>
      </c>
      <c r="L17" s="6">
        <f t="shared" si="3"/>
        <v>6.5</v>
      </c>
      <c r="M17" s="6">
        <f t="shared" si="4"/>
        <v>29492.30769</v>
      </c>
    </row>
    <row r="18">
      <c r="A18" s="3" t="s">
        <v>180</v>
      </c>
      <c r="B18" s="4" t="s">
        <v>180</v>
      </c>
      <c r="C18" s="3">
        <v>3062.0</v>
      </c>
      <c r="D18" s="3">
        <f t="shared" si="1"/>
        <v>23</v>
      </c>
      <c r="E18" s="3">
        <v>2979.0</v>
      </c>
      <c r="F18" s="3">
        <f t="shared" si="2"/>
        <v>-11</v>
      </c>
      <c r="G18" s="7">
        <f>VLOOKUP($B18,'Wheel Prices'!$C$1:$H$47,2,TRUE)</f>
        <v>92300</v>
      </c>
      <c r="H18" s="4">
        <f>VLOOKUP($B18,'Wheel Prices'!$C$1:$H$47,3,TRUE)</f>
        <v>18</v>
      </c>
      <c r="I18" s="4">
        <f>VLOOKUP($B18,'Wheel Prices'!$C$1:$H$47,4,TRUE)</f>
        <v>3</v>
      </c>
      <c r="J18" s="4">
        <f>VLOOKUP($B18,'Wheel Prices'!$C$1:$H$47,5,TRUE)</f>
        <v>1</v>
      </c>
      <c r="K18" s="4" t="str">
        <f>VLOOKUP($B18,'Wheel Prices'!$C$1:$H$47,6,TRUE)</f>
        <v>Road</v>
      </c>
      <c r="L18" s="4">
        <f t="shared" si="3"/>
        <v>12</v>
      </c>
      <c r="M18" s="4">
        <f t="shared" si="4"/>
        <v>7691.666667</v>
      </c>
    </row>
    <row r="19">
      <c r="A19" s="5" t="s">
        <v>181</v>
      </c>
      <c r="B19" s="6" t="s">
        <v>181</v>
      </c>
      <c r="C19" s="5">
        <v>3056.0</v>
      </c>
      <c r="D19" s="5">
        <f t="shared" si="1"/>
        <v>29</v>
      </c>
      <c r="E19" s="5">
        <v>2960.0</v>
      </c>
      <c r="F19" s="5">
        <f t="shared" si="2"/>
        <v>8</v>
      </c>
      <c r="G19" s="8">
        <f>VLOOKUP($B19,'Wheel Prices'!$C$1:$H$47,2,TRUE)</f>
        <v>255600</v>
      </c>
      <c r="H19" s="6">
        <f>VLOOKUP($B19,'Wheel Prices'!$C$1:$H$47,3,TRUE)</f>
        <v>19</v>
      </c>
      <c r="I19" s="6">
        <f>VLOOKUP($B19,'Wheel Prices'!$C$1:$H$47,4,TRUE)</f>
        <v>3</v>
      </c>
      <c r="J19" s="6">
        <f>VLOOKUP($B19,'Wheel Prices'!$C$1:$H$47,5,TRUE)</f>
        <v>3</v>
      </c>
      <c r="K19" s="6" t="str">
        <f>VLOOKUP($B19,'Wheel Prices'!$C$1:$H$47,6,TRUE)</f>
        <v>Road</v>
      </c>
      <c r="L19" s="6">
        <f t="shared" si="3"/>
        <v>37</v>
      </c>
      <c r="M19" s="6">
        <f t="shared" si="4"/>
        <v>6908.108108</v>
      </c>
    </row>
    <row r="20">
      <c r="A20" s="3" t="s">
        <v>182</v>
      </c>
      <c r="B20" s="4" t="s">
        <v>183</v>
      </c>
      <c r="C20" s="3">
        <v>3066.0</v>
      </c>
      <c r="D20" s="3">
        <f t="shared" si="1"/>
        <v>19</v>
      </c>
      <c r="E20" s="3">
        <v>2964.0</v>
      </c>
      <c r="F20" s="3">
        <f t="shared" si="2"/>
        <v>4</v>
      </c>
      <c r="G20" s="7">
        <f>VLOOKUP($B20,'Wheel Prices'!$C$1:$H$47,2,TRUE)</f>
        <v>170400</v>
      </c>
      <c r="H20" s="4">
        <f>VLOOKUP($B20,'Wheel Prices'!$C$1:$H$47,3,TRUE)</f>
        <v>20</v>
      </c>
      <c r="I20" s="4">
        <f>VLOOKUP($B20,'Wheel Prices'!$C$1:$H$47,4,TRUE)</f>
        <v>3</v>
      </c>
      <c r="J20" s="4">
        <f>VLOOKUP($B20,'Wheel Prices'!$C$1:$H$47,5,TRUE)</f>
        <v>3</v>
      </c>
      <c r="K20" s="4" t="str">
        <f>VLOOKUP($B20,'Wheel Prices'!$C$1:$H$47,6,TRUE)</f>
        <v>Road</v>
      </c>
      <c r="L20" s="4">
        <f t="shared" si="3"/>
        <v>23</v>
      </c>
      <c r="M20" s="4">
        <f t="shared" si="4"/>
        <v>7408.695652</v>
      </c>
    </row>
    <row r="21">
      <c r="A21" s="5" t="s">
        <v>184</v>
      </c>
      <c r="B21" s="6" t="s">
        <v>184</v>
      </c>
      <c r="C21" s="5">
        <v>3050.5</v>
      </c>
      <c r="D21" s="5">
        <f t="shared" si="1"/>
        <v>34.5</v>
      </c>
      <c r="E21" s="5">
        <v>2961.0</v>
      </c>
      <c r="F21" s="5">
        <f t="shared" si="2"/>
        <v>7</v>
      </c>
      <c r="G21" s="8">
        <f>VLOOKUP($B21,'Wheel Prices'!$C$1:$H$47,2,TRUE)</f>
        <v>241400</v>
      </c>
      <c r="H21" s="6">
        <f>VLOOKUP($B21,'Wheel Prices'!$C$1:$H$47,3,TRUE)</f>
        <v>21</v>
      </c>
      <c r="I21" s="6">
        <f>VLOOKUP($B21,'Wheel Prices'!$C$1:$H$47,4,TRUE)</f>
        <v>4</v>
      </c>
      <c r="J21" s="6">
        <f>VLOOKUP($B21,'Wheel Prices'!$C$1:$H$47,5,TRUE)</f>
        <v>3</v>
      </c>
      <c r="K21" s="6" t="str">
        <f>VLOOKUP($B21,'Wheel Prices'!$C$1:$H$47,6,TRUE)</f>
        <v>Road</v>
      </c>
      <c r="L21" s="6">
        <f t="shared" si="3"/>
        <v>41.5</v>
      </c>
      <c r="M21" s="6">
        <f t="shared" si="4"/>
        <v>5816.86747</v>
      </c>
    </row>
    <row r="22">
      <c r="A22" s="3" t="s">
        <v>185</v>
      </c>
      <c r="B22" s="4" t="s">
        <v>185</v>
      </c>
      <c r="C22" s="3">
        <v>3062.0</v>
      </c>
      <c r="D22" s="3">
        <f t="shared" si="1"/>
        <v>23</v>
      </c>
      <c r="E22" s="3">
        <v>2960.5</v>
      </c>
      <c r="F22" s="3">
        <f t="shared" si="2"/>
        <v>7.5</v>
      </c>
      <c r="G22" s="7">
        <f>VLOOKUP($B22,'Wheel Prices'!$C$1:$H$47,2,TRUE)</f>
        <v>191800</v>
      </c>
      <c r="H22" s="4">
        <f>VLOOKUP($B22,'Wheel Prices'!$C$1:$H$47,3,TRUE)</f>
        <v>22</v>
      </c>
      <c r="I22" s="4">
        <f>VLOOKUP($B22,'Wheel Prices'!$C$1:$H$47,4,TRUE)</f>
        <v>3</v>
      </c>
      <c r="J22" s="4">
        <f>VLOOKUP($B22,'Wheel Prices'!$C$1:$H$47,5,TRUE)</f>
        <v>4</v>
      </c>
      <c r="K22" s="4" t="str">
        <f>VLOOKUP($B22,'Wheel Prices'!$C$1:$H$47,6,TRUE)</f>
        <v>Road</v>
      </c>
      <c r="L22" s="4">
        <f t="shared" si="3"/>
        <v>30.5</v>
      </c>
      <c r="M22" s="4">
        <f t="shared" si="4"/>
        <v>6288.52459</v>
      </c>
    </row>
    <row r="23">
      <c r="A23" s="5" t="s">
        <v>186</v>
      </c>
      <c r="B23" s="6" t="s">
        <v>187</v>
      </c>
      <c r="C23" s="5">
        <v>3059.5</v>
      </c>
      <c r="D23" s="5">
        <f t="shared" si="1"/>
        <v>25.5</v>
      </c>
      <c r="E23" s="5">
        <v>2978.5</v>
      </c>
      <c r="F23" s="5">
        <f t="shared" si="2"/>
        <v>-10.5</v>
      </c>
      <c r="G23" s="8">
        <f>VLOOKUP($B23,'Wheel Prices'!$C$1:$H$47,2,TRUE)</f>
        <v>142000</v>
      </c>
      <c r="H23" s="6">
        <f>VLOOKUP($B23,'Wheel Prices'!$C$1:$H$47,3,TRUE)</f>
        <v>23</v>
      </c>
      <c r="I23" s="6">
        <f>VLOOKUP($B23,'Wheel Prices'!$C$1:$H$47,4,TRUE)</f>
        <v>3</v>
      </c>
      <c r="J23" s="6">
        <f>VLOOKUP($B23,'Wheel Prices'!$C$1:$H$47,5,TRUE)</f>
        <v>1</v>
      </c>
      <c r="K23" s="6" t="str">
        <f>VLOOKUP($B23,'Wheel Prices'!$C$1:$H$47,6,TRUE)</f>
        <v>Road</v>
      </c>
      <c r="L23" s="6">
        <f t="shared" si="3"/>
        <v>15</v>
      </c>
      <c r="M23" s="6">
        <f t="shared" si="4"/>
        <v>9466.666667</v>
      </c>
    </row>
    <row r="24">
      <c r="A24" s="3" t="s">
        <v>188</v>
      </c>
      <c r="B24" s="4" t="s">
        <v>188</v>
      </c>
      <c r="C24" s="3">
        <v>3049.0</v>
      </c>
      <c r="D24" s="3">
        <f t="shared" si="1"/>
        <v>36</v>
      </c>
      <c r="E24" s="3">
        <v>2961.0</v>
      </c>
      <c r="F24" s="3">
        <f t="shared" si="2"/>
        <v>7</v>
      </c>
      <c r="G24" s="7">
        <f>VLOOKUP($B24,'Wheel Prices'!$C$1:$H$47,2,TRUE)</f>
        <v>284000</v>
      </c>
      <c r="H24" s="4">
        <f>VLOOKUP($B24,'Wheel Prices'!$C$1:$H$47,3,TRUE)</f>
        <v>24</v>
      </c>
      <c r="I24" s="4">
        <f>VLOOKUP($B24,'Wheel Prices'!$C$1:$H$47,4,TRUE)</f>
        <v>4</v>
      </c>
      <c r="J24" s="4">
        <f>VLOOKUP($B24,'Wheel Prices'!$C$1:$H$47,5,TRUE)</f>
        <v>3</v>
      </c>
      <c r="K24" s="4" t="str">
        <f>VLOOKUP($B24,'Wheel Prices'!$C$1:$H$47,6,TRUE)</f>
        <v>Road</v>
      </c>
      <c r="L24" s="4">
        <f t="shared" si="3"/>
        <v>43</v>
      </c>
      <c r="M24" s="4">
        <f t="shared" si="4"/>
        <v>6604.651163</v>
      </c>
    </row>
    <row r="25">
      <c r="A25" s="5" t="s">
        <v>189</v>
      </c>
      <c r="B25" s="6" t="s">
        <v>190</v>
      </c>
      <c r="C25" s="5">
        <v>3053.0</v>
      </c>
      <c r="D25" s="5">
        <f t="shared" si="1"/>
        <v>32</v>
      </c>
      <c r="E25" s="5">
        <v>2968.0</v>
      </c>
      <c r="F25" s="5">
        <f t="shared" si="2"/>
        <v>0</v>
      </c>
      <c r="G25" s="8">
        <f>VLOOKUP($B25,'Wheel Prices'!$C$1:$H$47,2,TRUE)</f>
        <v>191700</v>
      </c>
      <c r="H25" s="6">
        <f>VLOOKUP($B25,'Wheel Prices'!$C$1:$H$47,3,TRUE)</f>
        <v>25</v>
      </c>
      <c r="I25" s="6">
        <f>VLOOKUP($B25,'Wheel Prices'!$C$1:$H$47,4,TRUE)</f>
        <v>3</v>
      </c>
      <c r="J25" s="6">
        <f>VLOOKUP($B25,'Wheel Prices'!$C$1:$H$47,5,TRUE)</f>
        <v>2</v>
      </c>
      <c r="K25" s="6" t="str">
        <f>VLOOKUP($B25,'Wheel Prices'!$C$1:$H$47,6,TRUE)</f>
        <v>Road</v>
      </c>
      <c r="L25" s="6">
        <f t="shared" si="3"/>
        <v>32</v>
      </c>
      <c r="M25" s="6">
        <f t="shared" si="4"/>
        <v>5990.625</v>
      </c>
    </row>
    <row r="26">
      <c r="A26" s="3" t="s">
        <v>191</v>
      </c>
      <c r="B26" s="4" t="s">
        <v>191</v>
      </c>
      <c r="C26" s="3">
        <v>3078.5</v>
      </c>
      <c r="D26" s="3">
        <f t="shared" si="1"/>
        <v>6.5</v>
      </c>
      <c r="E26" s="3">
        <v>2959.5</v>
      </c>
      <c r="F26" s="3">
        <f t="shared" si="2"/>
        <v>8.5</v>
      </c>
      <c r="G26" s="7">
        <f>VLOOKUP($B26,'Wheel Prices'!$C$1:$H$47,2,TRUE)</f>
        <v>257400</v>
      </c>
      <c r="H26" s="4">
        <f>VLOOKUP($B26,'Wheel Prices'!$C$1:$H$47,3,TRUE)</f>
        <v>26</v>
      </c>
      <c r="I26" s="4">
        <f>VLOOKUP($B26,'Wheel Prices'!$C$1:$H$47,4,TRUE)</f>
        <v>3</v>
      </c>
      <c r="J26" s="4">
        <f>VLOOKUP($B26,'Wheel Prices'!$C$1:$H$47,5,TRUE)</f>
        <v>4</v>
      </c>
      <c r="K26" s="4" t="str">
        <f>VLOOKUP($B26,'Wheel Prices'!$C$1:$H$47,6,TRUE)</f>
        <v>Road</v>
      </c>
      <c r="L26" s="4">
        <f t="shared" si="3"/>
        <v>15</v>
      </c>
      <c r="M26" s="4">
        <f t="shared" si="4"/>
        <v>17160</v>
      </c>
    </row>
    <row r="27">
      <c r="A27" s="5" t="s">
        <v>192</v>
      </c>
      <c r="B27" s="6" t="s">
        <v>193</v>
      </c>
      <c r="C27" s="5">
        <v>3059.0</v>
      </c>
      <c r="D27" s="5">
        <f t="shared" si="1"/>
        <v>26</v>
      </c>
      <c r="E27" s="5">
        <v>2961.5</v>
      </c>
      <c r="F27" s="5">
        <f t="shared" si="2"/>
        <v>6.5</v>
      </c>
      <c r="G27" s="8">
        <f>VLOOKUP($B27,'Wheel Prices'!$C$1:$H$47,2,TRUE)</f>
        <v>262700</v>
      </c>
      <c r="H27" s="6">
        <f>VLOOKUP($B27,'Wheel Prices'!$C$1:$H$47,3,TRUE)</f>
        <v>27</v>
      </c>
      <c r="I27" s="6">
        <f>VLOOKUP($B27,'Wheel Prices'!$C$1:$H$47,4,TRUE)</f>
        <v>3</v>
      </c>
      <c r="J27" s="6">
        <f>VLOOKUP($B27,'Wheel Prices'!$C$1:$H$47,5,TRUE)</f>
        <v>3</v>
      </c>
      <c r="K27" s="6" t="str">
        <f>VLOOKUP($B27,'Wheel Prices'!$C$1:$H$47,6,TRUE)</f>
        <v>Road</v>
      </c>
      <c r="L27" s="6">
        <f t="shared" si="3"/>
        <v>32.5</v>
      </c>
      <c r="M27" s="6">
        <f t="shared" si="4"/>
        <v>8083.076923</v>
      </c>
    </row>
    <row r="28">
      <c r="A28" s="3" t="s">
        <v>194</v>
      </c>
      <c r="B28" s="4" t="s">
        <v>194</v>
      </c>
      <c r="C28" s="3">
        <v>3071.0</v>
      </c>
      <c r="D28" s="3">
        <f t="shared" si="1"/>
        <v>14</v>
      </c>
      <c r="E28" s="3">
        <v>2975.5</v>
      </c>
      <c r="F28" s="3">
        <f t="shared" si="2"/>
        <v>-7.5</v>
      </c>
      <c r="G28" s="7">
        <f>VLOOKUP($B28,'Wheel Prices'!$C$1:$H$47,2,TRUE)</f>
        <v>88700</v>
      </c>
      <c r="H28" s="4">
        <f>VLOOKUP($B28,'Wheel Prices'!$C$1:$H$47,3,TRUE)</f>
        <v>28</v>
      </c>
      <c r="I28" s="4">
        <f>VLOOKUP($B28,'Wheel Prices'!$C$1:$H$47,4,TRUE)</f>
        <v>3</v>
      </c>
      <c r="J28" s="4">
        <f>VLOOKUP($B28,'Wheel Prices'!$C$1:$H$47,5,TRUE)</f>
        <v>1</v>
      </c>
      <c r="K28" s="4" t="str">
        <f>VLOOKUP($B28,'Wheel Prices'!$C$1:$H$47,6,TRUE)</f>
        <v>Road</v>
      </c>
      <c r="L28" s="4">
        <f t="shared" si="3"/>
        <v>6.5</v>
      </c>
      <c r="M28" s="4">
        <f t="shared" si="4"/>
        <v>13646.15385</v>
      </c>
    </row>
    <row r="29">
      <c r="A29" s="5" t="s">
        <v>195</v>
      </c>
      <c r="B29" s="6" t="s">
        <v>196</v>
      </c>
      <c r="C29" s="5">
        <v>3041.5</v>
      </c>
      <c r="D29" s="5">
        <f t="shared" si="1"/>
        <v>43.5</v>
      </c>
      <c r="E29" s="5">
        <v>2972.5</v>
      </c>
      <c r="F29" s="5">
        <f t="shared" si="2"/>
        <v>-4.5</v>
      </c>
      <c r="G29" s="8">
        <f>VLOOKUP($B29,'Wheel Prices'!$C$1:$H$47,2,TRUE)</f>
        <v>205900</v>
      </c>
      <c r="H29" s="6">
        <f>VLOOKUP($B29,'Wheel Prices'!$C$1:$H$47,3,TRUE)</f>
        <v>31</v>
      </c>
      <c r="I29" s="6">
        <f>VLOOKUP($B29,'Wheel Prices'!$C$1:$H$47,4,TRUE)</f>
        <v>4</v>
      </c>
      <c r="J29" s="6">
        <f>VLOOKUP($B29,'Wheel Prices'!$C$1:$H$47,5,TRUE)</f>
        <v>1</v>
      </c>
      <c r="K29" s="6" t="str">
        <f>VLOOKUP($B29,'Wheel Prices'!$C$1:$H$47,6,TRUE)</f>
        <v>Road</v>
      </c>
      <c r="L29" s="6">
        <f t="shared" si="3"/>
        <v>39</v>
      </c>
      <c r="M29" s="6">
        <f t="shared" si="4"/>
        <v>5279.487179</v>
      </c>
    </row>
    <row r="30">
      <c r="A30" s="3" t="s">
        <v>197</v>
      </c>
      <c r="B30" s="4" t="s">
        <v>198</v>
      </c>
      <c r="C30" s="3">
        <v>3072.0</v>
      </c>
      <c r="D30" s="3">
        <f t="shared" si="1"/>
        <v>13</v>
      </c>
      <c r="E30" s="3">
        <v>2952.0</v>
      </c>
      <c r="F30" s="3">
        <f t="shared" si="2"/>
        <v>16</v>
      </c>
      <c r="G30" s="7">
        <f>VLOOKUP($B30,'Wheel Prices'!$C$1:$H$47,2,TRUE)</f>
        <v>135300</v>
      </c>
      <c r="H30" s="4">
        <f>VLOOKUP($B30,'Wheel Prices'!$C$1:$H$47,3,TRUE)</f>
        <v>32</v>
      </c>
      <c r="I30" s="4">
        <f>VLOOKUP($B30,'Wheel Prices'!$C$1:$H$47,4,TRUE)</f>
        <v>3</v>
      </c>
      <c r="J30" s="4">
        <f>VLOOKUP($B30,'Wheel Prices'!$C$1:$H$47,5,TRUE)</f>
        <v>4</v>
      </c>
      <c r="K30" s="4" t="str">
        <f>VLOOKUP($B30,'Wheel Prices'!$C$1:$H$47,6,TRUE)</f>
        <v>Road</v>
      </c>
      <c r="L30" s="4">
        <f t="shared" si="3"/>
        <v>29</v>
      </c>
      <c r="M30" s="4">
        <f t="shared" si="4"/>
        <v>4665.517241</v>
      </c>
    </row>
    <row r="31">
      <c r="A31" s="5" t="s">
        <v>199</v>
      </c>
      <c r="B31" s="6" t="s">
        <v>200</v>
      </c>
      <c r="C31" s="5">
        <v>3085.5</v>
      </c>
      <c r="D31" s="5">
        <f t="shared" si="1"/>
        <v>-0.5</v>
      </c>
      <c r="E31" s="5">
        <v>2961.5</v>
      </c>
      <c r="F31" s="5">
        <f t="shared" si="2"/>
        <v>6.5</v>
      </c>
      <c r="G31" s="8">
        <f>VLOOKUP($B31,'Wheel Prices'!$C$1:$H$47,2,TRUE)</f>
        <v>248500</v>
      </c>
      <c r="H31" s="6">
        <f>VLOOKUP($B31,'Wheel Prices'!$C$1:$H$47,3,TRUE)</f>
        <v>33</v>
      </c>
      <c r="I31" s="6">
        <f>VLOOKUP($B31,'Wheel Prices'!$C$1:$H$47,4,TRUE)</f>
        <v>2</v>
      </c>
      <c r="J31" s="6">
        <f>VLOOKUP($B31,'Wheel Prices'!$C$1:$H$47,5,TRUE)</f>
        <v>4</v>
      </c>
      <c r="K31" s="6" t="str">
        <f>VLOOKUP($B31,'Wheel Prices'!$C$1:$H$47,6,TRUE)</f>
        <v>Road</v>
      </c>
      <c r="L31" s="6">
        <f t="shared" si="3"/>
        <v>6</v>
      </c>
      <c r="M31" s="6">
        <f t="shared" si="4"/>
        <v>41416.66667</v>
      </c>
    </row>
    <row r="32">
      <c r="A32" s="3" t="s">
        <v>201</v>
      </c>
      <c r="B32" s="4" t="s">
        <v>201</v>
      </c>
      <c r="C32" s="3">
        <v>3034.0</v>
      </c>
      <c r="D32" s="3">
        <f t="shared" si="1"/>
        <v>51</v>
      </c>
      <c r="E32" s="3">
        <v>2979.0</v>
      </c>
      <c r="F32" s="3">
        <f t="shared" si="2"/>
        <v>-11</v>
      </c>
      <c r="G32" s="7">
        <f>VLOOKUP($B32,'Wheel Prices'!$C$1:$H$47,2,TRUE)</f>
        <v>1075700</v>
      </c>
      <c r="H32" s="4">
        <f>VLOOKUP($B32,'Wheel Prices'!$C$1:$H$47,3,TRUE)</f>
        <v>35</v>
      </c>
      <c r="I32" s="4">
        <f>VLOOKUP($B32,'Wheel Prices'!$C$1:$H$47,4,TRUE)</f>
        <v>4</v>
      </c>
      <c r="J32" s="4">
        <f>VLOOKUP($B32,'Wheel Prices'!$C$1:$H$47,5,TRUE)</f>
        <v>1</v>
      </c>
      <c r="K32" s="4" t="str">
        <f>VLOOKUP($B32,'Wheel Prices'!$C$1:$H$47,6,TRUE)</f>
        <v>Road</v>
      </c>
      <c r="L32" s="4">
        <f t="shared" si="3"/>
        <v>40</v>
      </c>
      <c r="M32" s="4">
        <f t="shared" si="4"/>
        <v>26892.5</v>
      </c>
    </row>
    <row r="33">
      <c r="A33" s="5" t="s">
        <v>202</v>
      </c>
      <c r="B33" s="6" t="s">
        <v>202</v>
      </c>
      <c r="C33" s="5">
        <v>3039.0</v>
      </c>
      <c r="D33" s="5">
        <f t="shared" si="1"/>
        <v>46</v>
      </c>
      <c r="E33" s="5">
        <v>2967.0</v>
      </c>
      <c r="F33" s="5">
        <f t="shared" si="2"/>
        <v>1</v>
      </c>
      <c r="G33" s="8">
        <f>VLOOKUP($B33,'Wheel Prices'!$C$1:$H$47,2,TRUE)</f>
        <v>312400</v>
      </c>
      <c r="H33" s="6">
        <f>VLOOKUP($B33,'Wheel Prices'!$C$1:$H$47,3,TRUE)</f>
        <v>37</v>
      </c>
      <c r="I33" s="6">
        <f>VLOOKUP($B33,'Wheel Prices'!$C$1:$H$47,4,TRUE)</f>
        <v>4</v>
      </c>
      <c r="J33" s="6">
        <f>VLOOKUP($B33,'Wheel Prices'!$C$1:$H$47,5,TRUE)</f>
        <v>1</v>
      </c>
      <c r="K33" s="6" t="str">
        <f>VLOOKUP($B33,'Wheel Prices'!$C$1:$H$47,6,TRUE)</f>
        <v>Road</v>
      </c>
      <c r="L33" s="6">
        <f t="shared" si="3"/>
        <v>47</v>
      </c>
      <c r="M33" s="6">
        <f t="shared" si="4"/>
        <v>6646.808511</v>
      </c>
    </row>
    <row r="34">
      <c r="A34" s="9" t="s">
        <v>203</v>
      </c>
      <c r="B34" s="10" t="s">
        <v>204</v>
      </c>
      <c r="C34" s="9">
        <v>3040.5</v>
      </c>
      <c r="D34" s="9">
        <f t="shared" si="1"/>
        <v>44.5</v>
      </c>
      <c r="E34" s="9">
        <v>2964.0</v>
      </c>
      <c r="F34" s="9">
        <f t="shared" si="2"/>
        <v>4</v>
      </c>
      <c r="G34" s="11">
        <f>VLOOKUP($B34,'Wheel Prices'!$C$1:$H$47,2,TRUE)</f>
        <v>205900</v>
      </c>
      <c r="H34" s="10">
        <f>VLOOKUP($B34,'Wheel Prices'!$C$1:$H$47,3,TRUE)</f>
        <v>39</v>
      </c>
      <c r="I34" s="10">
        <f>VLOOKUP($B34,'Wheel Prices'!$C$1:$H$47,4,TRUE)</f>
        <v>4</v>
      </c>
      <c r="J34" s="10">
        <f>VLOOKUP($B34,'Wheel Prices'!$C$1:$H$47,5,TRUE)</f>
        <v>2</v>
      </c>
      <c r="K34" s="10" t="str">
        <f>VLOOKUP($B34,'Wheel Prices'!$C$1:$H$47,6,TRUE)</f>
        <v>Road</v>
      </c>
      <c r="L34" s="10">
        <f t="shared" si="3"/>
        <v>48.5</v>
      </c>
      <c r="M34" s="4">
        <f t="shared" si="4"/>
        <v>4245.360825</v>
      </c>
    </row>
    <row r="35">
      <c r="A35" s="5" t="s">
        <v>146</v>
      </c>
      <c r="B35" s="6" t="s">
        <v>147</v>
      </c>
      <c r="C35" s="5">
        <v>3090.0</v>
      </c>
      <c r="D35" s="5">
        <f t="shared" si="1"/>
        <v>-5</v>
      </c>
      <c r="E35" s="5">
        <v>2975.0</v>
      </c>
      <c r="F35" s="5">
        <f t="shared" si="2"/>
        <v>-7</v>
      </c>
      <c r="G35" s="8">
        <f>VLOOKUP($B35,'Wheel Prices'!$C$1:$H$47,2,TRUE)</f>
        <v>3200</v>
      </c>
      <c r="H35" s="6">
        <f>VLOOKUP($B35,'Wheel Prices'!$C$1:$H$47,3,TRUE)</f>
        <v>40</v>
      </c>
      <c r="I35" s="6">
        <f>VLOOKUP($B35,'Wheel Prices'!$C$1:$H$47,4,TRUE)</f>
        <v>1</v>
      </c>
      <c r="J35" s="6">
        <f>VLOOKUP($B35,'Wheel Prices'!$C$1:$H$47,5,TRUE)</f>
        <v>1</v>
      </c>
      <c r="K35" s="6" t="str">
        <f>VLOOKUP($B35,'Wheel Prices'!$C$1:$H$47,6,TRUE)</f>
        <v>Road</v>
      </c>
      <c r="L35" s="6">
        <f t="shared" si="3"/>
        <v>-12</v>
      </c>
      <c r="M35" s="6">
        <f t="shared" si="4"/>
        <v>-266.6666667</v>
      </c>
    </row>
    <row r="36">
      <c r="A36" s="3" t="s">
        <v>205</v>
      </c>
      <c r="B36" s="4" t="s">
        <v>206</v>
      </c>
      <c r="C36" s="3">
        <v>3025.5</v>
      </c>
      <c r="D36" s="3">
        <f t="shared" si="1"/>
        <v>59.5</v>
      </c>
      <c r="E36" s="3">
        <v>2979.0</v>
      </c>
      <c r="F36" s="3">
        <f t="shared" si="2"/>
        <v>-11</v>
      </c>
      <c r="G36" s="7">
        <f>VLOOKUP($B36,'Wheel Prices'!$C$1:$H$47,2,TRUE)</f>
        <v>1579800</v>
      </c>
      <c r="H36" s="4">
        <f>VLOOKUP($B36,'Wheel Prices'!$C$1:$H$47,3,TRUE)</f>
        <v>42</v>
      </c>
      <c r="I36" s="4">
        <f>VLOOKUP($B36,'Wheel Prices'!$C$1:$H$47,4,TRUE)</f>
        <v>4</v>
      </c>
      <c r="J36" s="4">
        <f>VLOOKUP($B36,'Wheel Prices'!$C$1:$H$47,5,TRUE)</f>
        <v>1</v>
      </c>
      <c r="K36" s="4" t="str">
        <f>VLOOKUP($B36,'Wheel Prices'!$C$1:$H$47,6,TRUE)</f>
        <v>Road</v>
      </c>
      <c r="L36" s="4">
        <f t="shared" si="3"/>
        <v>48.5</v>
      </c>
      <c r="M36" s="4">
        <f t="shared" si="4"/>
        <v>32573.19588</v>
      </c>
    </row>
    <row r="37">
      <c r="A37" s="5" t="s">
        <v>207</v>
      </c>
      <c r="B37" s="6" t="s">
        <v>207</v>
      </c>
      <c r="C37" s="5">
        <v>3032.0</v>
      </c>
      <c r="D37" s="5">
        <f t="shared" si="1"/>
        <v>53</v>
      </c>
      <c r="E37" s="5">
        <v>2978.0</v>
      </c>
      <c r="F37" s="5">
        <f t="shared" si="2"/>
        <v>-10</v>
      </c>
      <c r="G37" s="8">
        <f>VLOOKUP($B37,'Wheel Prices'!$C$1:$H$47,2,TRUE)</f>
        <v>1508800</v>
      </c>
      <c r="H37" s="6">
        <f>VLOOKUP($B37,'Wheel Prices'!$C$1:$H$47,3,TRUE)</f>
        <v>45</v>
      </c>
      <c r="I37" s="6">
        <f>VLOOKUP($B37,'Wheel Prices'!$C$1:$H$47,4,TRUE)</f>
        <v>4</v>
      </c>
      <c r="J37" s="6">
        <f>VLOOKUP($B37,'Wheel Prices'!$C$1:$H$47,5,TRUE)</f>
        <v>1</v>
      </c>
      <c r="K37" s="6" t="str">
        <f>VLOOKUP($B37,'Wheel Prices'!$C$1:$H$47,6,TRUE)</f>
        <v>Road</v>
      </c>
      <c r="L37" s="6">
        <f t="shared" si="3"/>
        <v>43</v>
      </c>
      <c r="M37" s="6">
        <f t="shared" si="4"/>
        <v>35088.37209</v>
      </c>
    </row>
  </sheetData>
  <autoFilter ref="$A$1:$M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208</v>
      </c>
      <c r="B1" s="14" t="s">
        <v>209</v>
      </c>
      <c r="C1" s="14" t="s">
        <v>210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5" t="s">
        <v>211</v>
      </c>
      <c r="J1" s="15" t="s">
        <v>212</v>
      </c>
      <c r="K1" s="15" t="s">
        <v>213</v>
      </c>
    </row>
    <row r="2" hidden="1">
      <c r="A2" s="16" t="s">
        <v>214</v>
      </c>
      <c r="B2" s="16" t="s">
        <v>215</v>
      </c>
      <c r="C2" s="17" t="str">
        <f t="shared" ref="C2:C113" si="1">CONCATENATE(A2," ",B2)</f>
        <v>Allied Able</v>
      </c>
      <c r="D2" s="18">
        <v>721000.0</v>
      </c>
      <c r="E2" s="16">
        <v>15.0</v>
      </c>
      <c r="F2" s="16">
        <v>2.0</v>
      </c>
      <c r="G2" s="16">
        <v>3.0</v>
      </c>
      <c r="H2" s="16" t="s">
        <v>216</v>
      </c>
      <c r="I2" s="19">
        <f t="shared" ref="I2:I113" si="2">D2/F2</f>
        <v>360500</v>
      </c>
      <c r="J2" s="19">
        <f t="shared" ref="J2:J113" si="3">D2/G2</f>
        <v>240333.3333</v>
      </c>
      <c r="K2" s="19">
        <f t="shared" ref="K2:K113" si="4">D2/sum(F2:G2)</f>
        <v>144200</v>
      </c>
    </row>
    <row r="3">
      <c r="A3" s="20" t="s">
        <v>217</v>
      </c>
      <c r="B3" s="20" t="s">
        <v>218</v>
      </c>
      <c r="C3" s="20" t="str">
        <f t="shared" si="1"/>
        <v>BMC Roadmachine</v>
      </c>
      <c r="D3" s="21">
        <v>780900.0</v>
      </c>
      <c r="E3" s="20">
        <v>21.0</v>
      </c>
      <c r="F3" s="20">
        <v>2.0</v>
      </c>
      <c r="G3" s="20">
        <v>3.0</v>
      </c>
      <c r="H3" s="20" t="s">
        <v>219</v>
      </c>
      <c r="I3" s="22">
        <f t="shared" si="2"/>
        <v>390450</v>
      </c>
      <c r="J3" s="22">
        <f t="shared" si="3"/>
        <v>260300</v>
      </c>
      <c r="K3" s="22">
        <f t="shared" si="4"/>
        <v>156180</v>
      </c>
    </row>
    <row r="4">
      <c r="A4" s="17" t="s">
        <v>217</v>
      </c>
      <c r="B4" s="17" t="s">
        <v>220</v>
      </c>
      <c r="C4" s="17" t="str">
        <f t="shared" si="1"/>
        <v>BMC SLR01</v>
      </c>
      <c r="D4" s="23">
        <v>376200.0</v>
      </c>
      <c r="E4" s="17">
        <v>19.0</v>
      </c>
      <c r="F4" s="17">
        <v>2.0</v>
      </c>
      <c r="G4" s="17">
        <v>3.0</v>
      </c>
      <c r="H4" s="17" t="s">
        <v>219</v>
      </c>
      <c r="I4" s="19">
        <f t="shared" si="2"/>
        <v>188100</v>
      </c>
      <c r="J4" s="19">
        <f t="shared" si="3"/>
        <v>125400</v>
      </c>
      <c r="K4" s="19">
        <f t="shared" si="4"/>
        <v>75240</v>
      </c>
    </row>
    <row r="5">
      <c r="A5" s="20" t="s">
        <v>217</v>
      </c>
      <c r="B5" s="20" t="s">
        <v>221</v>
      </c>
      <c r="C5" s="20" t="str">
        <f t="shared" si="1"/>
        <v>BMC TeamMachine</v>
      </c>
      <c r="D5" s="21">
        <v>832900.0</v>
      </c>
      <c r="E5" s="20">
        <v>26.0</v>
      </c>
      <c r="F5" s="20">
        <v>3.0</v>
      </c>
      <c r="G5" s="20">
        <v>3.0</v>
      </c>
      <c r="H5" s="20" t="s">
        <v>219</v>
      </c>
      <c r="I5" s="22">
        <f t="shared" si="2"/>
        <v>277633.3333</v>
      </c>
      <c r="J5" s="22">
        <f t="shared" si="3"/>
        <v>277633.3333</v>
      </c>
      <c r="K5" s="22">
        <f t="shared" si="4"/>
        <v>138816.6667</v>
      </c>
    </row>
    <row r="6">
      <c r="A6" s="17" t="s">
        <v>217</v>
      </c>
      <c r="B6" s="17" t="s">
        <v>222</v>
      </c>
      <c r="C6" s="17" t="str">
        <f t="shared" si="1"/>
        <v>BMC Timemachine01</v>
      </c>
      <c r="D6" s="23">
        <v>781000.0</v>
      </c>
      <c r="E6" s="17">
        <v>24.0</v>
      </c>
      <c r="F6" s="17">
        <v>4.0</v>
      </c>
      <c r="G6" s="17">
        <v>1.0</v>
      </c>
      <c r="H6" s="17" t="s">
        <v>223</v>
      </c>
      <c r="I6" s="19">
        <f t="shared" si="2"/>
        <v>195250</v>
      </c>
      <c r="J6" s="19">
        <f t="shared" si="3"/>
        <v>781000</v>
      </c>
      <c r="K6" s="19">
        <f t="shared" si="4"/>
        <v>156200</v>
      </c>
    </row>
    <row r="7">
      <c r="A7" s="20" t="s">
        <v>224</v>
      </c>
      <c r="B7" s="20" t="s">
        <v>225</v>
      </c>
      <c r="C7" s="20" t="str">
        <f t="shared" si="1"/>
        <v>Bridgestone Anchor RS9s</v>
      </c>
      <c r="D7" s="21">
        <v>511200.0</v>
      </c>
      <c r="E7" s="20">
        <v>15.0</v>
      </c>
      <c r="F7" s="20">
        <v>2.0</v>
      </c>
      <c r="G7" s="20">
        <v>4.0</v>
      </c>
      <c r="H7" s="20" t="s">
        <v>219</v>
      </c>
      <c r="I7" s="22">
        <f t="shared" si="2"/>
        <v>255600</v>
      </c>
      <c r="J7" s="22">
        <f t="shared" si="3"/>
        <v>127800</v>
      </c>
      <c r="K7" s="22">
        <f t="shared" si="4"/>
        <v>85200</v>
      </c>
    </row>
    <row r="8">
      <c r="A8" s="17" t="s">
        <v>226</v>
      </c>
      <c r="B8" s="17" t="s">
        <v>227</v>
      </c>
      <c r="C8" s="17" t="str">
        <f t="shared" si="1"/>
        <v>Cadex Tri</v>
      </c>
      <c r="D8" s="23">
        <v>1029500.0</v>
      </c>
      <c r="E8" s="17">
        <v>42.0</v>
      </c>
      <c r="F8" s="17">
        <v>4.0</v>
      </c>
      <c r="G8" s="17">
        <v>1.0</v>
      </c>
      <c r="H8" s="17" t="s">
        <v>223</v>
      </c>
      <c r="I8" s="19">
        <f t="shared" si="2"/>
        <v>257375</v>
      </c>
      <c r="J8" s="19">
        <f t="shared" si="3"/>
        <v>1029500</v>
      </c>
      <c r="K8" s="19">
        <f t="shared" si="4"/>
        <v>205900</v>
      </c>
    </row>
    <row r="9">
      <c r="A9" s="20" t="s">
        <v>228</v>
      </c>
      <c r="B9" s="20" t="s">
        <v>229</v>
      </c>
      <c r="C9" s="20" t="str">
        <f t="shared" si="1"/>
        <v>Cannondale CAAD12</v>
      </c>
      <c r="D9" s="21">
        <v>184500.0</v>
      </c>
      <c r="E9" s="20">
        <v>2.0</v>
      </c>
      <c r="F9" s="20">
        <v>2.0</v>
      </c>
      <c r="G9" s="20">
        <v>2.0</v>
      </c>
      <c r="H9" s="20" t="s">
        <v>219</v>
      </c>
      <c r="I9" s="22">
        <f t="shared" si="2"/>
        <v>92250</v>
      </c>
      <c r="J9" s="22">
        <f t="shared" si="3"/>
        <v>92250</v>
      </c>
      <c r="K9" s="22">
        <f t="shared" si="4"/>
        <v>46125</v>
      </c>
    </row>
    <row r="10">
      <c r="A10" s="17" t="s">
        <v>228</v>
      </c>
      <c r="B10" s="17" t="s">
        <v>230</v>
      </c>
      <c r="C10" s="17" t="str">
        <f t="shared" si="1"/>
        <v>Cannondale EVO</v>
      </c>
      <c r="D10" s="23">
        <v>213000.0</v>
      </c>
      <c r="E10" s="17">
        <v>9.0</v>
      </c>
      <c r="F10" s="17">
        <v>2.0</v>
      </c>
      <c r="G10" s="17">
        <v>4.0</v>
      </c>
      <c r="H10" s="17" t="s">
        <v>219</v>
      </c>
      <c r="I10" s="19">
        <f t="shared" si="2"/>
        <v>106500</v>
      </c>
      <c r="J10" s="19">
        <f t="shared" si="3"/>
        <v>53250</v>
      </c>
      <c r="K10" s="19">
        <f t="shared" si="4"/>
        <v>35500</v>
      </c>
    </row>
    <row r="11">
      <c r="A11" s="20" t="s">
        <v>228</v>
      </c>
      <c r="B11" s="20" t="s">
        <v>231</v>
      </c>
      <c r="C11" s="20" t="str">
        <f t="shared" si="1"/>
        <v>Cannondale SuperSix EVO</v>
      </c>
      <c r="D11" s="21">
        <v>816500.0</v>
      </c>
      <c r="E11" s="20">
        <v>36.0</v>
      </c>
      <c r="F11" s="20">
        <v>3.0</v>
      </c>
      <c r="G11" s="20">
        <v>4.0</v>
      </c>
      <c r="H11" s="20" t="s">
        <v>219</v>
      </c>
      <c r="I11" s="22">
        <f t="shared" si="2"/>
        <v>272166.6667</v>
      </c>
      <c r="J11" s="22">
        <f t="shared" si="3"/>
        <v>204125</v>
      </c>
      <c r="K11" s="22">
        <f t="shared" si="4"/>
        <v>116642.8571</v>
      </c>
    </row>
    <row r="12">
      <c r="A12" s="17" t="s">
        <v>228</v>
      </c>
      <c r="B12" s="17" t="s">
        <v>232</v>
      </c>
      <c r="C12" s="17" t="str">
        <f t="shared" si="1"/>
        <v>Cannondale Synapse</v>
      </c>
      <c r="D12" s="23">
        <v>298200.0</v>
      </c>
      <c r="E12" s="17">
        <v>12.0</v>
      </c>
      <c r="F12" s="17">
        <v>2.0</v>
      </c>
      <c r="G12" s="17">
        <v>3.0</v>
      </c>
      <c r="H12" s="17" t="s">
        <v>219</v>
      </c>
      <c r="I12" s="19">
        <f t="shared" si="2"/>
        <v>149100</v>
      </c>
      <c r="J12" s="19">
        <f t="shared" si="3"/>
        <v>99400</v>
      </c>
      <c r="K12" s="19">
        <f t="shared" si="4"/>
        <v>59640</v>
      </c>
    </row>
    <row r="13">
      <c r="A13" s="20" t="s">
        <v>228</v>
      </c>
      <c r="B13" s="20" t="s">
        <v>233</v>
      </c>
      <c r="C13" s="20" t="str">
        <f t="shared" si="1"/>
        <v>Cannondale System Six</v>
      </c>
      <c r="D13" s="21">
        <v>497000.0</v>
      </c>
      <c r="E13" s="20">
        <v>27.0</v>
      </c>
      <c r="F13" s="20">
        <v>3.0</v>
      </c>
      <c r="G13" s="20">
        <v>3.0</v>
      </c>
      <c r="H13" s="20" t="s">
        <v>219</v>
      </c>
      <c r="I13" s="22">
        <f t="shared" si="2"/>
        <v>165666.6667</v>
      </c>
      <c r="J13" s="22">
        <f t="shared" si="3"/>
        <v>165666.6667</v>
      </c>
      <c r="K13" s="22">
        <f t="shared" si="4"/>
        <v>82833.33333</v>
      </c>
    </row>
    <row r="14">
      <c r="A14" s="17" t="s">
        <v>234</v>
      </c>
      <c r="B14" s="24" t="s">
        <v>235</v>
      </c>
      <c r="C14" s="17" t="str">
        <f t="shared" si="1"/>
        <v>Canyon Aeroad (2)</v>
      </c>
      <c r="D14" s="23">
        <v>532500.0</v>
      </c>
      <c r="E14" s="17">
        <v>23.0</v>
      </c>
      <c r="F14" s="17">
        <v>3.0</v>
      </c>
      <c r="G14" s="17">
        <v>3.0</v>
      </c>
      <c r="H14" s="17" t="s">
        <v>219</v>
      </c>
      <c r="I14" s="19">
        <f t="shared" si="2"/>
        <v>177500</v>
      </c>
      <c r="J14" s="19">
        <f t="shared" si="3"/>
        <v>177500</v>
      </c>
      <c r="K14" s="19">
        <f t="shared" si="4"/>
        <v>88750</v>
      </c>
    </row>
    <row r="15">
      <c r="A15" s="20" t="s">
        <v>234</v>
      </c>
      <c r="B15" s="20" t="s">
        <v>236</v>
      </c>
      <c r="C15" s="20" t="str">
        <f t="shared" si="1"/>
        <v>Canyon Aeroad 2021</v>
      </c>
      <c r="D15" s="21">
        <v>568000.0</v>
      </c>
      <c r="E15" s="20">
        <v>10.0</v>
      </c>
      <c r="F15" s="20">
        <v>3.0</v>
      </c>
      <c r="G15" s="20">
        <v>3.0</v>
      </c>
      <c r="H15" s="20" t="s">
        <v>219</v>
      </c>
      <c r="I15" s="22">
        <f t="shared" si="2"/>
        <v>189333.3333</v>
      </c>
      <c r="J15" s="22">
        <f t="shared" si="3"/>
        <v>189333.3333</v>
      </c>
      <c r="K15" s="22">
        <f t="shared" si="4"/>
        <v>94666.66667</v>
      </c>
    </row>
    <row r="16" hidden="1">
      <c r="A16" s="17" t="s">
        <v>234</v>
      </c>
      <c r="B16" s="17" t="s">
        <v>237</v>
      </c>
      <c r="C16" s="17" t="str">
        <f t="shared" si="1"/>
        <v>Canyon Grail</v>
      </c>
      <c r="D16" s="23">
        <v>355000.0</v>
      </c>
      <c r="E16" s="17">
        <v>23.0</v>
      </c>
      <c r="F16" s="17">
        <v>2.0</v>
      </c>
      <c r="G16" s="17">
        <v>3.0</v>
      </c>
      <c r="H16" s="17" t="s">
        <v>216</v>
      </c>
      <c r="I16" s="19">
        <f t="shared" si="2"/>
        <v>177500</v>
      </c>
      <c r="J16" s="19">
        <f t="shared" si="3"/>
        <v>118333.3333</v>
      </c>
      <c r="K16" s="19">
        <f t="shared" si="4"/>
        <v>71000</v>
      </c>
    </row>
    <row r="17" hidden="1">
      <c r="A17" s="20" t="s">
        <v>234</v>
      </c>
      <c r="B17" s="20" t="s">
        <v>238</v>
      </c>
      <c r="C17" s="20" t="str">
        <f t="shared" si="1"/>
        <v>Canyon Inflite</v>
      </c>
      <c r="D17" s="21">
        <v>234300.0</v>
      </c>
      <c r="E17" s="20">
        <v>10.0</v>
      </c>
      <c r="F17" s="20">
        <v>2.0</v>
      </c>
      <c r="G17" s="20">
        <v>2.0</v>
      </c>
      <c r="H17" s="20" t="s">
        <v>216</v>
      </c>
      <c r="I17" s="22">
        <f t="shared" si="2"/>
        <v>117150</v>
      </c>
      <c r="J17" s="22">
        <f t="shared" si="3"/>
        <v>117150</v>
      </c>
      <c r="K17" s="22">
        <f t="shared" si="4"/>
        <v>58575</v>
      </c>
    </row>
    <row r="18" hidden="1">
      <c r="A18" s="17" t="s">
        <v>234</v>
      </c>
      <c r="B18" s="17" t="s">
        <v>239</v>
      </c>
      <c r="C18" s="17" t="str">
        <f t="shared" si="1"/>
        <v>Canyon Lux</v>
      </c>
      <c r="D18" s="23">
        <v>461500.0</v>
      </c>
      <c r="E18" s="17">
        <v>10.0</v>
      </c>
      <c r="F18" s="17">
        <v>1.0</v>
      </c>
      <c r="G18" s="17">
        <v>1.0</v>
      </c>
      <c r="H18" s="17" t="s">
        <v>240</v>
      </c>
      <c r="I18" s="19">
        <f t="shared" si="2"/>
        <v>461500</v>
      </c>
      <c r="J18" s="19">
        <f t="shared" si="3"/>
        <v>461500</v>
      </c>
      <c r="K18" s="19">
        <f t="shared" si="4"/>
        <v>230750</v>
      </c>
    </row>
    <row r="19">
      <c r="A19" s="20" t="s">
        <v>234</v>
      </c>
      <c r="B19" s="20" t="s">
        <v>241</v>
      </c>
      <c r="C19" s="20" t="str">
        <f t="shared" si="1"/>
        <v>Canyon Speedmax</v>
      </c>
      <c r="D19" s="21">
        <v>710000.0</v>
      </c>
      <c r="E19" s="20">
        <v>21.0</v>
      </c>
      <c r="F19" s="20">
        <v>4.0</v>
      </c>
      <c r="G19" s="20">
        <v>1.0</v>
      </c>
      <c r="H19" s="20" t="s">
        <v>223</v>
      </c>
      <c r="I19" s="22">
        <f t="shared" si="2"/>
        <v>177500</v>
      </c>
      <c r="J19" s="22">
        <f t="shared" si="3"/>
        <v>710000</v>
      </c>
      <c r="K19" s="22">
        <f t="shared" si="4"/>
        <v>142000</v>
      </c>
    </row>
    <row r="20">
      <c r="A20" s="17" t="s">
        <v>234</v>
      </c>
      <c r="B20" s="17" t="s">
        <v>242</v>
      </c>
      <c r="C20" s="17" t="str">
        <f t="shared" si="1"/>
        <v>Canyon Speedmax CF SLX Disc</v>
      </c>
      <c r="D20" s="23">
        <v>891000.0</v>
      </c>
      <c r="E20" s="17">
        <v>26.0</v>
      </c>
      <c r="F20" s="17">
        <v>4.0</v>
      </c>
      <c r="G20" s="17">
        <v>1.0</v>
      </c>
      <c r="H20" s="17" t="s">
        <v>223</v>
      </c>
      <c r="I20" s="19">
        <f t="shared" si="2"/>
        <v>222750</v>
      </c>
      <c r="J20" s="19">
        <f t="shared" si="3"/>
        <v>891000</v>
      </c>
      <c r="K20" s="19">
        <f t="shared" si="4"/>
        <v>178200</v>
      </c>
    </row>
    <row r="21">
      <c r="A21" s="20" t="s">
        <v>234</v>
      </c>
      <c r="B21" s="20" t="s">
        <v>243</v>
      </c>
      <c r="C21" s="20" t="str">
        <f t="shared" si="1"/>
        <v>Canyon Ultimate</v>
      </c>
      <c r="D21" s="21">
        <v>461500.0</v>
      </c>
      <c r="E21" s="20">
        <v>10.0</v>
      </c>
      <c r="F21" s="20">
        <v>2.0</v>
      </c>
      <c r="G21" s="20">
        <v>4.0</v>
      </c>
      <c r="H21" s="20" t="s">
        <v>219</v>
      </c>
      <c r="I21" s="22">
        <f t="shared" si="2"/>
        <v>230750</v>
      </c>
      <c r="J21" s="22">
        <f t="shared" si="3"/>
        <v>115375</v>
      </c>
      <c r="K21" s="22">
        <f t="shared" si="4"/>
        <v>76916.66667</v>
      </c>
    </row>
    <row r="22">
      <c r="A22" s="17" t="s">
        <v>234</v>
      </c>
      <c r="B22" s="17" t="s">
        <v>244</v>
      </c>
      <c r="C22" s="17" t="str">
        <f t="shared" si="1"/>
        <v>Canyon Ultimate CFR</v>
      </c>
      <c r="D22" s="23">
        <v>639000.0</v>
      </c>
      <c r="E22" s="17">
        <v>19.0</v>
      </c>
      <c r="F22" s="17">
        <v>2.0</v>
      </c>
      <c r="G22" s="17">
        <v>4.0</v>
      </c>
      <c r="H22" s="17" t="s">
        <v>219</v>
      </c>
      <c r="I22" s="19">
        <f t="shared" si="2"/>
        <v>319500</v>
      </c>
      <c r="J22" s="19">
        <f t="shared" si="3"/>
        <v>159750</v>
      </c>
      <c r="K22" s="19">
        <f t="shared" si="4"/>
        <v>106500</v>
      </c>
    </row>
    <row r="23" hidden="1">
      <c r="A23" s="20" t="s">
        <v>245</v>
      </c>
      <c r="B23" s="20" t="s">
        <v>246</v>
      </c>
      <c r="C23" s="20" t="str">
        <f t="shared" si="1"/>
        <v>Cervelo Aspero</v>
      </c>
      <c r="D23" s="21">
        <v>426000.0</v>
      </c>
      <c r="E23" s="20">
        <v>13.0</v>
      </c>
      <c r="F23" s="20">
        <v>3.0</v>
      </c>
      <c r="G23" s="20">
        <v>3.0</v>
      </c>
      <c r="H23" s="20" t="s">
        <v>216</v>
      </c>
      <c r="I23" s="22">
        <f t="shared" si="2"/>
        <v>142000</v>
      </c>
      <c r="J23" s="22">
        <f t="shared" si="3"/>
        <v>142000</v>
      </c>
      <c r="K23" s="22">
        <f t="shared" si="4"/>
        <v>71000</v>
      </c>
    </row>
    <row r="24">
      <c r="A24" s="17" t="s">
        <v>245</v>
      </c>
      <c r="B24" s="17" t="s">
        <v>247</v>
      </c>
      <c r="C24" s="17" t="str">
        <f t="shared" si="1"/>
        <v>Cervelo P5</v>
      </c>
      <c r="D24" s="23">
        <v>710000.0</v>
      </c>
      <c r="E24" s="17">
        <v>15.0</v>
      </c>
      <c r="F24" s="17">
        <v>4.0</v>
      </c>
      <c r="G24" s="17">
        <v>1.0</v>
      </c>
      <c r="H24" s="17" t="s">
        <v>223</v>
      </c>
      <c r="I24" s="19">
        <f t="shared" si="2"/>
        <v>177500</v>
      </c>
      <c r="J24" s="19">
        <f t="shared" si="3"/>
        <v>710000</v>
      </c>
      <c r="K24" s="19">
        <f t="shared" si="4"/>
        <v>142000</v>
      </c>
    </row>
    <row r="25">
      <c r="A25" s="20" t="s">
        <v>245</v>
      </c>
      <c r="B25" s="20" t="s">
        <v>248</v>
      </c>
      <c r="C25" s="20" t="str">
        <f t="shared" si="1"/>
        <v>Cervelo PX-Series</v>
      </c>
      <c r="D25" s="21">
        <v>1065000.0</v>
      </c>
      <c r="E25" s="20">
        <v>45.0</v>
      </c>
      <c r="F25" s="20">
        <v>4.0</v>
      </c>
      <c r="G25" s="20">
        <v>1.0</v>
      </c>
      <c r="H25" s="20" t="s">
        <v>223</v>
      </c>
      <c r="I25" s="22">
        <f t="shared" si="2"/>
        <v>266250</v>
      </c>
      <c r="J25" s="22">
        <f t="shared" si="3"/>
        <v>1065000</v>
      </c>
      <c r="K25" s="22">
        <f t="shared" si="4"/>
        <v>213000</v>
      </c>
    </row>
    <row r="26">
      <c r="A26" s="17" t="s">
        <v>245</v>
      </c>
      <c r="B26" s="17" t="s">
        <v>249</v>
      </c>
      <c r="C26" s="17" t="str">
        <f t="shared" si="1"/>
        <v>Cervelo R5</v>
      </c>
      <c r="D26" s="23">
        <v>461500.0</v>
      </c>
      <c r="E26" s="17">
        <v>24.0</v>
      </c>
      <c r="F26" s="17">
        <v>2.0</v>
      </c>
      <c r="G26" s="17">
        <v>4.0</v>
      </c>
      <c r="H26" s="17" t="s">
        <v>219</v>
      </c>
      <c r="I26" s="19">
        <f t="shared" si="2"/>
        <v>230750</v>
      </c>
      <c r="J26" s="19">
        <f t="shared" si="3"/>
        <v>115375</v>
      </c>
      <c r="K26" s="19">
        <f t="shared" si="4"/>
        <v>76916.66667</v>
      </c>
    </row>
    <row r="27">
      <c r="A27" s="20" t="s">
        <v>245</v>
      </c>
      <c r="B27" s="20" t="s">
        <v>250</v>
      </c>
      <c r="C27" s="20" t="str">
        <f t="shared" si="1"/>
        <v>Cervelo S3D</v>
      </c>
      <c r="D27" s="21">
        <v>468600.0</v>
      </c>
      <c r="E27" s="20">
        <v>13.0</v>
      </c>
      <c r="F27" s="20">
        <v>3.0</v>
      </c>
      <c r="G27" s="20">
        <v>2.0</v>
      </c>
      <c r="H27" s="20" t="s">
        <v>219</v>
      </c>
      <c r="I27" s="22">
        <f t="shared" si="2"/>
        <v>156200</v>
      </c>
      <c r="J27" s="22">
        <f t="shared" si="3"/>
        <v>234300</v>
      </c>
      <c r="K27" s="22">
        <f t="shared" si="4"/>
        <v>93720</v>
      </c>
    </row>
    <row r="28">
      <c r="A28" s="17" t="s">
        <v>245</v>
      </c>
      <c r="B28" s="17" t="s">
        <v>251</v>
      </c>
      <c r="C28" s="17" t="str">
        <f t="shared" si="1"/>
        <v>Cervelo S5</v>
      </c>
      <c r="D28" s="23">
        <v>603500.0</v>
      </c>
      <c r="E28" s="17">
        <v>25.0</v>
      </c>
      <c r="F28" s="17">
        <v>3.0</v>
      </c>
      <c r="G28" s="17">
        <v>3.0</v>
      </c>
      <c r="H28" s="17" t="s">
        <v>219</v>
      </c>
      <c r="I28" s="19">
        <f t="shared" si="2"/>
        <v>201166.6667</v>
      </c>
      <c r="J28" s="19">
        <f t="shared" si="3"/>
        <v>201166.6667</v>
      </c>
      <c r="K28" s="19">
        <f t="shared" si="4"/>
        <v>100583.3333</v>
      </c>
    </row>
    <row r="29">
      <c r="A29" s="20" t="s">
        <v>245</v>
      </c>
      <c r="B29" s="20" t="s">
        <v>252</v>
      </c>
      <c r="C29" s="20" t="str">
        <f t="shared" si="1"/>
        <v>Cervelo S5 2020</v>
      </c>
      <c r="D29" s="21">
        <v>852000.0</v>
      </c>
      <c r="E29" s="20">
        <v>27.0</v>
      </c>
      <c r="F29" s="20">
        <v>3.0</v>
      </c>
      <c r="G29" s="20">
        <v>3.0</v>
      </c>
      <c r="H29" s="20" t="s">
        <v>219</v>
      </c>
      <c r="I29" s="22">
        <f t="shared" si="2"/>
        <v>284000</v>
      </c>
      <c r="J29" s="22">
        <f t="shared" si="3"/>
        <v>284000</v>
      </c>
      <c r="K29" s="22">
        <f t="shared" si="4"/>
        <v>142000</v>
      </c>
    </row>
    <row r="30">
      <c r="A30" s="17" t="s">
        <v>253</v>
      </c>
      <c r="B30" s="17" t="s">
        <v>254</v>
      </c>
      <c r="C30" s="17" t="str">
        <f t="shared" si="1"/>
        <v>Chapter2 KOKO</v>
      </c>
      <c r="D30" s="23">
        <v>639000.0</v>
      </c>
      <c r="E30" s="17">
        <v>11.0</v>
      </c>
      <c r="F30" s="17">
        <v>2.0</v>
      </c>
      <c r="G30" s="17">
        <v>3.0</v>
      </c>
      <c r="H30" s="17" t="s">
        <v>219</v>
      </c>
      <c r="I30" s="19">
        <f t="shared" si="2"/>
        <v>319500</v>
      </c>
      <c r="J30" s="19">
        <f t="shared" si="3"/>
        <v>213000</v>
      </c>
      <c r="K30" s="19">
        <f t="shared" si="4"/>
        <v>127800</v>
      </c>
    </row>
    <row r="31">
      <c r="A31" s="20" t="s">
        <v>253</v>
      </c>
      <c r="B31" s="20" t="s">
        <v>255</v>
      </c>
      <c r="C31" s="20" t="str">
        <f t="shared" si="1"/>
        <v>Chapter2 Rere</v>
      </c>
      <c r="D31" s="21">
        <v>355000.0</v>
      </c>
      <c r="E31" s="20">
        <v>16.0</v>
      </c>
      <c r="F31" s="20">
        <v>3.0</v>
      </c>
      <c r="G31" s="20">
        <v>3.0</v>
      </c>
      <c r="H31" s="20" t="s">
        <v>219</v>
      </c>
      <c r="I31" s="22">
        <f t="shared" si="2"/>
        <v>118333.3333</v>
      </c>
      <c r="J31" s="22">
        <f t="shared" si="3"/>
        <v>118333.3333</v>
      </c>
      <c r="K31" s="22">
        <f t="shared" si="4"/>
        <v>59166.66667</v>
      </c>
    </row>
    <row r="32">
      <c r="A32" s="17" t="s">
        <v>253</v>
      </c>
      <c r="B32" s="17" t="s">
        <v>256</v>
      </c>
      <c r="C32" s="17" t="str">
        <f t="shared" si="1"/>
        <v>Chapter2 Tere</v>
      </c>
      <c r="D32" s="23">
        <v>390500.0</v>
      </c>
      <c r="E32" s="17">
        <v>6.0</v>
      </c>
      <c r="F32" s="17">
        <v>2.0</v>
      </c>
      <c r="G32" s="17">
        <v>4.0</v>
      </c>
      <c r="H32" s="17" t="s">
        <v>219</v>
      </c>
      <c r="I32" s="19">
        <f t="shared" si="2"/>
        <v>195250</v>
      </c>
      <c r="J32" s="19">
        <f t="shared" si="3"/>
        <v>97625</v>
      </c>
      <c r="K32" s="19">
        <f t="shared" si="4"/>
        <v>65083.33333</v>
      </c>
    </row>
    <row r="33">
      <c r="A33" s="20" t="s">
        <v>253</v>
      </c>
      <c r="B33" s="20" t="s">
        <v>257</v>
      </c>
      <c r="C33" s="20" t="str">
        <f t="shared" si="1"/>
        <v>Chapter2 Toa</v>
      </c>
      <c r="D33" s="21">
        <v>426000.0</v>
      </c>
      <c r="E33" s="20">
        <v>18.0</v>
      </c>
      <c r="F33" s="20">
        <v>3.0</v>
      </c>
      <c r="G33" s="20">
        <v>3.0</v>
      </c>
      <c r="H33" s="20" t="s">
        <v>219</v>
      </c>
      <c r="I33" s="22">
        <f t="shared" si="2"/>
        <v>142000</v>
      </c>
      <c r="J33" s="22">
        <f t="shared" si="3"/>
        <v>142000</v>
      </c>
      <c r="K33" s="22">
        <f t="shared" si="4"/>
        <v>71000</v>
      </c>
    </row>
    <row r="34">
      <c r="A34" s="17" t="s">
        <v>258</v>
      </c>
      <c r="B34" s="17" t="s">
        <v>259</v>
      </c>
      <c r="C34" s="17" t="str">
        <f t="shared" si="1"/>
        <v>Colnago V3RS</v>
      </c>
      <c r="D34" s="23">
        <v>695800.0</v>
      </c>
      <c r="E34" s="17">
        <v>18.0</v>
      </c>
      <c r="F34" s="17">
        <v>2.0</v>
      </c>
      <c r="G34" s="17">
        <v>3.0</v>
      </c>
      <c r="H34" s="17" t="s">
        <v>219</v>
      </c>
      <c r="I34" s="19">
        <f t="shared" si="2"/>
        <v>347900</v>
      </c>
      <c r="J34" s="19">
        <f t="shared" si="3"/>
        <v>231933.3333</v>
      </c>
      <c r="K34" s="19">
        <f t="shared" si="4"/>
        <v>139160</v>
      </c>
    </row>
    <row r="35">
      <c r="A35" s="20" t="s">
        <v>260</v>
      </c>
      <c r="B35" s="20" t="s">
        <v>261</v>
      </c>
      <c r="C35" s="20" t="str">
        <f t="shared" si="1"/>
        <v>Cube Aerium</v>
      </c>
      <c r="D35" s="21">
        <v>248500.0</v>
      </c>
      <c r="E35" s="20">
        <v>28.0</v>
      </c>
      <c r="F35" s="20">
        <v>4.0</v>
      </c>
      <c r="G35" s="20">
        <v>1.0</v>
      </c>
      <c r="H35" s="20" t="s">
        <v>223</v>
      </c>
      <c r="I35" s="22">
        <f t="shared" si="2"/>
        <v>62125</v>
      </c>
      <c r="J35" s="22">
        <f t="shared" si="3"/>
        <v>248500</v>
      </c>
      <c r="K35" s="22">
        <f t="shared" si="4"/>
        <v>49700</v>
      </c>
    </row>
    <row r="36">
      <c r="A36" s="17" t="s">
        <v>260</v>
      </c>
      <c r="B36" s="17" t="s">
        <v>262</v>
      </c>
      <c r="C36" s="17" t="str">
        <f t="shared" si="1"/>
        <v>Cube Litening</v>
      </c>
      <c r="D36" s="23">
        <v>177500.0</v>
      </c>
      <c r="E36" s="17">
        <v>32.0</v>
      </c>
      <c r="F36" s="17">
        <v>2.0</v>
      </c>
      <c r="G36" s="17">
        <v>3.0</v>
      </c>
      <c r="H36" s="17" t="s">
        <v>219</v>
      </c>
      <c r="I36" s="19">
        <f t="shared" si="2"/>
        <v>88750</v>
      </c>
      <c r="J36" s="19">
        <f t="shared" si="3"/>
        <v>59166.66667</v>
      </c>
      <c r="K36" s="19">
        <f t="shared" si="4"/>
        <v>35500</v>
      </c>
    </row>
    <row r="37">
      <c r="A37" s="20" t="s">
        <v>260</v>
      </c>
      <c r="B37" s="20" t="s">
        <v>263</v>
      </c>
      <c r="C37" s="20" t="str">
        <f t="shared" si="1"/>
        <v>Cube Litening C:68X</v>
      </c>
      <c r="D37" s="21">
        <v>373500.0</v>
      </c>
      <c r="E37" s="20">
        <v>32.0</v>
      </c>
      <c r="F37" s="20">
        <v>2.0</v>
      </c>
      <c r="G37" s="20">
        <v>4.0</v>
      </c>
      <c r="H37" s="20" t="s">
        <v>219</v>
      </c>
      <c r="I37" s="22">
        <f t="shared" si="2"/>
        <v>186750</v>
      </c>
      <c r="J37" s="22">
        <f t="shared" si="3"/>
        <v>93375</v>
      </c>
      <c r="K37" s="22">
        <f t="shared" si="4"/>
        <v>62250</v>
      </c>
    </row>
    <row r="38">
      <c r="A38" s="17" t="s">
        <v>264</v>
      </c>
      <c r="B38" s="17" t="s">
        <v>265</v>
      </c>
      <c r="C38" s="17" t="str">
        <f t="shared" si="1"/>
        <v>Diamondback Andean</v>
      </c>
      <c r="D38" s="23">
        <v>572900.0</v>
      </c>
      <c r="E38" s="17">
        <v>35.0</v>
      </c>
      <c r="F38" s="17">
        <v>4.0</v>
      </c>
      <c r="G38" s="17">
        <v>1.0</v>
      </c>
      <c r="H38" s="17" t="s">
        <v>223</v>
      </c>
      <c r="I38" s="19">
        <f t="shared" si="2"/>
        <v>143225</v>
      </c>
      <c r="J38" s="19">
        <f t="shared" si="3"/>
        <v>572900</v>
      </c>
      <c r="K38" s="19">
        <f t="shared" si="4"/>
        <v>114580</v>
      </c>
    </row>
    <row r="39">
      <c r="A39" s="20" t="s">
        <v>266</v>
      </c>
      <c r="B39" s="20" t="s">
        <v>267</v>
      </c>
      <c r="C39" s="20" t="str">
        <f t="shared" si="1"/>
        <v>Factor One</v>
      </c>
      <c r="D39" s="21">
        <v>426000.0</v>
      </c>
      <c r="E39" s="20">
        <v>8.0</v>
      </c>
      <c r="F39" s="20">
        <v>3.0</v>
      </c>
      <c r="G39" s="20">
        <v>3.0</v>
      </c>
      <c r="H39" s="20" t="s">
        <v>219</v>
      </c>
      <c r="I39" s="22">
        <f t="shared" si="2"/>
        <v>142000</v>
      </c>
      <c r="J39" s="22">
        <f t="shared" si="3"/>
        <v>142000</v>
      </c>
      <c r="K39" s="22">
        <f t="shared" si="4"/>
        <v>71000</v>
      </c>
    </row>
    <row r="40">
      <c r="A40" s="17" t="s">
        <v>268</v>
      </c>
      <c r="B40" s="17" t="s">
        <v>269</v>
      </c>
      <c r="C40" s="17" t="str">
        <f t="shared" si="1"/>
        <v>Felt AR</v>
      </c>
      <c r="D40" s="23">
        <v>639000.0</v>
      </c>
      <c r="E40" s="17">
        <v>34.0</v>
      </c>
      <c r="F40" s="17">
        <v>3.0</v>
      </c>
      <c r="G40" s="17">
        <v>3.0</v>
      </c>
      <c r="H40" s="17" t="s">
        <v>219</v>
      </c>
      <c r="I40" s="19">
        <f t="shared" si="2"/>
        <v>213000</v>
      </c>
      <c r="J40" s="19">
        <f t="shared" si="3"/>
        <v>213000</v>
      </c>
      <c r="K40" s="19">
        <f t="shared" si="4"/>
        <v>106500</v>
      </c>
    </row>
    <row r="41">
      <c r="A41" s="20" t="s">
        <v>268</v>
      </c>
      <c r="B41" s="20" t="s">
        <v>270</v>
      </c>
      <c r="C41" s="20" t="str">
        <f t="shared" si="1"/>
        <v>Felt FR</v>
      </c>
      <c r="D41" s="21">
        <v>851900.0</v>
      </c>
      <c r="E41" s="20">
        <v>20.0</v>
      </c>
      <c r="F41" s="20">
        <v>3.0</v>
      </c>
      <c r="G41" s="20">
        <v>3.0</v>
      </c>
      <c r="H41" s="20" t="s">
        <v>219</v>
      </c>
      <c r="I41" s="22">
        <f t="shared" si="2"/>
        <v>283966.6667</v>
      </c>
      <c r="J41" s="22">
        <f t="shared" si="3"/>
        <v>283966.6667</v>
      </c>
      <c r="K41" s="22">
        <f t="shared" si="4"/>
        <v>141983.3333</v>
      </c>
    </row>
    <row r="42">
      <c r="A42" s="17" t="s">
        <v>268</v>
      </c>
      <c r="B42" s="17" t="s">
        <v>271</v>
      </c>
      <c r="C42" s="17" t="str">
        <f t="shared" si="1"/>
        <v>Felt IA</v>
      </c>
      <c r="D42" s="23">
        <v>1065000.0</v>
      </c>
      <c r="E42" s="17">
        <v>37.0</v>
      </c>
      <c r="F42" s="17">
        <v>4.0</v>
      </c>
      <c r="G42" s="17">
        <v>1.0</v>
      </c>
      <c r="H42" s="17" t="s">
        <v>223</v>
      </c>
      <c r="I42" s="19">
        <f t="shared" si="2"/>
        <v>266250</v>
      </c>
      <c r="J42" s="19">
        <f t="shared" si="3"/>
        <v>1065000</v>
      </c>
      <c r="K42" s="19">
        <f t="shared" si="4"/>
        <v>213000</v>
      </c>
    </row>
    <row r="43">
      <c r="A43" s="20" t="s">
        <v>268</v>
      </c>
      <c r="B43" s="20" t="s">
        <v>272</v>
      </c>
      <c r="C43" s="20" t="str">
        <f t="shared" si="1"/>
        <v>Felt IA 2.0</v>
      </c>
      <c r="D43" s="21">
        <v>1136000.0</v>
      </c>
      <c r="E43" s="20">
        <v>34.0</v>
      </c>
      <c r="F43" s="20">
        <v>4.0</v>
      </c>
      <c r="G43" s="20">
        <v>1.0</v>
      </c>
      <c r="H43" s="20" t="s">
        <v>223</v>
      </c>
      <c r="I43" s="22">
        <f t="shared" si="2"/>
        <v>284000</v>
      </c>
      <c r="J43" s="22">
        <f t="shared" si="3"/>
        <v>1136000</v>
      </c>
      <c r="K43" s="22">
        <f t="shared" si="4"/>
        <v>227200</v>
      </c>
    </row>
    <row r="44">
      <c r="A44" s="17" t="s">
        <v>273</v>
      </c>
      <c r="B44" s="17" t="s">
        <v>274</v>
      </c>
      <c r="C44" s="17" t="str">
        <f t="shared" si="1"/>
        <v>Focus Izalco Max</v>
      </c>
      <c r="D44" s="23">
        <v>426000.0</v>
      </c>
      <c r="E44" s="17">
        <v>8.0</v>
      </c>
      <c r="F44" s="17">
        <v>3.0</v>
      </c>
      <c r="G44" s="17">
        <v>3.0</v>
      </c>
      <c r="H44" s="17" t="s">
        <v>219</v>
      </c>
      <c r="I44" s="19">
        <f t="shared" si="2"/>
        <v>142000</v>
      </c>
      <c r="J44" s="19">
        <f t="shared" si="3"/>
        <v>142000</v>
      </c>
      <c r="K44" s="19">
        <f t="shared" si="4"/>
        <v>71000</v>
      </c>
    </row>
    <row r="45">
      <c r="A45" s="20" t="s">
        <v>275</v>
      </c>
      <c r="B45" s="20" t="s">
        <v>276</v>
      </c>
      <c r="C45" s="20" t="str">
        <f t="shared" si="1"/>
        <v>Giant Propel Advanced SL Disc</v>
      </c>
      <c r="D45" s="21">
        <v>816500.0</v>
      </c>
      <c r="E45" s="20">
        <v>22.0</v>
      </c>
      <c r="F45" s="20">
        <v>3.0</v>
      </c>
      <c r="G45" s="20">
        <v>3.0</v>
      </c>
      <c r="H45" s="20" t="s">
        <v>219</v>
      </c>
      <c r="I45" s="22">
        <f t="shared" si="2"/>
        <v>272166.6667</v>
      </c>
      <c r="J45" s="22">
        <f t="shared" si="3"/>
        <v>272166.6667</v>
      </c>
      <c r="K45" s="22">
        <f t="shared" si="4"/>
        <v>136083.3333</v>
      </c>
    </row>
    <row r="46" hidden="1">
      <c r="A46" s="17" t="s">
        <v>275</v>
      </c>
      <c r="B46" s="17" t="s">
        <v>277</v>
      </c>
      <c r="C46" s="17" t="str">
        <f t="shared" si="1"/>
        <v>Giant Revolt Advanced Pro</v>
      </c>
      <c r="D46" s="23">
        <v>298200.0</v>
      </c>
      <c r="E46" s="17">
        <v>14.0</v>
      </c>
      <c r="F46" s="17">
        <v>2.0</v>
      </c>
      <c r="G46" s="17">
        <v>3.0</v>
      </c>
      <c r="H46" s="17" t="s">
        <v>216</v>
      </c>
      <c r="I46" s="19">
        <f t="shared" si="2"/>
        <v>149100</v>
      </c>
      <c r="J46" s="19">
        <f t="shared" si="3"/>
        <v>99400</v>
      </c>
      <c r="K46" s="19">
        <f t="shared" si="4"/>
        <v>59640</v>
      </c>
    </row>
    <row r="47">
      <c r="A47" s="20" t="s">
        <v>275</v>
      </c>
      <c r="B47" s="20" t="s">
        <v>278</v>
      </c>
      <c r="C47" s="20" t="str">
        <f t="shared" si="1"/>
        <v>Giant TCR Advanced BikeExchange-Jayco Team</v>
      </c>
      <c r="D47" s="21">
        <v>745500.0</v>
      </c>
      <c r="E47" s="20">
        <v>14.0</v>
      </c>
      <c r="F47" s="20">
        <v>3.0</v>
      </c>
      <c r="G47" s="20">
        <v>3.0</v>
      </c>
      <c r="H47" s="20" t="s">
        <v>219</v>
      </c>
      <c r="I47" s="22">
        <f t="shared" si="2"/>
        <v>248500</v>
      </c>
      <c r="J47" s="22">
        <f t="shared" si="3"/>
        <v>248500</v>
      </c>
      <c r="K47" s="22">
        <f t="shared" si="4"/>
        <v>124250</v>
      </c>
    </row>
    <row r="48">
      <c r="A48" s="17" t="s">
        <v>275</v>
      </c>
      <c r="B48" s="17" t="s">
        <v>279</v>
      </c>
      <c r="C48" s="17" t="str">
        <f t="shared" si="1"/>
        <v>Giant TCR Advanced SL</v>
      </c>
      <c r="D48" s="23">
        <v>305300.0</v>
      </c>
      <c r="E48" s="17">
        <v>8.0</v>
      </c>
      <c r="F48" s="17">
        <v>2.0</v>
      </c>
      <c r="G48" s="17">
        <v>3.0</v>
      </c>
      <c r="H48" s="17" t="s">
        <v>219</v>
      </c>
      <c r="I48" s="19">
        <f t="shared" si="2"/>
        <v>152650</v>
      </c>
      <c r="J48" s="19">
        <f t="shared" si="3"/>
        <v>101766.6667</v>
      </c>
      <c r="K48" s="19">
        <f t="shared" si="4"/>
        <v>61060</v>
      </c>
    </row>
    <row r="49" hidden="1">
      <c r="A49" s="20" t="s">
        <v>280</v>
      </c>
      <c r="B49" s="20" t="s">
        <v>281</v>
      </c>
      <c r="C49" s="20" t="str">
        <f t="shared" si="1"/>
        <v>Lauf True Grit</v>
      </c>
      <c r="D49" s="21">
        <v>297500.0</v>
      </c>
      <c r="E49" s="20">
        <v>11.0</v>
      </c>
      <c r="F49" s="20">
        <v>2.0</v>
      </c>
      <c r="G49" s="20">
        <v>2.0</v>
      </c>
      <c r="H49" s="20" t="s">
        <v>216</v>
      </c>
      <c r="I49" s="22">
        <f t="shared" si="2"/>
        <v>148750</v>
      </c>
      <c r="J49" s="22">
        <f t="shared" si="3"/>
        <v>148750</v>
      </c>
      <c r="K49" s="22">
        <f t="shared" si="4"/>
        <v>74375</v>
      </c>
    </row>
    <row r="50" hidden="1">
      <c r="A50" s="17" t="s">
        <v>282</v>
      </c>
      <c r="B50" s="17" t="s">
        <v>283</v>
      </c>
      <c r="C50" s="17" t="str">
        <f t="shared" si="1"/>
        <v>Liv Devote Advanced Pro</v>
      </c>
      <c r="D50" s="23">
        <v>298200.0</v>
      </c>
      <c r="E50" s="17">
        <v>14.0</v>
      </c>
      <c r="F50" s="17">
        <v>2.0</v>
      </c>
      <c r="G50" s="17">
        <v>3.0</v>
      </c>
      <c r="H50" s="17" t="s">
        <v>216</v>
      </c>
      <c r="I50" s="19">
        <f t="shared" si="2"/>
        <v>149100</v>
      </c>
      <c r="J50" s="19">
        <f t="shared" si="3"/>
        <v>99400</v>
      </c>
      <c r="K50" s="19">
        <f t="shared" si="4"/>
        <v>59640</v>
      </c>
    </row>
    <row r="51">
      <c r="A51" s="20" t="s">
        <v>282</v>
      </c>
      <c r="B51" s="20" t="s">
        <v>284</v>
      </c>
      <c r="C51" s="20" t="str">
        <f t="shared" si="1"/>
        <v>Liv Langma Advanced SL</v>
      </c>
      <c r="D51" s="21">
        <v>745500.0</v>
      </c>
      <c r="E51" s="20">
        <v>22.0</v>
      </c>
      <c r="F51" s="20">
        <v>2.0</v>
      </c>
      <c r="G51" s="20">
        <v>3.0</v>
      </c>
      <c r="H51" s="20" t="s">
        <v>219</v>
      </c>
      <c r="I51" s="22">
        <f t="shared" si="2"/>
        <v>372750</v>
      </c>
      <c r="J51" s="22">
        <f t="shared" si="3"/>
        <v>248500</v>
      </c>
      <c r="K51" s="22">
        <f t="shared" si="4"/>
        <v>149100</v>
      </c>
    </row>
    <row r="52">
      <c r="A52" s="17" t="s">
        <v>282</v>
      </c>
      <c r="B52" s="17" t="s">
        <v>285</v>
      </c>
      <c r="C52" s="17" t="str">
        <f t="shared" si="1"/>
        <v>Liv Langma SL Advanced Disc</v>
      </c>
      <c r="D52" s="23">
        <v>745500.0</v>
      </c>
      <c r="E52" s="17">
        <v>22.0</v>
      </c>
      <c r="F52" s="17">
        <v>3.0</v>
      </c>
      <c r="G52" s="17">
        <v>3.0</v>
      </c>
      <c r="H52" s="17" t="s">
        <v>219</v>
      </c>
      <c r="I52" s="19">
        <f t="shared" si="2"/>
        <v>248500</v>
      </c>
      <c r="J52" s="19">
        <f t="shared" si="3"/>
        <v>248500</v>
      </c>
      <c r="K52" s="19">
        <f t="shared" si="4"/>
        <v>124250</v>
      </c>
    </row>
    <row r="53">
      <c r="A53" s="20" t="s">
        <v>286</v>
      </c>
      <c r="B53" s="20" t="s">
        <v>287</v>
      </c>
      <c r="C53" s="20" t="str">
        <f t="shared" si="1"/>
        <v>Moots Vamoots RCS</v>
      </c>
      <c r="D53" s="21">
        <v>852000.0</v>
      </c>
      <c r="E53" s="20">
        <v>15.0</v>
      </c>
      <c r="F53" s="20">
        <v>2.0</v>
      </c>
      <c r="G53" s="20">
        <v>2.0</v>
      </c>
      <c r="H53" s="20" t="s">
        <v>219</v>
      </c>
      <c r="I53" s="22">
        <f t="shared" si="2"/>
        <v>426000</v>
      </c>
      <c r="J53" s="22">
        <f t="shared" si="3"/>
        <v>426000</v>
      </c>
      <c r="K53" s="22">
        <f t="shared" si="4"/>
        <v>213000</v>
      </c>
    </row>
    <row r="54">
      <c r="A54" s="17" t="s">
        <v>288</v>
      </c>
      <c r="B54" s="17" t="s">
        <v>289</v>
      </c>
      <c r="C54" s="17" t="str">
        <f t="shared" si="1"/>
        <v>Mosaic RT-1d</v>
      </c>
      <c r="D54" s="23">
        <v>852000.0</v>
      </c>
      <c r="E54" s="17">
        <v>15.0</v>
      </c>
      <c r="F54" s="17">
        <v>2.0</v>
      </c>
      <c r="G54" s="17">
        <v>2.0</v>
      </c>
      <c r="H54" s="17" t="s">
        <v>219</v>
      </c>
      <c r="I54" s="19">
        <f t="shared" si="2"/>
        <v>426000</v>
      </c>
      <c r="J54" s="19">
        <f t="shared" si="3"/>
        <v>426000</v>
      </c>
      <c r="K54" s="19">
        <f t="shared" si="4"/>
        <v>213000</v>
      </c>
    </row>
    <row r="55">
      <c r="A55" s="20" t="s">
        <v>290</v>
      </c>
      <c r="B55" s="20" t="s">
        <v>291</v>
      </c>
      <c r="C55" s="20" t="str">
        <f t="shared" si="1"/>
        <v>Parlee ESX</v>
      </c>
      <c r="D55" s="21">
        <v>603500.0</v>
      </c>
      <c r="E55" s="20">
        <v>16.0</v>
      </c>
      <c r="F55" s="20">
        <v>3.0</v>
      </c>
      <c r="G55" s="20">
        <v>3.0</v>
      </c>
      <c r="H55" s="20" t="s">
        <v>219</v>
      </c>
      <c r="I55" s="22">
        <f t="shared" si="2"/>
        <v>201166.6667</v>
      </c>
      <c r="J55" s="22">
        <f t="shared" si="3"/>
        <v>201166.6667</v>
      </c>
      <c r="K55" s="22">
        <f t="shared" si="4"/>
        <v>100583.3333</v>
      </c>
    </row>
    <row r="56">
      <c r="A56" s="17" t="s">
        <v>290</v>
      </c>
      <c r="B56" s="17" t="s">
        <v>292</v>
      </c>
      <c r="C56" s="17" t="str">
        <f t="shared" si="1"/>
        <v>Parlee RZ7</v>
      </c>
      <c r="D56" s="23">
        <v>511200.0</v>
      </c>
      <c r="E56" s="17">
        <v>28.0</v>
      </c>
      <c r="F56" s="17">
        <v>3.0</v>
      </c>
      <c r="G56" s="17">
        <v>3.0</v>
      </c>
      <c r="H56" s="17" t="s">
        <v>219</v>
      </c>
      <c r="I56" s="19">
        <f t="shared" si="2"/>
        <v>170400</v>
      </c>
      <c r="J56" s="19">
        <f t="shared" si="3"/>
        <v>170400</v>
      </c>
      <c r="K56" s="19">
        <f t="shared" si="4"/>
        <v>85200</v>
      </c>
    </row>
    <row r="57">
      <c r="A57" s="20" t="s">
        <v>293</v>
      </c>
      <c r="B57" s="20" t="s">
        <v>294</v>
      </c>
      <c r="C57" s="20" t="str">
        <f t="shared" si="1"/>
        <v>Pinarello Bolide</v>
      </c>
      <c r="D57" s="21">
        <v>923000.0</v>
      </c>
      <c r="E57" s="20">
        <v>25.0</v>
      </c>
      <c r="F57" s="20">
        <v>4.0</v>
      </c>
      <c r="G57" s="20">
        <v>1.0</v>
      </c>
      <c r="H57" s="20" t="s">
        <v>223</v>
      </c>
      <c r="I57" s="22">
        <f t="shared" si="2"/>
        <v>230750</v>
      </c>
      <c r="J57" s="22">
        <f t="shared" si="3"/>
        <v>923000</v>
      </c>
      <c r="K57" s="22">
        <f t="shared" si="4"/>
        <v>184600</v>
      </c>
    </row>
    <row r="58">
      <c r="A58" s="17" t="s">
        <v>293</v>
      </c>
      <c r="B58" s="17" t="s">
        <v>295</v>
      </c>
      <c r="C58" s="17" t="str">
        <f t="shared" si="1"/>
        <v>Pinarello Bolide TT</v>
      </c>
      <c r="D58" s="23">
        <v>1065000.0</v>
      </c>
      <c r="E58" s="17">
        <v>42.0</v>
      </c>
      <c r="F58" s="17">
        <v>4.0</v>
      </c>
      <c r="G58" s="17">
        <v>1.0</v>
      </c>
      <c r="H58" s="17" t="s">
        <v>223</v>
      </c>
      <c r="I58" s="19">
        <f t="shared" si="2"/>
        <v>266250</v>
      </c>
      <c r="J58" s="19">
        <f t="shared" si="3"/>
        <v>1065000</v>
      </c>
      <c r="K58" s="19">
        <f t="shared" si="4"/>
        <v>213000</v>
      </c>
    </row>
    <row r="59">
      <c r="A59" s="20" t="s">
        <v>293</v>
      </c>
      <c r="B59" s="20" t="s">
        <v>296</v>
      </c>
      <c r="C59" s="20" t="str">
        <f t="shared" si="1"/>
        <v>Pinarello Dogma 65.1</v>
      </c>
      <c r="D59" s="21">
        <v>603500.0</v>
      </c>
      <c r="E59" s="20">
        <v>29.0</v>
      </c>
      <c r="F59" s="20">
        <v>3.0</v>
      </c>
      <c r="G59" s="20">
        <v>2.0</v>
      </c>
      <c r="H59" s="20" t="s">
        <v>219</v>
      </c>
      <c r="I59" s="22">
        <f t="shared" si="2"/>
        <v>201166.6667</v>
      </c>
      <c r="J59" s="22">
        <f t="shared" si="3"/>
        <v>301750</v>
      </c>
      <c r="K59" s="22">
        <f t="shared" si="4"/>
        <v>120700</v>
      </c>
    </row>
    <row r="60">
      <c r="A60" s="17" t="s">
        <v>293</v>
      </c>
      <c r="B60" s="17" t="s">
        <v>297</v>
      </c>
      <c r="C60" s="17" t="str">
        <f t="shared" si="1"/>
        <v>Pinarello Dogma F</v>
      </c>
      <c r="D60" s="23">
        <v>1029500.0</v>
      </c>
      <c r="E60" s="17">
        <v>32.0</v>
      </c>
      <c r="F60" s="17">
        <v>3.0</v>
      </c>
      <c r="G60" s="17">
        <v>4.0</v>
      </c>
      <c r="H60" s="17" t="s">
        <v>219</v>
      </c>
      <c r="I60" s="19">
        <f t="shared" si="2"/>
        <v>343166.6667</v>
      </c>
      <c r="J60" s="19">
        <f t="shared" si="3"/>
        <v>257375</v>
      </c>
      <c r="K60" s="19">
        <f t="shared" si="4"/>
        <v>147071.4286</v>
      </c>
    </row>
    <row r="61">
      <c r="A61" s="20" t="s">
        <v>293</v>
      </c>
      <c r="B61" s="20" t="s">
        <v>298</v>
      </c>
      <c r="C61" s="20" t="str">
        <f t="shared" si="1"/>
        <v>Pinarello Dogma F10</v>
      </c>
      <c r="D61" s="21">
        <v>710000.0</v>
      </c>
      <c r="E61" s="20">
        <v>39.0</v>
      </c>
      <c r="F61" s="20">
        <v>3.0</v>
      </c>
      <c r="G61" s="20">
        <v>3.0</v>
      </c>
      <c r="H61" s="20" t="s">
        <v>219</v>
      </c>
      <c r="I61" s="22">
        <f t="shared" si="2"/>
        <v>236666.6667</v>
      </c>
      <c r="J61" s="22">
        <f t="shared" si="3"/>
        <v>236666.6667</v>
      </c>
      <c r="K61" s="22">
        <f t="shared" si="4"/>
        <v>118333.3333</v>
      </c>
    </row>
    <row r="62">
      <c r="A62" s="17" t="s">
        <v>293</v>
      </c>
      <c r="B62" s="17" t="s">
        <v>299</v>
      </c>
      <c r="C62" s="17" t="str">
        <f t="shared" si="1"/>
        <v>Pinarello Dogma F12</v>
      </c>
      <c r="D62" s="23">
        <v>958500.0</v>
      </c>
      <c r="E62" s="17">
        <v>29.0</v>
      </c>
      <c r="F62" s="17">
        <v>3.0</v>
      </c>
      <c r="G62" s="17">
        <v>3.0</v>
      </c>
      <c r="H62" s="17" t="s">
        <v>219</v>
      </c>
      <c r="I62" s="19">
        <f t="shared" si="2"/>
        <v>319500</v>
      </c>
      <c r="J62" s="19">
        <f t="shared" si="3"/>
        <v>319500</v>
      </c>
      <c r="K62" s="19">
        <f t="shared" si="4"/>
        <v>159750</v>
      </c>
    </row>
    <row r="63">
      <c r="A63" s="20" t="s">
        <v>293</v>
      </c>
      <c r="B63" s="25" t="s">
        <v>300</v>
      </c>
      <c r="C63" s="20" t="str">
        <f t="shared" si="1"/>
        <v>Pinarello Dogma F8 (2)</v>
      </c>
      <c r="D63" s="20">
        <v>0.0</v>
      </c>
      <c r="E63" s="20">
        <v>0.0</v>
      </c>
      <c r="F63" s="20">
        <v>3.0</v>
      </c>
      <c r="G63" s="20">
        <v>3.0</v>
      </c>
      <c r="H63" s="20" t="s">
        <v>219</v>
      </c>
      <c r="I63" s="22">
        <f t="shared" si="2"/>
        <v>0</v>
      </c>
      <c r="J63" s="22">
        <f t="shared" si="3"/>
        <v>0</v>
      </c>
      <c r="K63" s="22">
        <f t="shared" si="4"/>
        <v>0</v>
      </c>
    </row>
    <row r="64">
      <c r="A64" s="17" t="s">
        <v>301</v>
      </c>
      <c r="B64" s="17" t="s">
        <v>302</v>
      </c>
      <c r="C64" s="17" t="str">
        <f t="shared" si="1"/>
        <v>Quintana Roo V-PR</v>
      </c>
      <c r="D64" s="23">
        <v>638600.0</v>
      </c>
      <c r="E64" s="17">
        <v>16.0</v>
      </c>
      <c r="F64" s="17">
        <v>4.0</v>
      </c>
      <c r="G64" s="17">
        <v>1.0</v>
      </c>
      <c r="H64" s="17" t="s">
        <v>223</v>
      </c>
      <c r="I64" s="19">
        <f t="shared" si="2"/>
        <v>159650</v>
      </c>
      <c r="J64" s="19">
        <f t="shared" si="3"/>
        <v>638600</v>
      </c>
      <c r="K64" s="19">
        <f t="shared" si="4"/>
        <v>127720</v>
      </c>
    </row>
    <row r="65">
      <c r="A65" s="20" t="s">
        <v>303</v>
      </c>
      <c r="B65" s="20" t="s">
        <v>304</v>
      </c>
      <c r="C65" s="20" t="str">
        <f t="shared" si="1"/>
        <v>Ribble Endurance</v>
      </c>
      <c r="D65" s="21">
        <v>390500.0</v>
      </c>
      <c r="E65" s="20">
        <v>7.0</v>
      </c>
      <c r="F65" s="20">
        <v>3.0</v>
      </c>
      <c r="G65" s="20">
        <v>3.0</v>
      </c>
      <c r="H65" s="20" t="s">
        <v>219</v>
      </c>
      <c r="I65" s="22">
        <f t="shared" si="2"/>
        <v>130166.6667</v>
      </c>
      <c r="J65" s="22">
        <f t="shared" si="3"/>
        <v>130166.6667</v>
      </c>
      <c r="K65" s="22">
        <f t="shared" si="4"/>
        <v>65083.33333</v>
      </c>
    </row>
    <row r="66">
      <c r="A66" s="17" t="s">
        <v>305</v>
      </c>
      <c r="B66" s="17" t="s">
        <v>306</v>
      </c>
      <c r="C66" s="17" t="str">
        <f t="shared" si="1"/>
        <v>Ridley Helium</v>
      </c>
      <c r="D66" s="23">
        <v>461500.0</v>
      </c>
      <c r="E66" s="17">
        <v>3.0</v>
      </c>
      <c r="F66" s="17">
        <v>2.0</v>
      </c>
      <c r="G66" s="17">
        <v>3.0</v>
      </c>
      <c r="H66" s="17" t="s">
        <v>219</v>
      </c>
      <c r="I66" s="19">
        <f t="shared" si="2"/>
        <v>230750</v>
      </c>
      <c r="J66" s="19">
        <f t="shared" si="3"/>
        <v>153833.3333</v>
      </c>
      <c r="K66" s="19">
        <f t="shared" si="4"/>
        <v>92300</v>
      </c>
    </row>
    <row r="67">
      <c r="A67" s="20" t="s">
        <v>305</v>
      </c>
      <c r="B67" s="20" t="s">
        <v>307</v>
      </c>
      <c r="C67" s="20" t="str">
        <f t="shared" si="1"/>
        <v>Ridley Noah Fast 2019</v>
      </c>
      <c r="D67" s="21">
        <v>426000.0</v>
      </c>
      <c r="E67" s="20">
        <v>9.0</v>
      </c>
      <c r="F67" s="20">
        <v>3.0</v>
      </c>
      <c r="G67" s="20">
        <v>3.0</v>
      </c>
      <c r="H67" s="20" t="s">
        <v>219</v>
      </c>
      <c r="I67" s="22">
        <f t="shared" si="2"/>
        <v>142000</v>
      </c>
      <c r="J67" s="22">
        <f t="shared" si="3"/>
        <v>142000</v>
      </c>
      <c r="K67" s="22">
        <f t="shared" si="4"/>
        <v>71000</v>
      </c>
    </row>
    <row r="68">
      <c r="A68" s="17" t="s">
        <v>308</v>
      </c>
      <c r="B68" s="17" t="s">
        <v>309</v>
      </c>
      <c r="C68" s="17" t="str">
        <f t="shared" si="1"/>
        <v>Scott Addict RC</v>
      </c>
      <c r="D68" s="23">
        <v>852000.0</v>
      </c>
      <c r="E68" s="17">
        <v>33.0</v>
      </c>
      <c r="F68" s="17">
        <v>3.0</v>
      </c>
      <c r="G68" s="17">
        <v>4.0</v>
      </c>
      <c r="H68" s="17" t="s">
        <v>219</v>
      </c>
      <c r="I68" s="19">
        <f t="shared" si="2"/>
        <v>284000</v>
      </c>
      <c r="J68" s="19">
        <f t="shared" si="3"/>
        <v>213000</v>
      </c>
      <c r="K68" s="19">
        <f t="shared" si="4"/>
        <v>121714.2857</v>
      </c>
    </row>
    <row r="69">
      <c r="A69" s="20" t="s">
        <v>308</v>
      </c>
      <c r="B69" s="20" t="s">
        <v>310</v>
      </c>
      <c r="C69" s="20" t="str">
        <f t="shared" si="1"/>
        <v>Scott Foil</v>
      </c>
      <c r="D69" s="21">
        <v>781000.0</v>
      </c>
      <c r="E69" s="20">
        <v>17.0</v>
      </c>
      <c r="F69" s="20">
        <v>3.0</v>
      </c>
      <c r="G69" s="20">
        <v>3.0</v>
      </c>
      <c r="H69" s="20" t="s">
        <v>219</v>
      </c>
      <c r="I69" s="22">
        <f t="shared" si="2"/>
        <v>260333.3333</v>
      </c>
      <c r="J69" s="22">
        <f t="shared" si="3"/>
        <v>260333.3333</v>
      </c>
      <c r="K69" s="22">
        <f t="shared" si="4"/>
        <v>130166.6667</v>
      </c>
    </row>
    <row r="70">
      <c r="A70" s="17" t="s">
        <v>308</v>
      </c>
      <c r="B70" s="17" t="s">
        <v>311</v>
      </c>
      <c r="C70" s="17" t="str">
        <f t="shared" si="1"/>
        <v>Scott Foil 2023</v>
      </c>
      <c r="D70" s="23">
        <v>816500.0</v>
      </c>
      <c r="E70" s="17">
        <v>22.0</v>
      </c>
      <c r="F70" s="17">
        <v>3.0</v>
      </c>
      <c r="G70" s="17">
        <v>3.0</v>
      </c>
      <c r="H70" s="17" t="s">
        <v>219</v>
      </c>
      <c r="I70" s="19">
        <f t="shared" si="2"/>
        <v>272166.6667</v>
      </c>
      <c r="J70" s="19">
        <f t="shared" si="3"/>
        <v>272166.6667</v>
      </c>
      <c r="K70" s="19">
        <f t="shared" si="4"/>
        <v>136083.3333</v>
      </c>
    </row>
    <row r="71">
      <c r="A71" s="20" t="s">
        <v>308</v>
      </c>
      <c r="B71" s="20" t="s">
        <v>312</v>
      </c>
      <c r="C71" s="20" t="str">
        <f t="shared" si="1"/>
        <v>Scott Plasma</v>
      </c>
      <c r="D71" s="21">
        <v>852000.0</v>
      </c>
      <c r="E71" s="20">
        <v>17.0</v>
      </c>
      <c r="F71" s="20">
        <v>4.0</v>
      </c>
      <c r="G71" s="20">
        <v>1.0</v>
      </c>
      <c r="H71" s="20" t="s">
        <v>223</v>
      </c>
      <c r="I71" s="22">
        <f t="shared" si="2"/>
        <v>213000</v>
      </c>
      <c r="J71" s="22">
        <f t="shared" si="3"/>
        <v>852000</v>
      </c>
      <c r="K71" s="22">
        <f t="shared" si="4"/>
        <v>170400</v>
      </c>
    </row>
    <row r="72">
      <c r="A72" s="17" t="s">
        <v>308</v>
      </c>
      <c r="B72" s="17" t="s">
        <v>313</v>
      </c>
      <c r="C72" s="17" t="str">
        <f t="shared" si="1"/>
        <v>Scott Plasma RC Ultimate</v>
      </c>
      <c r="D72" s="23">
        <v>1136000.0</v>
      </c>
      <c r="E72" s="17">
        <v>33.0</v>
      </c>
      <c r="F72" s="17">
        <v>4.0</v>
      </c>
      <c r="G72" s="17">
        <v>1.0</v>
      </c>
      <c r="H72" s="17" t="s">
        <v>223</v>
      </c>
      <c r="I72" s="19">
        <f t="shared" si="2"/>
        <v>284000</v>
      </c>
      <c r="J72" s="19">
        <f t="shared" si="3"/>
        <v>1136000</v>
      </c>
      <c r="K72" s="19">
        <f t="shared" si="4"/>
        <v>227200</v>
      </c>
    </row>
    <row r="73" hidden="1">
      <c r="A73" s="20" t="s">
        <v>308</v>
      </c>
      <c r="B73" s="20" t="s">
        <v>314</v>
      </c>
      <c r="C73" s="20" t="str">
        <f t="shared" si="1"/>
        <v>Scott Spark RC</v>
      </c>
      <c r="D73" s="21">
        <v>418900.0</v>
      </c>
      <c r="E73" s="20">
        <v>17.0</v>
      </c>
      <c r="F73" s="20">
        <v>1.0</v>
      </c>
      <c r="G73" s="20">
        <v>1.0</v>
      </c>
      <c r="H73" s="20" t="s">
        <v>240</v>
      </c>
      <c r="I73" s="22">
        <f t="shared" si="2"/>
        <v>418900</v>
      </c>
      <c r="J73" s="22">
        <f t="shared" si="3"/>
        <v>418900</v>
      </c>
      <c r="K73" s="22">
        <f t="shared" si="4"/>
        <v>209450</v>
      </c>
    </row>
    <row r="74" hidden="1">
      <c r="A74" s="17" t="s">
        <v>308</v>
      </c>
      <c r="B74" s="17" t="s">
        <v>315</v>
      </c>
      <c r="C74" s="17" t="str">
        <f t="shared" si="1"/>
        <v>Scott Spark RC World Cup</v>
      </c>
      <c r="D74" s="23">
        <v>745400.0</v>
      </c>
      <c r="E74" s="17">
        <v>21.0</v>
      </c>
      <c r="F74" s="17">
        <v>1.0</v>
      </c>
      <c r="G74" s="17">
        <v>1.0</v>
      </c>
      <c r="H74" s="17" t="s">
        <v>240</v>
      </c>
      <c r="I74" s="19">
        <f t="shared" si="2"/>
        <v>745400</v>
      </c>
      <c r="J74" s="19">
        <f t="shared" si="3"/>
        <v>745400</v>
      </c>
      <c r="K74" s="19">
        <f t="shared" si="4"/>
        <v>372700</v>
      </c>
    </row>
    <row r="75">
      <c r="A75" s="20" t="s">
        <v>316</v>
      </c>
      <c r="B75" s="20" t="s">
        <v>317</v>
      </c>
      <c r="C75" s="20" t="str">
        <f t="shared" si="1"/>
        <v>Specialized Aethos S-Works</v>
      </c>
      <c r="D75" s="21">
        <v>923000.0</v>
      </c>
      <c r="E75" s="20">
        <v>34.0</v>
      </c>
      <c r="F75" s="20">
        <v>2.0</v>
      </c>
      <c r="G75" s="20">
        <v>4.0</v>
      </c>
      <c r="H75" s="20" t="s">
        <v>219</v>
      </c>
      <c r="I75" s="22">
        <f t="shared" si="2"/>
        <v>461500</v>
      </c>
      <c r="J75" s="22">
        <f t="shared" si="3"/>
        <v>230750</v>
      </c>
      <c r="K75" s="22">
        <f t="shared" si="4"/>
        <v>153833.3333</v>
      </c>
    </row>
    <row r="76">
      <c r="A76" s="17" t="s">
        <v>316</v>
      </c>
      <c r="B76" s="17" t="s">
        <v>318</v>
      </c>
      <c r="C76" s="17" t="str">
        <f t="shared" si="1"/>
        <v>Specialized Allez</v>
      </c>
      <c r="D76" s="23">
        <v>127800.0</v>
      </c>
      <c r="E76" s="17">
        <v>4.0</v>
      </c>
      <c r="F76" s="17">
        <v>2.0</v>
      </c>
      <c r="G76" s="17">
        <v>2.0</v>
      </c>
      <c r="H76" s="17" t="s">
        <v>219</v>
      </c>
      <c r="I76" s="19">
        <f t="shared" si="2"/>
        <v>63900</v>
      </c>
      <c r="J76" s="19">
        <f t="shared" si="3"/>
        <v>63900</v>
      </c>
      <c r="K76" s="19">
        <f t="shared" si="4"/>
        <v>31950</v>
      </c>
    </row>
    <row r="77">
      <c r="A77" s="20" t="s">
        <v>316</v>
      </c>
      <c r="B77" s="20" t="s">
        <v>319</v>
      </c>
      <c r="C77" s="20" t="str">
        <f t="shared" si="1"/>
        <v>Specialized Allez Sprint</v>
      </c>
      <c r="D77" s="21">
        <v>127800.0</v>
      </c>
      <c r="E77" s="20">
        <v>14.0</v>
      </c>
      <c r="F77" s="20">
        <v>3.0</v>
      </c>
      <c r="G77" s="20">
        <v>3.0</v>
      </c>
      <c r="H77" s="20" t="s">
        <v>219</v>
      </c>
      <c r="I77" s="22">
        <f t="shared" si="2"/>
        <v>42600</v>
      </c>
      <c r="J77" s="22">
        <f t="shared" si="3"/>
        <v>42600</v>
      </c>
      <c r="K77" s="22">
        <f t="shared" si="4"/>
        <v>21300</v>
      </c>
    </row>
    <row r="78">
      <c r="A78" s="17" t="s">
        <v>316</v>
      </c>
      <c r="B78" s="17" t="s">
        <v>320</v>
      </c>
      <c r="C78" s="17" t="str">
        <f t="shared" si="1"/>
        <v>Specialized Amira</v>
      </c>
      <c r="D78" s="23">
        <v>142000.0</v>
      </c>
      <c r="E78" s="17">
        <v>31.0</v>
      </c>
      <c r="F78" s="17">
        <v>2.0</v>
      </c>
      <c r="G78" s="17">
        <v>3.0</v>
      </c>
      <c r="H78" s="17" t="s">
        <v>219</v>
      </c>
      <c r="I78" s="19">
        <f t="shared" si="2"/>
        <v>71000</v>
      </c>
      <c r="J78" s="19">
        <f t="shared" si="3"/>
        <v>47333.33333</v>
      </c>
      <c r="K78" s="19">
        <f t="shared" si="4"/>
        <v>28400</v>
      </c>
    </row>
    <row r="79">
      <c r="A79" s="20" t="s">
        <v>316</v>
      </c>
      <c r="B79" s="20" t="s">
        <v>321</v>
      </c>
      <c r="C79" s="20" t="str">
        <f t="shared" si="1"/>
        <v>Specialized Amira S-Works</v>
      </c>
      <c r="D79" s="21">
        <v>355000.0</v>
      </c>
      <c r="E79" s="20">
        <v>31.0</v>
      </c>
      <c r="F79" s="20">
        <v>2.0</v>
      </c>
      <c r="G79" s="20">
        <v>4.0</v>
      </c>
      <c r="H79" s="20" t="s">
        <v>219</v>
      </c>
      <c r="I79" s="22">
        <f t="shared" si="2"/>
        <v>177500</v>
      </c>
      <c r="J79" s="22">
        <f t="shared" si="3"/>
        <v>88750</v>
      </c>
      <c r="K79" s="22">
        <f t="shared" si="4"/>
        <v>59166.66667</v>
      </c>
    </row>
    <row r="80" hidden="1">
      <c r="A80" s="17" t="s">
        <v>316</v>
      </c>
      <c r="B80" s="17" t="s">
        <v>322</v>
      </c>
      <c r="C80" s="17" t="str">
        <f t="shared" si="1"/>
        <v>Specialized Crux</v>
      </c>
      <c r="D80" s="23">
        <v>869800.0</v>
      </c>
      <c r="E80" s="17">
        <v>17.0</v>
      </c>
      <c r="F80" s="17">
        <v>2.0</v>
      </c>
      <c r="G80" s="17">
        <v>3.0</v>
      </c>
      <c r="H80" s="17" t="s">
        <v>216</v>
      </c>
      <c r="I80" s="19">
        <f t="shared" si="2"/>
        <v>434900</v>
      </c>
      <c r="J80" s="19">
        <f t="shared" si="3"/>
        <v>289933.3333</v>
      </c>
      <c r="K80" s="19">
        <f t="shared" si="4"/>
        <v>173960</v>
      </c>
    </row>
    <row r="81" hidden="1">
      <c r="A81" s="20" t="s">
        <v>316</v>
      </c>
      <c r="B81" s="20" t="s">
        <v>323</v>
      </c>
      <c r="C81" s="20" t="str">
        <f t="shared" si="1"/>
        <v>Specialized Diverge</v>
      </c>
      <c r="D81" s="21">
        <v>532500.0</v>
      </c>
      <c r="E81" s="20">
        <v>12.0</v>
      </c>
      <c r="F81" s="20">
        <v>2.0</v>
      </c>
      <c r="G81" s="20">
        <v>2.0</v>
      </c>
      <c r="H81" s="20" t="s">
        <v>216</v>
      </c>
      <c r="I81" s="22">
        <f t="shared" si="2"/>
        <v>266250</v>
      </c>
      <c r="J81" s="22">
        <f t="shared" si="3"/>
        <v>266250</v>
      </c>
      <c r="K81" s="22">
        <f t="shared" si="4"/>
        <v>133125</v>
      </c>
    </row>
    <row r="82" hidden="1">
      <c r="A82" s="17" t="s">
        <v>316</v>
      </c>
      <c r="B82" s="17" t="s">
        <v>324</v>
      </c>
      <c r="C82" s="17" t="str">
        <f t="shared" si="1"/>
        <v>Specialized Epic S-Works</v>
      </c>
      <c r="D82" s="23">
        <v>675900.0</v>
      </c>
      <c r="E82" s="17">
        <v>5.0</v>
      </c>
      <c r="F82" s="17">
        <v>1.0</v>
      </c>
      <c r="G82" s="17">
        <v>1.0</v>
      </c>
      <c r="H82" s="17" t="s">
        <v>240</v>
      </c>
      <c r="I82" s="19">
        <f t="shared" si="2"/>
        <v>675900</v>
      </c>
      <c r="J82" s="19">
        <f t="shared" si="3"/>
        <v>675900</v>
      </c>
      <c r="K82" s="19">
        <f t="shared" si="4"/>
        <v>337950</v>
      </c>
    </row>
    <row r="83">
      <c r="A83" s="20" t="s">
        <v>316</v>
      </c>
      <c r="B83" s="20" t="s">
        <v>325</v>
      </c>
      <c r="C83" s="20" t="str">
        <f t="shared" si="1"/>
        <v>Specialized Roubaix</v>
      </c>
      <c r="D83" s="21">
        <v>461500.0</v>
      </c>
      <c r="E83" s="20">
        <v>5.0</v>
      </c>
      <c r="F83" s="20">
        <v>2.0</v>
      </c>
      <c r="G83" s="20">
        <v>3.0</v>
      </c>
      <c r="H83" s="20" t="s">
        <v>219</v>
      </c>
      <c r="I83" s="22">
        <f t="shared" si="2"/>
        <v>230750</v>
      </c>
      <c r="J83" s="22">
        <f t="shared" si="3"/>
        <v>153833.3333</v>
      </c>
      <c r="K83" s="22">
        <f t="shared" si="4"/>
        <v>92300</v>
      </c>
    </row>
    <row r="84">
      <c r="A84" s="17" t="s">
        <v>316</v>
      </c>
      <c r="B84" s="17" t="s">
        <v>326</v>
      </c>
      <c r="C84" s="17" t="str">
        <f t="shared" si="1"/>
        <v>Specialized Roubaix S-Works</v>
      </c>
      <c r="D84" s="23">
        <v>745500.0</v>
      </c>
      <c r="E84" s="17">
        <v>5.0</v>
      </c>
      <c r="F84" s="17">
        <v>2.0</v>
      </c>
      <c r="G84" s="17">
        <v>3.0</v>
      </c>
      <c r="H84" s="17" t="s">
        <v>219</v>
      </c>
      <c r="I84" s="19">
        <f t="shared" si="2"/>
        <v>372750</v>
      </c>
      <c r="J84" s="19">
        <f t="shared" si="3"/>
        <v>248500</v>
      </c>
      <c r="K84" s="19">
        <f t="shared" si="4"/>
        <v>149100</v>
      </c>
    </row>
    <row r="85">
      <c r="A85" s="20" t="s">
        <v>316</v>
      </c>
      <c r="B85" s="20" t="s">
        <v>327</v>
      </c>
      <c r="C85" s="20" t="str">
        <f t="shared" si="1"/>
        <v>Specialized Ruby</v>
      </c>
      <c r="D85" s="21">
        <v>461500.0</v>
      </c>
      <c r="E85" s="20">
        <v>5.0</v>
      </c>
      <c r="F85" s="20">
        <v>2.0</v>
      </c>
      <c r="G85" s="20">
        <v>3.0</v>
      </c>
      <c r="H85" s="20" t="s">
        <v>219</v>
      </c>
      <c r="I85" s="22">
        <f t="shared" si="2"/>
        <v>230750</v>
      </c>
      <c r="J85" s="22">
        <f t="shared" si="3"/>
        <v>153833.3333</v>
      </c>
      <c r="K85" s="22">
        <f t="shared" si="4"/>
        <v>92300</v>
      </c>
    </row>
    <row r="86">
      <c r="A86" s="17" t="s">
        <v>316</v>
      </c>
      <c r="B86" s="17" t="s">
        <v>328</v>
      </c>
      <c r="C86" s="17" t="str">
        <f t="shared" si="1"/>
        <v>Specialized Ruby S-Works</v>
      </c>
      <c r="D86" s="23">
        <v>745500.0</v>
      </c>
      <c r="E86" s="17">
        <v>5.0</v>
      </c>
      <c r="F86" s="17">
        <v>2.0</v>
      </c>
      <c r="G86" s="17">
        <v>3.0</v>
      </c>
      <c r="H86" s="17" t="s">
        <v>219</v>
      </c>
      <c r="I86" s="19">
        <f t="shared" si="2"/>
        <v>372750</v>
      </c>
      <c r="J86" s="19">
        <f t="shared" si="3"/>
        <v>248500</v>
      </c>
      <c r="K86" s="19">
        <f t="shared" si="4"/>
        <v>149100</v>
      </c>
    </row>
    <row r="87">
      <c r="A87" s="20" t="s">
        <v>316</v>
      </c>
      <c r="B87" s="20" t="s">
        <v>329</v>
      </c>
      <c r="C87" s="20" t="str">
        <f t="shared" si="1"/>
        <v>Specialized Shiv</v>
      </c>
      <c r="D87" s="21">
        <v>710000.0</v>
      </c>
      <c r="E87" s="20">
        <v>10.0</v>
      </c>
      <c r="F87" s="20">
        <v>4.0</v>
      </c>
      <c r="G87" s="20">
        <v>1.0</v>
      </c>
      <c r="H87" s="20" t="s">
        <v>223</v>
      </c>
      <c r="I87" s="22">
        <f t="shared" si="2"/>
        <v>177500</v>
      </c>
      <c r="J87" s="22">
        <f t="shared" si="3"/>
        <v>710000</v>
      </c>
      <c r="K87" s="22">
        <f t="shared" si="4"/>
        <v>142000</v>
      </c>
    </row>
    <row r="88">
      <c r="A88" s="17" t="s">
        <v>316</v>
      </c>
      <c r="B88" s="17" t="s">
        <v>330</v>
      </c>
      <c r="C88" s="17" t="str">
        <f t="shared" si="1"/>
        <v>Specialized Shiv Disc</v>
      </c>
      <c r="D88" s="23">
        <v>994000.0</v>
      </c>
      <c r="E88" s="17">
        <v>18.0</v>
      </c>
      <c r="F88" s="17">
        <v>4.0</v>
      </c>
      <c r="G88" s="17">
        <v>1.0</v>
      </c>
      <c r="H88" s="17" t="s">
        <v>223</v>
      </c>
      <c r="I88" s="19">
        <f t="shared" si="2"/>
        <v>248500</v>
      </c>
      <c r="J88" s="19">
        <f t="shared" si="3"/>
        <v>994000</v>
      </c>
      <c r="K88" s="19">
        <f t="shared" si="4"/>
        <v>198800</v>
      </c>
    </row>
    <row r="89">
      <c r="A89" s="20" t="s">
        <v>316</v>
      </c>
      <c r="B89" s="20" t="s">
        <v>331</v>
      </c>
      <c r="C89" s="20" t="str">
        <f t="shared" si="1"/>
        <v>Specialized Shiv S-Works</v>
      </c>
      <c r="D89" s="21">
        <v>852000.0</v>
      </c>
      <c r="E89" s="20">
        <v>10.0</v>
      </c>
      <c r="F89" s="20">
        <v>4.0</v>
      </c>
      <c r="G89" s="20">
        <v>1.0</v>
      </c>
      <c r="H89" s="20" t="s">
        <v>223</v>
      </c>
      <c r="I89" s="22">
        <f t="shared" si="2"/>
        <v>213000</v>
      </c>
      <c r="J89" s="22">
        <f t="shared" si="3"/>
        <v>852000</v>
      </c>
      <c r="K89" s="22">
        <f t="shared" si="4"/>
        <v>170400</v>
      </c>
    </row>
    <row r="90">
      <c r="A90" s="17" t="s">
        <v>316</v>
      </c>
      <c r="B90" s="24" t="s">
        <v>332</v>
      </c>
      <c r="C90" s="17" t="str">
        <f t="shared" si="1"/>
        <v>Specialized Tarmac (3)</v>
      </c>
      <c r="D90" s="17">
        <v>0.0</v>
      </c>
      <c r="E90" s="17">
        <v>0.0</v>
      </c>
      <c r="F90" s="17">
        <v>2.0</v>
      </c>
      <c r="G90" s="17">
        <v>4.0</v>
      </c>
      <c r="H90" s="17" t="s">
        <v>219</v>
      </c>
      <c r="I90" s="19">
        <f t="shared" si="2"/>
        <v>0</v>
      </c>
      <c r="J90" s="19">
        <f t="shared" si="3"/>
        <v>0</v>
      </c>
      <c r="K90" s="19">
        <f t="shared" si="4"/>
        <v>0</v>
      </c>
    </row>
    <row r="91">
      <c r="A91" s="20" t="s">
        <v>316</v>
      </c>
      <c r="B91" s="20" t="s">
        <v>333</v>
      </c>
      <c r="C91" s="20" t="str">
        <f t="shared" si="1"/>
        <v>Specialized Tarmac Pro</v>
      </c>
      <c r="D91" s="21">
        <v>408300.0</v>
      </c>
      <c r="E91" s="20">
        <v>11.0</v>
      </c>
      <c r="F91" s="20">
        <v>2.0</v>
      </c>
      <c r="G91" s="20">
        <v>4.0</v>
      </c>
      <c r="H91" s="20" t="s">
        <v>219</v>
      </c>
      <c r="I91" s="22">
        <f t="shared" si="2"/>
        <v>204150</v>
      </c>
      <c r="J91" s="22">
        <f t="shared" si="3"/>
        <v>102075</v>
      </c>
      <c r="K91" s="22">
        <f t="shared" si="4"/>
        <v>68050</v>
      </c>
    </row>
    <row r="92">
      <c r="A92" s="17" t="s">
        <v>316</v>
      </c>
      <c r="B92" s="17" t="s">
        <v>334</v>
      </c>
      <c r="C92" s="17" t="str">
        <f t="shared" si="1"/>
        <v>Specialized Tarmac SL7</v>
      </c>
      <c r="D92" s="23">
        <v>674500.0</v>
      </c>
      <c r="E92" s="17">
        <v>5.0</v>
      </c>
      <c r="F92" s="17">
        <v>3.0</v>
      </c>
      <c r="G92" s="17">
        <v>3.0</v>
      </c>
      <c r="H92" s="17" t="s">
        <v>219</v>
      </c>
      <c r="I92" s="19">
        <f t="shared" si="2"/>
        <v>224833.3333</v>
      </c>
      <c r="J92" s="19">
        <f t="shared" si="3"/>
        <v>224833.3333</v>
      </c>
      <c r="K92" s="19">
        <f t="shared" si="4"/>
        <v>112416.6667</v>
      </c>
    </row>
    <row r="93">
      <c r="A93" s="20" t="s">
        <v>316</v>
      </c>
      <c r="B93" s="20" t="s">
        <v>335</v>
      </c>
      <c r="C93" s="20" t="str">
        <f t="shared" si="1"/>
        <v>Specialized Venge</v>
      </c>
      <c r="D93" s="21">
        <v>461500.0</v>
      </c>
      <c r="E93" s="20">
        <v>18.0</v>
      </c>
      <c r="F93" s="20">
        <v>3.0</v>
      </c>
      <c r="G93" s="20">
        <v>3.0</v>
      </c>
      <c r="H93" s="20" t="s">
        <v>219</v>
      </c>
      <c r="I93" s="22">
        <f t="shared" si="2"/>
        <v>153833.3333</v>
      </c>
      <c r="J93" s="22">
        <f t="shared" si="3"/>
        <v>153833.3333</v>
      </c>
      <c r="K93" s="22">
        <f t="shared" si="4"/>
        <v>76916.66667</v>
      </c>
    </row>
    <row r="94">
      <c r="A94" s="17" t="s">
        <v>316</v>
      </c>
      <c r="B94" s="17" t="s">
        <v>336</v>
      </c>
      <c r="C94" s="17" t="str">
        <f t="shared" si="1"/>
        <v>Specialized Venge S-Works</v>
      </c>
      <c r="D94" s="23">
        <v>798800.0</v>
      </c>
      <c r="E94" s="17">
        <v>33.0</v>
      </c>
      <c r="F94" s="17">
        <v>3.0</v>
      </c>
      <c r="G94" s="17">
        <v>3.0</v>
      </c>
      <c r="H94" s="17" t="s">
        <v>219</v>
      </c>
      <c r="I94" s="19">
        <f t="shared" si="2"/>
        <v>266266.6667</v>
      </c>
      <c r="J94" s="19">
        <f t="shared" si="3"/>
        <v>266266.6667</v>
      </c>
      <c r="K94" s="19">
        <f t="shared" si="4"/>
        <v>133133.3333</v>
      </c>
    </row>
    <row r="95">
      <c r="A95" s="20" t="s">
        <v>337</v>
      </c>
      <c r="B95" s="25" t="s">
        <v>338</v>
      </c>
      <c r="C95" s="20" t="str">
        <f t="shared" si="1"/>
        <v>Trek Emonda (4)</v>
      </c>
      <c r="D95" s="20">
        <v>0.0</v>
      </c>
      <c r="E95" s="20">
        <v>0.0</v>
      </c>
      <c r="F95" s="20">
        <v>2.0</v>
      </c>
      <c r="G95" s="20">
        <v>4.0</v>
      </c>
      <c r="H95" s="20" t="s">
        <v>219</v>
      </c>
      <c r="I95" s="22">
        <f t="shared" si="2"/>
        <v>0</v>
      </c>
      <c r="J95" s="22">
        <f t="shared" si="3"/>
        <v>0</v>
      </c>
      <c r="K95" s="22">
        <f t="shared" si="4"/>
        <v>0</v>
      </c>
    </row>
    <row r="96">
      <c r="A96" s="17" t="s">
        <v>337</v>
      </c>
      <c r="B96" s="17" t="s">
        <v>339</v>
      </c>
      <c r="C96" s="17" t="str">
        <f t="shared" si="1"/>
        <v>Trek Emonda SL</v>
      </c>
      <c r="D96" s="23">
        <v>142000.0</v>
      </c>
      <c r="E96" s="17">
        <v>26.0</v>
      </c>
      <c r="F96" s="17">
        <v>2.0</v>
      </c>
      <c r="G96" s="17">
        <v>3.0</v>
      </c>
      <c r="H96" s="17" t="s">
        <v>219</v>
      </c>
      <c r="I96" s="19">
        <f t="shared" si="2"/>
        <v>71000</v>
      </c>
      <c r="J96" s="19">
        <f t="shared" si="3"/>
        <v>47333.33333</v>
      </c>
      <c r="K96" s="19">
        <f t="shared" si="4"/>
        <v>28400</v>
      </c>
    </row>
    <row r="97">
      <c r="A97" s="20" t="s">
        <v>337</v>
      </c>
      <c r="B97" s="20" t="s">
        <v>340</v>
      </c>
      <c r="C97" s="20" t="str">
        <f t="shared" si="1"/>
        <v>Trek Madone</v>
      </c>
      <c r="D97" s="21">
        <v>887500.0</v>
      </c>
      <c r="E97" s="20">
        <v>20.0</v>
      </c>
      <c r="F97" s="20">
        <v>3.0</v>
      </c>
      <c r="G97" s="20">
        <v>3.0</v>
      </c>
      <c r="H97" s="20" t="s">
        <v>219</v>
      </c>
      <c r="I97" s="22">
        <f t="shared" si="2"/>
        <v>295833.3333</v>
      </c>
      <c r="J97" s="22">
        <f t="shared" si="3"/>
        <v>295833.3333</v>
      </c>
      <c r="K97" s="22">
        <f t="shared" si="4"/>
        <v>147916.6667</v>
      </c>
    </row>
    <row r="98">
      <c r="A98" s="17" t="s">
        <v>337</v>
      </c>
      <c r="B98" s="17" t="s">
        <v>341</v>
      </c>
      <c r="C98" s="17" t="str">
        <f t="shared" si="1"/>
        <v>Trek Speed Concept SLR 9</v>
      </c>
      <c r="D98" s="23">
        <v>958500.0</v>
      </c>
      <c r="E98" s="17">
        <v>32.0</v>
      </c>
      <c r="F98" s="17">
        <v>4.0</v>
      </c>
      <c r="G98" s="17">
        <v>1.0</v>
      </c>
      <c r="H98" s="17" t="s">
        <v>223</v>
      </c>
      <c r="I98" s="19">
        <f t="shared" si="2"/>
        <v>239625</v>
      </c>
      <c r="J98" s="19">
        <f t="shared" si="3"/>
        <v>958500</v>
      </c>
      <c r="K98" s="19">
        <f t="shared" si="4"/>
        <v>191700</v>
      </c>
    </row>
    <row r="99" hidden="1">
      <c r="A99" s="20" t="s">
        <v>337</v>
      </c>
      <c r="B99" s="20" t="s">
        <v>342</v>
      </c>
      <c r="C99" s="20" t="str">
        <f t="shared" si="1"/>
        <v>Trek Super Caliber</v>
      </c>
      <c r="D99" s="21">
        <v>532500.0</v>
      </c>
      <c r="E99" s="20">
        <v>20.0</v>
      </c>
      <c r="F99" s="20">
        <v>1.0</v>
      </c>
      <c r="G99" s="20">
        <v>1.0</v>
      </c>
      <c r="H99" s="20" t="s">
        <v>240</v>
      </c>
      <c r="I99" s="22">
        <f t="shared" si="2"/>
        <v>532500</v>
      </c>
      <c r="J99" s="22">
        <f t="shared" si="3"/>
        <v>532500</v>
      </c>
      <c r="K99" s="22">
        <f t="shared" si="4"/>
        <v>266250</v>
      </c>
    </row>
    <row r="100">
      <c r="A100" s="17" t="s">
        <v>343</v>
      </c>
      <c r="B100" s="17" t="s">
        <v>344</v>
      </c>
      <c r="C100" s="17" t="str">
        <f t="shared" si="1"/>
        <v>Uranium Nuclear</v>
      </c>
      <c r="D100" s="23">
        <v>184500.0</v>
      </c>
      <c r="E100" s="17">
        <v>19.0</v>
      </c>
      <c r="F100" s="17">
        <v>3.0</v>
      </c>
      <c r="G100" s="17">
        <v>3.0</v>
      </c>
      <c r="H100" s="17" t="s">
        <v>219</v>
      </c>
      <c r="I100" s="19">
        <f t="shared" si="2"/>
        <v>61500</v>
      </c>
      <c r="J100" s="19">
        <f t="shared" si="3"/>
        <v>61500</v>
      </c>
      <c r="K100" s="19">
        <f t="shared" si="4"/>
        <v>30750</v>
      </c>
    </row>
    <row r="101">
      <c r="A101" s="20" t="s">
        <v>345</v>
      </c>
      <c r="B101" s="20" t="s">
        <v>346</v>
      </c>
      <c r="C101" s="20" t="str">
        <f t="shared" si="1"/>
        <v>Van Rysel EDR CF</v>
      </c>
      <c r="D101" s="21">
        <v>326600.0</v>
      </c>
      <c r="E101" s="20">
        <v>12.0</v>
      </c>
      <c r="F101" s="20">
        <v>2.0</v>
      </c>
      <c r="G101" s="20">
        <v>3.0</v>
      </c>
      <c r="H101" s="20" t="s">
        <v>219</v>
      </c>
      <c r="I101" s="22">
        <f t="shared" si="2"/>
        <v>163300</v>
      </c>
      <c r="J101" s="22">
        <f t="shared" si="3"/>
        <v>108866.6667</v>
      </c>
      <c r="K101" s="22">
        <f t="shared" si="4"/>
        <v>65320</v>
      </c>
    </row>
    <row r="102">
      <c r="A102" s="17" t="s">
        <v>347</v>
      </c>
      <c r="B102" s="17" t="s">
        <v>348</v>
      </c>
      <c r="C102" s="17" t="str">
        <f t="shared" si="1"/>
        <v>Ventum NS1</v>
      </c>
      <c r="D102" s="23">
        <v>638900.0</v>
      </c>
      <c r="E102" s="17">
        <v>15.0</v>
      </c>
      <c r="F102" s="17">
        <v>3.0</v>
      </c>
      <c r="G102" s="17">
        <v>3.0</v>
      </c>
      <c r="H102" s="17" t="s">
        <v>219</v>
      </c>
      <c r="I102" s="19">
        <f t="shared" si="2"/>
        <v>212966.6667</v>
      </c>
      <c r="J102" s="19">
        <f t="shared" si="3"/>
        <v>212966.6667</v>
      </c>
      <c r="K102" s="19">
        <f t="shared" si="4"/>
        <v>106483.3333</v>
      </c>
    </row>
    <row r="103">
      <c r="A103" s="20" t="s">
        <v>347</v>
      </c>
      <c r="B103" s="20" t="s">
        <v>267</v>
      </c>
      <c r="C103" s="20" t="str">
        <f t="shared" si="1"/>
        <v>Ventum One</v>
      </c>
      <c r="D103" s="21">
        <v>482800.0</v>
      </c>
      <c r="E103" s="20">
        <v>31.0</v>
      </c>
      <c r="F103" s="20">
        <v>4.0</v>
      </c>
      <c r="G103" s="20">
        <v>1.0</v>
      </c>
      <c r="H103" s="20" t="s">
        <v>223</v>
      </c>
      <c r="I103" s="22">
        <f t="shared" si="2"/>
        <v>120700</v>
      </c>
      <c r="J103" s="22">
        <f t="shared" si="3"/>
        <v>482800</v>
      </c>
      <c r="K103" s="22">
        <f t="shared" si="4"/>
        <v>96560</v>
      </c>
    </row>
    <row r="104">
      <c r="A104" s="17" t="s">
        <v>349</v>
      </c>
      <c r="B104" s="17" t="s">
        <v>8</v>
      </c>
      <c r="C104" s="17" t="str">
        <f t="shared" si="1"/>
        <v>Zwift Aero</v>
      </c>
      <c r="D104" s="23">
        <v>319500.0</v>
      </c>
      <c r="E104" s="17">
        <v>6.0</v>
      </c>
      <c r="F104" s="17">
        <v>3.0</v>
      </c>
      <c r="G104" s="17">
        <v>3.0</v>
      </c>
      <c r="H104" s="17" t="s">
        <v>219</v>
      </c>
      <c r="I104" s="19">
        <f t="shared" si="2"/>
        <v>106500</v>
      </c>
      <c r="J104" s="19">
        <f t="shared" si="3"/>
        <v>106500</v>
      </c>
      <c r="K104" s="19">
        <f t="shared" si="4"/>
        <v>53250</v>
      </c>
    </row>
    <row r="105">
      <c r="A105" s="20" t="s">
        <v>349</v>
      </c>
      <c r="B105" s="20" t="s">
        <v>350</v>
      </c>
      <c r="C105" s="20" t="str">
        <f t="shared" si="1"/>
        <v>Zwift Buffalo Fahrrad</v>
      </c>
      <c r="D105" s="21">
        <v>9500.0</v>
      </c>
      <c r="E105" s="20">
        <v>40.0</v>
      </c>
      <c r="F105" s="20">
        <v>1.0</v>
      </c>
      <c r="G105" s="20">
        <v>1.0</v>
      </c>
      <c r="H105" s="20" t="s">
        <v>219</v>
      </c>
      <c r="I105" s="22">
        <f t="shared" si="2"/>
        <v>9500</v>
      </c>
      <c r="J105" s="22">
        <f t="shared" si="3"/>
        <v>9500</v>
      </c>
      <c r="K105" s="22">
        <f t="shared" si="4"/>
        <v>4750</v>
      </c>
    </row>
    <row r="106">
      <c r="A106" s="17" t="s">
        <v>349</v>
      </c>
      <c r="B106" s="24" t="s">
        <v>351</v>
      </c>
      <c r="C106" s="17" t="str">
        <f t="shared" si="1"/>
        <v>Zwift Carbon (1)</v>
      </c>
      <c r="D106" s="17">
        <v>0.0</v>
      </c>
      <c r="E106" s="17">
        <v>0.0</v>
      </c>
      <c r="F106" s="17">
        <v>2.0</v>
      </c>
      <c r="G106" s="17">
        <v>3.0</v>
      </c>
      <c r="H106" s="17" t="s">
        <v>219</v>
      </c>
      <c r="I106" s="19">
        <f t="shared" si="2"/>
        <v>0</v>
      </c>
      <c r="J106" s="19">
        <f t="shared" si="3"/>
        <v>0</v>
      </c>
      <c r="K106" s="19">
        <f t="shared" si="4"/>
        <v>0</v>
      </c>
    </row>
    <row r="107">
      <c r="A107" s="20" t="s">
        <v>349</v>
      </c>
      <c r="B107" s="25" t="s">
        <v>352</v>
      </c>
      <c r="C107" s="20" t="str">
        <f t="shared" si="1"/>
        <v>Zwift Concept 1 (Tron) (5)</v>
      </c>
      <c r="D107" s="20">
        <v>0.0</v>
      </c>
      <c r="E107" s="26"/>
      <c r="F107" s="26"/>
      <c r="G107" s="26"/>
      <c r="H107" s="20" t="s">
        <v>219</v>
      </c>
      <c r="I107" s="22" t="str">
        <f t="shared" si="2"/>
        <v>#DIV/0!</v>
      </c>
      <c r="J107" s="22" t="str">
        <f t="shared" si="3"/>
        <v>#DIV/0!</v>
      </c>
      <c r="K107" s="22" t="str">
        <f t="shared" si="4"/>
        <v>#DIV/0!</v>
      </c>
    </row>
    <row r="108" hidden="1">
      <c r="A108" s="17" t="s">
        <v>349</v>
      </c>
      <c r="B108" s="17" t="s">
        <v>216</v>
      </c>
      <c r="C108" s="17" t="str">
        <f t="shared" si="1"/>
        <v>Zwift Gravel</v>
      </c>
      <c r="D108" s="23">
        <v>163300.0</v>
      </c>
      <c r="E108" s="17">
        <v>0.0</v>
      </c>
      <c r="F108" s="17">
        <v>2.0</v>
      </c>
      <c r="G108" s="17">
        <v>2.0</v>
      </c>
      <c r="H108" s="17" t="s">
        <v>216</v>
      </c>
      <c r="I108" s="19">
        <f t="shared" si="2"/>
        <v>81650</v>
      </c>
      <c r="J108" s="19">
        <f t="shared" si="3"/>
        <v>81650</v>
      </c>
      <c r="K108" s="19">
        <f t="shared" si="4"/>
        <v>40825</v>
      </c>
    </row>
    <row r="109" hidden="1">
      <c r="A109" s="20" t="s">
        <v>349</v>
      </c>
      <c r="B109" s="25" t="s">
        <v>353</v>
      </c>
      <c r="C109" s="20" t="str">
        <f t="shared" si="1"/>
        <v>Zwift Handcycle (1)</v>
      </c>
      <c r="D109" s="20">
        <v>0.0</v>
      </c>
      <c r="E109" s="20">
        <v>0.0</v>
      </c>
      <c r="F109" s="20">
        <v>4.0</v>
      </c>
      <c r="G109" s="20">
        <v>1.0</v>
      </c>
      <c r="H109" s="20" t="s">
        <v>354</v>
      </c>
      <c r="I109" s="22">
        <f t="shared" si="2"/>
        <v>0</v>
      </c>
      <c r="J109" s="22">
        <f t="shared" si="3"/>
        <v>0</v>
      </c>
      <c r="K109" s="22">
        <f t="shared" si="4"/>
        <v>0</v>
      </c>
    </row>
    <row r="110" hidden="1">
      <c r="A110" s="17" t="s">
        <v>349</v>
      </c>
      <c r="B110" s="24" t="s">
        <v>355</v>
      </c>
      <c r="C110" s="17" t="str">
        <f t="shared" si="1"/>
        <v>Zwift Mountain (1)</v>
      </c>
      <c r="D110" s="17">
        <v>0.0</v>
      </c>
      <c r="E110" s="17">
        <v>0.0</v>
      </c>
      <c r="F110" s="17">
        <v>1.0</v>
      </c>
      <c r="G110" s="17">
        <v>1.0</v>
      </c>
      <c r="H110" s="17" t="s">
        <v>240</v>
      </c>
      <c r="I110" s="19">
        <f t="shared" si="2"/>
        <v>0</v>
      </c>
      <c r="J110" s="19">
        <f t="shared" si="3"/>
        <v>0</v>
      </c>
      <c r="K110" s="19">
        <f t="shared" si="4"/>
        <v>0</v>
      </c>
    </row>
    <row r="111">
      <c r="A111" s="20" t="s">
        <v>349</v>
      </c>
      <c r="B111" s="20" t="s">
        <v>356</v>
      </c>
      <c r="C111" s="20" t="str">
        <f t="shared" si="1"/>
        <v>Zwift Safety</v>
      </c>
      <c r="D111" s="21">
        <v>3550000.0</v>
      </c>
      <c r="E111" s="20">
        <v>44.0</v>
      </c>
      <c r="F111" s="20">
        <v>2.0</v>
      </c>
      <c r="G111" s="20">
        <v>2.0</v>
      </c>
      <c r="H111" s="20" t="s">
        <v>219</v>
      </c>
      <c r="I111" s="22">
        <f t="shared" si="2"/>
        <v>1775000</v>
      </c>
      <c r="J111" s="22">
        <f t="shared" si="3"/>
        <v>1775000</v>
      </c>
      <c r="K111" s="22">
        <f t="shared" si="4"/>
        <v>887500</v>
      </c>
    </row>
    <row r="112">
      <c r="A112" s="17" t="s">
        <v>349</v>
      </c>
      <c r="B112" s="17" t="s">
        <v>357</v>
      </c>
      <c r="C112" s="17" t="str">
        <f t="shared" si="1"/>
        <v>Zwift Steel</v>
      </c>
      <c r="D112" s="23">
        <v>142000.0</v>
      </c>
      <c r="E112" s="17">
        <v>7.0</v>
      </c>
      <c r="F112" s="17">
        <v>1.0</v>
      </c>
      <c r="G112" s="17">
        <v>2.0</v>
      </c>
      <c r="H112" s="17" t="s">
        <v>219</v>
      </c>
      <c r="I112" s="19">
        <f t="shared" si="2"/>
        <v>142000</v>
      </c>
      <c r="J112" s="19">
        <f t="shared" si="3"/>
        <v>71000</v>
      </c>
      <c r="K112" s="19">
        <f t="shared" si="4"/>
        <v>47333.33333</v>
      </c>
    </row>
    <row r="113">
      <c r="A113" s="27" t="s">
        <v>349</v>
      </c>
      <c r="B113" s="28" t="s">
        <v>358</v>
      </c>
      <c r="C113" s="20" t="str">
        <f t="shared" si="1"/>
        <v>Zwift TT (1)</v>
      </c>
      <c r="D113" s="27">
        <v>0.0</v>
      </c>
      <c r="E113" s="27">
        <v>0.0</v>
      </c>
      <c r="F113" s="27">
        <v>4.0</v>
      </c>
      <c r="G113" s="27">
        <v>1.0</v>
      </c>
      <c r="H113" s="20" t="s">
        <v>223</v>
      </c>
      <c r="I113" s="22">
        <f t="shared" si="2"/>
        <v>0</v>
      </c>
      <c r="J113" s="22">
        <f t="shared" si="3"/>
        <v>0</v>
      </c>
      <c r="K113" s="22">
        <f t="shared" si="4"/>
        <v>0</v>
      </c>
    </row>
  </sheetData>
  <autoFilter ref="$A$1:$K$998">
    <filterColumn colId="7">
      <filters blank="1">
        <filter val="TT"/>
        <filter val="Standard"/>
      </filters>
    </filterColumn>
    <sortState ref="A1:K998">
      <sortCondition ref="C1:C998"/>
      <sortCondition ref="K1:K998"/>
    </sortState>
  </autoFilter>
  <hyperlinks>
    <hyperlink r:id="rId1" location="note" ref="B14"/>
    <hyperlink r:id="rId2" location="note" ref="B63"/>
    <hyperlink r:id="rId3" location="note" ref="B90"/>
    <hyperlink r:id="rId4" location="note" ref="B95"/>
    <hyperlink r:id="rId5" location="note" ref="B106"/>
    <hyperlink r:id="rId6" location="note" ref="B107"/>
    <hyperlink r:id="rId7" location="note" ref="B109"/>
    <hyperlink r:id="rId8" location="note" ref="B110"/>
    <hyperlink r:id="rId9" location="note" ref="B113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208</v>
      </c>
      <c r="B1" s="1" t="s">
        <v>209</v>
      </c>
      <c r="C1" s="14" t="s">
        <v>210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5" t="s">
        <v>211</v>
      </c>
      <c r="J1" s="15" t="s">
        <v>212</v>
      </c>
      <c r="K1" s="15" t="s">
        <v>213</v>
      </c>
    </row>
    <row r="2">
      <c r="A2" s="29" t="s">
        <v>359</v>
      </c>
      <c r="B2" s="29" t="s">
        <v>360</v>
      </c>
      <c r="C2" s="17" t="str">
        <f t="shared" ref="C2:C95" si="1">CONCATENATE(A2," ",B2)</f>
        <v>Bontrager Aeolus5</v>
      </c>
      <c r="D2" s="30">
        <v>170400.0</v>
      </c>
      <c r="E2" s="29">
        <v>20.0</v>
      </c>
      <c r="F2" s="29">
        <v>3.0</v>
      </c>
      <c r="G2" s="29">
        <v>3.0</v>
      </c>
      <c r="H2" s="29" t="s">
        <v>361</v>
      </c>
      <c r="I2" s="19">
        <f t="shared" ref="I2:I75" si="2">D2/F2</f>
        <v>56800</v>
      </c>
      <c r="J2" s="19">
        <f t="shared" ref="J2:J75" si="3">D2/G2</f>
        <v>56800</v>
      </c>
      <c r="K2" s="19">
        <f t="shared" ref="K2:K75" si="4">D2/sum(F2:G2)</f>
        <v>28400</v>
      </c>
    </row>
    <row r="3">
      <c r="A3" s="27" t="s">
        <v>362</v>
      </c>
      <c r="B3" s="27">
        <v>36.0</v>
      </c>
      <c r="C3" s="20" t="str">
        <f t="shared" si="1"/>
        <v>CADEX 36</v>
      </c>
      <c r="D3" s="31">
        <v>257400.0</v>
      </c>
      <c r="E3" s="27">
        <v>26.0</v>
      </c>
      <c r="F3" s="27">
        <v>3.0</v>
      </c>
      <c r="G3" s="27">
        <v>4.0</v>
      </c>
      <c r="H3" s="27" t="s">
        <v>361</v>
      </c>
      <c r="I3" s="22">
        <f t="shared" si="2"/>
        <v>85800</v>
      </c>
      <c r="J3" s="22">
        <f t="shared" si="3"/>
        <v>64350</v>
      </c>
      <c r="K3" s="22">
        <f t="shared" si="4"/>
        <v>36771.42857</v>
      </c>
    </row>
    <row r="4">
      <c r="A4" s="32" t="s">
        <v>362</v>
      </c>
      <c r="B4" s="32">
        <v>42.0</v>
      </c>
      <c r="C4" s="17" t="str">
        <f t="shared" si="1"/>
        <v>CADEX 42</v>
      </c>
      <c r="D4" s="33">
        <v>227200.0</v>
      </c>
      <c r="E4" s="32">
        <v>8.0</v>
      </c>
      <c r="F4" s="32">
        <v>3.0</v>
      </c>
      <c r="G4" s="32">
        <v>3.0</v>
      </c>
      <c r="H4" s="32" t="s">
        <v>361</v>
      </c>
      <c r="I4" s="19">
        <f t="shared" si="2"/>
        <v>75733.33333</v>
      </c>
      <c r="J4" s="19">
        <f t="shared" si="3"/>
        <v>75733.33333</v>
      </c>
      <c r="K4" s="19">
        <f t="shared" si="4"/>
        <v>37866.66667</v>
      </c>
    </row>
    <row r="5">
      <c r="A5" s="27" t="s">
        <v>362</v>
      </c>
      <c r="B5" s="27">
        <v>65.0</v>
      </c>
      <c r="C5" s="20" t="str">
        <f t="shared" si="1"/>
        <v>CADEX 65</v>
      </c>
      <c r="D5" s="31">
        <v>241400.0</v>
      </c>
      <c r="E5" s="27">
        <v>21.0</v>
      </c>
      <c r="F5" s="27">
        <v>4.0</v>
      </c>
      <c r="G5" s="27">
        <v>3.0</v>
      </c>
      <c r="H5" s="27" t="s">
        <v>361</v>
      </c>
      <c r="I5" s="22">
        <f t="shared" si="2"/>
        <v>60350</v>
      </c>
      <c r="J5" s="22">
        <f t="shared" si="3"/>
        <v>80466.66667</v>
      </c>
      <c r="K5" s="22">
        <f t="shared" si="4"/>
        <v>34485.71429</v>
      </c>
    </row>
    <row r="6">
      <c r="A6" s="32" t="s">
        <v>362</v>
      </c>
      <c r="B6" s="32" t="s">
        <v>363</v>
      </c>
      <c r="C6" s="17" t="str">
        <f t="shared" si="1"/>
        <v>CADEX AR 35</v>
      </c>
      <c r="D6" s="33">
        <v>21300.0</v>
      </c>
      <c r="E6" s="32">
        <v>0.0</v>
      </c>
      <c r="F6" s="32">
        <v>3.0</v>
      </c>
      <c r="G6" s="32">
        <v>1.0</v>
      </c>
      <c r="H6" s="32" t="s">
        <v>216</v>
      </c>
      <c r="I6" s="19">
        <f t="shared" si="2"/>
        <v>7100</v>
      </c>
      <c r="J6" s="19">
        <f t="shared" si="3"/>
        <v>21300</v>
      </c>
      <c r="K6" s="19">
        <f t="shared" si="4"/>
        <v>5325</v>
      </c>
    </row>
    <row r="7">
      <c r="A7" s="27" t="s">
        <v>364</v>
      </c>
      <c r="B7" s="27" t="s">
        <v>365</v>
      </c>
      <c r="C7" s="20" t="str">
        <f t="shared" si="1"/>
        <v>Campagnolo Bora Ultra 35</v>
      </c>
      <c r="D7" s="31">
        <v>248500.0</v>
      </c>
      <c r="E7" s="27">
        <v>33.0</v>
      </c>
      <c r="F7" s="27">
        <v>2.0</v>
      </c>
      <c r="G7" s="27">
        <v>4.0</v>
      </c>
      <c r="H7" s="27" t="s">
        <v>361</v>
      </c>
      <c r="I7" s="22">
        <f t="shared" si="2"/>
        <v>124250</v>
      </c>
      <c r="J7" s="22">
        <f t="shared" si="3"/>
        <v>62125</v>
      </c>
      <c r="K7" s="22">
        <f t="shared" si="4"/>
        <v>41416.66667</v>
      </c>
    </row>
    <row r="8">
      <c r="A8" s="32" t="s">
        <v>364</v>
      </c>
      <c r="B8" s="32" t="s">
        <v>366</v>
      </c>
      <c r="C8" s="17" t="str">
        <f t="shared" si="1"/>
        <v>Campagnolo Bora Ultra 50</v>
      </c>
      <c r="D8" s="33">
        <v>262700.0</v>
      </c>
      <c r="E8" s="32">
        <v>27.0</v>
      </c>
      <c r="F8" s="32">
        <v>3.0</v>
      </c>
      <c r="G8" s="32">
        <v>3.0</v>
      </c>
      <c r="H8" s="32" t="s">
        <v>361</v>
      </c>
      <c r="I8" s="19">
        <f t="shared" si="2"/>
        <v>87566.66667</v>
      </c>
      <c r="J8" s="19">
        <f t="shared" si="3"/>
        <v>87566.66667</v>
      </c>
      <c r="K8" s="19">
        <f t="shared" si="4"/>
        <v>43783.33333</v>
      </c>
    </row>
    <row r="9">
      <c r="A9" s="27" t="s">
        <v>367</v>
      </c>
      <c r="B9" s="27" t="s">
        <v>368</v>
      </c>
      <c r="C9" s="20" t="str">
        <f t="shared" si="1"/>
        <v>DT Swiss ARC 1100 DiCut 62</v>
      </c>
      <c r="D9" s="31">
        <v>184600.0</v>
      </c>
      <c r="E9" s="27">
        <v>6.0</v>
      </c>
      <c r="F9" s="27">
        <v>4.0</v>
      </c>
      <c r="G9" s="27">
        <v>3.0</v>
      </c>
      <c r="H9" s="27" t="s">
        <v>361</v>
      </c>
      <c r="I9" s="22">
        <f t="shared" si="2"/>
        <v>46150</v>
      </c>
      <c r="J9" s="22">
        <f t="shared" si="3"/>
        <v>61533.33333</v>
      </c>
      <c r="K9" s="22">
        <f t="shared" si="4"/>
        <v>26371.42857</v>
      </c>
    </row>
    <row r="10">
      <c r="A10" s="32" t="s">
        <v>367</v>
      </c>
      <c r="B10" s="32" t="s">
        <v>369</v>
      </c>
      <c r="C10" s="17" t="str">
        <f t="shared" si="1"/>
        <v>DT Swiss ARC 1100 DiCut Disc</v>
      </c>
      <c r="D10" s="33">
        <v>1579800.0</v>
      </c>
      <c r="E10" s="32">
        <v>42.0</v>
      </c>
      <c r="F10" s="32">
        <v>4.0</v>
      </c>
      <c r="G10" s="32">
        <v>1.0</v>
      </c>
      <c r="H10" s="32" t="s">
        <v>361</v>
      </c>
      <c r="I10" s="19">
        <f t="shared" si="2"/>
        <v>394950</v>
      </c>
      <c r="J10" s="19">
        <f t="shared" si="3"/>
        <v>1579800</v>
      </c>
      <c r="K10" s="19">
        <f t="shared" si="4"/>
        <v>315960</v>
      </c>
    </row>
    <row r="11">
      <c r="A11" s="27" t="s">
        <v>370</v>
      </c>
      <c r="B11" s="27" t="s">
        <v>371</v>
      </c>
      <c r="C11" s="20" t="str">
        <f t="shared" si="1"/>
        <v>ENVE G23</v>
      </c>
      <c r="D11" s="31">
        <v>17800.0</v>
      </c>
      <c r="E11" s="27">
        <v>0.0</v>
      </c>
      <c r="F11" s="27">
        <v>3.0</v>
      </c>
      <c r="G11" s="27">
        <v>1.0</v>
      </c>
      <c r="H11" s="27" t="s">
        <v>216</v>
      </c>
      <c r="I11" s="22">
        <f t="shared" si="2"/>
        <v>5933.333333</v>
      </c>
      <c r="J11" s="22">
        <f t="shared" si="3"/>
        <v>17800</v>
      </c>
      <c r="K11" s="22">
        <f t="shared" si="4"/>
        <v>4450</v>
      </c>
    </row>
    <row r="12">
      <c r="A12" s="32" t="s">
        <v>370</v>
      </c>
      <c r="B12" s="32" t="s">
        <v>372</v>
      </c>
      <c r="C12" s="17" t="str">
        <f t="shared" si="1"/>
        <v>ENVE SES 2.2</v>
      </c>
      <c r="D12" s="33">
        <v>191700.0</v>
      </c>
      <c r="E12" s="32">
        <v>17.0</v>
      </c>
      <c r="F12" s="32">
        <v>2.0</v>
      </c>
      <c r="G12" s="32">
        <v>4.0</v>
      </c>
      <c r="H12" s="32" t="s">
        <v>361</v>
      </c>
      <c r="I12" s="19">
        <f t="shared" si="2"/>
        <v>95850</v>
      </c>
      <c r="J12" s="19">
        <f t="shared" si="3"/>
        <v>47925</v>
      </c>
      <c r="K12" s="19">
        <f t="shared" si="4"/>
        <v>31950</v>
      </c>
    </row>
    <row r="13">
      <c r="A13" s="27" t="s">
        <v>370</v>
      </c>
      <c r="B13" s="27" t="s">
        <v>373</v>
      </c>
      <c r="C13" s="20" t="str">
        <f t="shared" si="1"/>
        <v>ENVE SES 3.4</v>
      </c>
      <c r="D13" s="31">
        <v>191700.0</v>
      </c>
      <c r="E13" s="27">
        <v>4.0</v>
      </c>
      <c r="F13" s="27">
        <v>3.0</v>
      </c>
      <c r="G13" s="27">
        <v>4.0</v>
      </c>
      <c r="H13" s="27" t="s">
        <v>361</v>
      </c>
      <c r="I13" s="22">
        <f t="shared" si="2"/>
        <v>63900</v>
      </c>
      <c r="J13" s="22">
        <f t="shared" si="3"/>
        <v>47925</v>
      </c>
      <c r="K13" s="22">
        <f t="shared" si="4"/>
        <v>27385.71429</v>
      </c>
    </row>
    <row r="14">
      <c r="A14" s="32" t="s">
        <v>370</v>
      </c>
      <c r="B14" s="32" t="s">
        <v>374</v>
      </c>
      <c r="C14" s="17" t="str">
        <f t="shared" si="1"/>
        <v>ENVE SES 6.7</v>
      </c>
      <c r="D14" s="33">
        <v>191700.0</v>
      </c>
      <c r="E14" s="32">
        <v>25.0</v>
      </c>
      <c r="F14" s="32">
        <v>3.0</v>
      </c>
      <c r="G14" s="32">
        <v>2.0</v>
      </c>
      <c r="H14" s="32" t="s">
        <v>361</v>
      </c>
      <c r="I14" s="19">
        <f t="shared" si="2"/>
        <v>63900</v>
      </c>
      <c r="J14" s="19">
        <f t="shared" si="3"/>
        <v>95850</v>
      </c>
      <c r="K14" s="19">
        <f t="shared" si="4"/>
        <v>38340</v>
      </c>
    </row>
    <row r="15">
      <c r="A15" s="27" t="s">
        <v>370</v>
      </c>
      <c r="B15" s="27" t="s">
        <v>375</v>
      </c>
      <c r="C15" s="20" t="str">
        <f t="shared" si="1"/>
        <v>ENVE SES 7.8</v>
      </c>
      <c r="D15" s="31">
        <v>205900.0</v>
      </c>
      <c r="E15" s="27">
        <v>39.0</v>
      </c>
      <c r="F15" s="27">
        <v>4.0</v>
      </c>
      <c r="G15" s="27">
        <v>2.0</v>
      </c>
      <c r="H15" s="27" t="s">
        <v>361</v>
      </c>
      <c r="I15" s="22">
        <f t="shared" si="2"/>
        <v>51475</v>
      </c>
      <c r="J15" s="22">
        <f t="shared" si="3"/>
        <v>102950</v>
      </c>
      <c r="K15" s="22">
        <f t="shared" si="4"/>
        <v>34316.66667</v>
      </c>
    </row>
    <row r="16">
      <c r="A16" s="32" t="s">
        <v>370</v>
      </c>
      <c r="B16" s="32" t="s">
        <v>376</v>
      </c>
      <c r="C16" s="17" t="str">
        <f t="shared" si="1"/>
        <v>ENVE SES 8.9</v>
      </c>
      <c r="D16" s="33">
        <v>205900.0</v>
      </c>
      <c r="E16" s="32">
        <v>31.0</v>
      </c>
      <c r="F16" s="32">
        <v>4.0</v>
      </c>
      <c r="G16" s="32">
        <v>1.0</v>
      </c>
      <c r="H16" s="32" t="s">
        <v>361</v>
      </c>
      <c r="I16" s="19">
        <f t="shared" si="2"/>
        <v>51475</v>
      </c>
      <c r="J16" s="19">
        <f t="shared" si="3"/>
        <v>205900</v>
      </c>
      <c r="K16" s="19">
        <f t="shared" si="4"/>
        <v>41180</v>
      </c>
    </row>
    <row r="17">
      <c r="A17" s="27" t="s">
        <v>377</v>
      </c>
      <c r="B17" s="27" t="s">
        <v>378</v>
      </c>
      <c r="C17" s="20" t="str">
        <f t="shared" si="1"/>
        <v>FFWD RYOT55</v>
      </c>
      <c r="D17" s="31">
        <v>113700.0</v>
      </c>
      <c r="E17" s="27">
        <v>23.0</v>
      </c>
      <c r="F17" s="27">
        <v>3.0</v>
      </c>
      <c r="G17" s="27">
        <v>3.0</v>
      </c>
      <c r="H17" s="27" t="s">
        <v>361</v>
      </c>
      <c r="I17" s="22">
        <f t="shared" si="2"/>
        <v>37900</v>
      </c>
      <c r="J17" s="22">
        <f t="shared" si="3"/>
        <v>37900</v>
      </c>
      <c r="K17" s="22">
        <f t="shared" si="4"/>
        <v>18950</v>
      </c>
    </row>
    <row r="18">
      <c r="A18" s="32" t="s">
        <v>275</v>
      </c>
      <c r="B18" s="32" t="s">
        <v>379</v>
      </c>
      <c r="C18" s="17" t="str">
        <f t="shared" si="1"/>
        <v>Giant SLR 0</v>
      </c>
      <c r="D18" s="33">
        <v>191800.0</v>
      </c>
      <c r="E18" s="32">
        <v>22.0</v>
      </c>
      <c r="F18" s="32">
        <v>3.0</v>
      </c>
      <c r="G18" s="32">
        <v>4.0</v>
      </c>
      <c r="H18" s="32" t="s">
        <v>361</v>
      </c>
      <c r="I18" s="19">
        <f t="shared" si="2"/>
        <v>63933.33333</v>
      </c>
      <c r="J18" s="19">
        <f t="shared" si="3"/>
        <v>47950</v>
      </c>
      <c r="K18" s="19">
        <f t="shared" si="4"/>
        <v>27400</v>
      </c>
    </row>
    <row r="19">
      <c r="A19" s="27" t="s">
        <v>380</v>
      </c>
      <c r="B19" s="27" t="s">
        <v>381</v>
      </c>
      <c r="C19" s="20" t="str">
        <f t="shared" si="1"/>
        <v>HED Vanquish RC6 Pro</v>
      </c>
      <c r="D19" s="31">
        <v>227200.0</v>
      </c>
      <c r="E19" s="27">
        <v>8.0</v>
      </c>
      <c r="F19" s="27">
        <v>3.0</v>
      </c>
      <c r="G19" s="27">
        <v>3.0</v>
      </c>
      <c r="H19" s="27" t="s">
        <v>361</v>
      </c>
      <c r="I19" s="22">
        <f t="shared" si="2"/>
        <v>75733.33333</v>
      </c>
      <c r="J19" s="22">
        <f t="shared" si="3"/>
        <v>75733.33333</v>
      </c>
      <c r="K19" s="22">
        <f t="shared" si="4"/>
        <v>37866.66667</v>
      </c>
    </row>
    <row r="20">
      <c r="A20" s="32" t="s">
        <v>382</v>
      </c>
      <c r="B20" s="34" t="s">
        <v>383</v>
      </c>
      <c r="C20" s="17" t="str">
        <f t="shared" si="1"/>
        <v>Lightweight Meilenstein (1)</v>
      </c>
      <c r="D20" s="32" t="s">
        <v>384</v>
      </c>
      <c r="E20" s="32">
        <v>0.0</v>
      </c>
      <c r="F20" s="32">
        <v>3.0</v>
      </c>
      <c r="G20" s="32">
        <v>4.0</v>
      </c>
      <c r="H20" s="32" t="s">
        <v>361</v>
      </c>
      <c r="I20" s="19" t="str">
        <f t="shared" si="2"/>
        <v>#VALUE!</v>
      </c>
      <c r="J20" s="19" t="str">
        <f t="shared" si="3"/>
        <v>#VALUE!</v>
      </c>
      <c r="K20" s="19" t="str">
        <f t="shared" si="4"/>
        <v>#VALUE!</v>
      </c>
    </row>
    <row r="21">
      <c r="A21" s="27" t="s">
        <v>385</v>
      </c>
      <c r="B21" s="27" t="s">
        <v>386</v>
      </c>
      <c r="C21" s="20" t="str">
        <f t="shared" si="1"/>
        <v>Mavic Comete Pro Carbon SL UST</v>
      </c>
      <c r="D21" s="31">
        <v>142000.0</v>
      </c>
      <c r="E21" s="27">
        <v>23.0</v>
      </c>
      <c r="F21" s="27">
        <v>3.0</v>
      </c>
      <c r="G21" s="27">
        <v>1.0</v>
      </c>
      <c r="H21" s="27" t="s">
        <v>361</v>
      </c>
      <c r="I21" s="22">
        <f t="shared" si="2"/>
        <v>47333.33333</v>
      </c>
      <c r="J21" s="22">
        <f t="shared" si="3"/>
        <v>142000</v>
      </c>
      <c r="K21" s="22">
        <f t="shared" si="4"/>
        <v>35500</v>
      </c>
    </row>
    <row r="22">
      <c r="A22" s="32" t="s">
        <v>385</v>
      </c>
      <c r="B22" s="32" t="s">
        <v>387</v>
      </c>
      <c r="C22" s="17" t="str">
        <f t="shared" si="1"/>
        <v>Mavic Cosmic CXR60c</v>
      </c>
      <c r="D22" s="33">
        <v>142000.0</v>
      </c>
      <c r="E22" s="32">
        <v>16.0</v>
      </c>
      <c r="F22" s="32">
        <v>3.0</v>
      </c>
      <c r="G22" s="32">
        <v>1.0</v>
      </c>
      <c r="H22" s="32" t="s">
        <v>361</v>
      </c>
      <c r="I22" s="19">
        <f t="shared" si="2"/>
        <v>47333.33333</v>
      </c>
      <c r="J22" s="19">
        <f t="shared" si="3"/>
        <v>142000</v>
      </c>
      <c r="K22" s="19">
        <f t="shared" si="4"/>
        <v>35500</v>
      </c>
    </row>
    <row r="23">
      <c r="A23" s="27" t="s">
        <v>385</v>
      </c>
      <c r="B23" s="27" t="s">
        <v>388</v>
      </c>
      <c r="C23" s="20" t="str">
        <f t="shared" si="1"/>
        <v>Mavic Cosmic Ultimate UST</v>
      </c>
      <c r="D23" s="31">
        <v>142000.0</v>
      </c>
      <c r="E23" s="27">
        <v>9.0</v>
      </c>
      <c r="F23" s="27">
        <v>3.0</v>
      </c>
      <c r="G23" s="27">
        <v>1.0</v>
      </c>
      <c r="H23" s="27" t="s">
        <v>361</v>
      </c>
      <c r="I23" s="22">
        <f t="shared" si="2"/>
        <v>47333.33333</v>
      </c>
      <c r="J23" s="22">
        <f t="shared" si="3"/>
        <v>142000</v>
      </c>
      <c r="K23" s="22">
        <f t="shared" si="4"/>
        <v>35500</v>
      </c>
    </row>
    <row r="24">
      <c r="A24" s="32" t="s">
        <v>389</v>
      </c>
      <c r="B24" s="32" t="s">
        <v>390</v>
      </c>
      <c r="C24" s="17" t="str">
        <f t="shared" si="1"/>
        <v>Novatec R4</v>
      </c>
      <c r="D24" s="33">
        <v>95900.0</v>
      </c>
      <c r="E24" s="32">
        <v>24.0</v>
      </c>
      <c r="F24" s="32">
        <v>3.0</v>
      </c>
      <c r="G24" s="32">
        <v>2.0</v>
      </c>
      <c r="H24" s="32" t="s">
        <v>361</v>
      </c>
      <c r="I24" s="19">
        <f t="shared" si="2"/>
        <v>31966.66667</v>
      </c>
      <c r="J24" s="19">
        <f t="shared" si="3"/>
        <v>47950</v>
      </c>
      <c r="K24" s="19">
        <f t="shared" si="4"/>
        <v>19180</v>
      </c>
    </row>
    <row r="25">
      <c r="A25" s="27" t="s">
        <v>391</v>
      </c>
      <c r="B25" s="27" t="s">
        <v>392</v>
      </c>
      <c r="C25" s="20" t="str">
        <f t="shared" si="1"/>
        <v>Reserve 25 GR</v>
      </c>
      <c r="D25" s="31">
        <v>11400.0</v>
      </c>
      <c r="E25" s="27">
        <v>0.0</v>
      </c>
      <c r="F25" s="27">
        <v>3.0</v>
      </c>
      <c r="G25" s="27">
        <v>1.0</v>
      </c>
      <c r="H25" s="27" t="s">
        <v>216</v>
      </c>
      <c r="I25" s="22">
        <f t="shared" si="2"/>
        <v>3800</v>
      </c>
      <c r="J25" s="22">
        <f t="shared" si="3"/>
        <v>11400</v>
      </c>
      <c r="K25" s="22">
        <f t="shared" si="4"/>
        <v>2850</v>
      </c>
    </row>
    <row r="26">
      <c r="A26" s="32" t="s">
        <v>393</v>
      </c>
      <c r="B26" s="32" t="s">
        <v>394</v>
      </c>
      <c r="C26" s="17" t="str">
        <f t="shared" si="1"/>
        <v>Roval Alpinist CLX</v>
      </c>
      <c r="D26" s="33">
        <v>135300.0</v>
      </c>
      <c r="E26" s="32">
        <v>32.0</v>
      </c>
      <c r="F26" s="32">
        <v>3.0</v>
      </c>
      <c r="G26" s="32">
        <v>4.0</v>
      </c>
      <c r="H26" s="32" t="s">
        <v>361</v>
      </c>
      <c r="I26" s="19">
        <f t="shared" si="2"/>
        <v>45100</v>
      </c>
      <c r="J26" s="19">
        <f t="shared" si="3"/>
        <v>33825</v>
      </c>
      <c r="K26" s="19">
        <f t="shared" si="4"/>
        <v>19328.57143</v>
      </c>
    </row>
    <row r="27">
      <c r="A27" s="27" t="s">
        <v>393</v>
      </c>
      <c r="B27" s="27" t="s">
        <v>395</v>
      </c>
      <c r="C27" s="20" t="str">
        <f t="shared" si="1"/>
        <v>Roval CLX64</v>
      </c>
      <c r="D27" s="31">
        <v>170400.0</v>
      </c>
      <c r="E27" s="27">
        <v>5.0</v>
      </c>
      <c r="F27" s="27">
        <v>3.0</v>
      </c>
      <c r="G27" s="27">
        <v>2.0</v>
      </c>
      <c r="H27" s="27" t="s">
        <v>361</v>
      </c>
      <c r="I27" s="22">
        <f t="shared" si="2"/>
        <v>56800</v>
      </c>
      <c r="J27" s="22">
        <f t="shared" si="3"/>
        <v>85200</v>
      </c>
      <c r="K27" s="22">
        <f t="shared" si="4"/>
        <v>34080</v>
      </c>
    </row>
    <row r="28">
      <c r="A28" s="32" t="s">
        <v>393</v>
      </c>
      <c r="B28" s="32" t="s">
        <v>396</v>
      </c>
      <c r="C28" s="17" t="str">
        <f t="shared" si="1"/>
        <v>Roval Rapide CLX</v>
      </c>
      <c r="D28" s="33">
        <v>195300.0</v>
      </c>
      <c r="E28" s="32">
        <v>14.0</v>
      </c>
      <c r="F28" s="32">
        <v>3.0</v>
      </c>
      <c r="G28" s="32">
        <v>3.0</v>
      </c>
      <c r="H28" s="32" t="s">
        <v>361</v>
      </c>
      <c r="I28" s="19">
        <f t="shared" si="2"/>
        <v>65100</v>
      </c>
      <c r="J28" s="19">
        <f t="shared" si="3"/>
        <v>65100</v>
      </c>
      <c r="K28" s="19">
        <f t="shared" si="4"/>
        <v>32550</v>
      </c>
    </row>
    <row r="29">
      <c r="A29" s="27" t="s">
        <v>393</v>
      </c>
      <c r="B29" s="27" t="s">
        <v>397</v>
      </c>
      <c r="C29" s="20" t="str">
        <f t="shared" si="1"/>
        <v>Roval Terra CLX</v>
      </c>
      <c r="D29" s="31">
        <v>17800.0</v>
      </c>
      <c r="E29" s="27">
        <v>0.0</v>
      </c>
      <c r="F29" s="27">
        <v>3.0</v>
      </c>
      <c r="G29" s="27">
        <v>1.0</v>
      </c>
      <c r="H29" s="27" t="s">
        <v>216</v>
      </c>
      <c r="I29" s="22">
        <f t="shared" si="2"/>
        <v>5933.333333</v>
      </c>
      <c r="J29" s="22">
        <f t="shared" si="3"/>
        <v>17800</v>
      </c>
      <c r="K29" s="22">
        <f t="shared" si="4"/>
        <v>4450</v>
      </c>
    </row>
    <row r="30">
      <c r="A30" s="32" t="s">
        <v>398</v>
      </c>
      <c r="B30" s="32" t="s">
        <v>399</v>
      </c>
      <c r="C30" s="17" t="str">
        <f t="shared" si="1"/>
        <v>Shimano C40</v>
      </c>
      <c r="D30" s="33">
        <v>85300.0</v>
      </c>
      <c r="E30" s="32">
        <v>12.0</v>
      </c>
      <c r="F30" s="32">
        <v>3.0</v>
      </c>
      <c r="G30" s="32">
        <v>2.0</v>
      </c>
      <c r="H30" s="32" t="s">
        <v>361</v>
      </c>
      <c r="I30" s="19">
        <f t="shared" si="2"/>
        <v>28433.33333</v>
      </c>
      <c r="J30" s="19">
        <f t="shared" si="3"/>
        <v>42650</v>
      </c>
      <c r="K30" s="19">
        <f t="shared" si="4"/>
        <v>17060</v>
      </c>
    </row>
    <row r="31">
      <c r="A31" s="27" t="s">
        <v>398</v>
      </c>
      <c r="B31" s="27" t="s">
        <v>400</v>
      </c>
      <c r="C31" s="20" t="str">
        <f t="shared" si="1"/>
        <v>Shimano C50</v>
      </c>
      <c r="D31" s="31">
        <v>88700.0</v>
      </c>
      <c r="E31" s="27">
        <v>28.0</v>
      </c>
      <c r="F31" s="27">
        <v>3.0</v>
      </c>
      <c r="G31" s="27">
        <v>1.0</v>
      </c>
      <c r="H31" s="27" t="s">
        <v>361</v>
      </c>
      <c r="I31" s="22">
        <f t="shared" si="2"/>
        <v>29566.66667</v>
      </c>
      <c r="J31" s="22">
        <f t="shared" si="3"/>
        <v>88700</v>
      </c>
      <c r="K31" s="22">
        <f t="shared" si="4"/>
        <v>22175</v>
      </c>
    </row>
    <row r="32">
      <c r="A32" s="32" t="s">
        <v>398</v>
      </c>
      <c r="B32" s="32" t="s">
        <v>401</v>
      </c>
      <c r="C32" s="17" t="str">
        <f t="shared" si="1"/>
        <v>Shimano C60</v>
      </c>
      <c r="D32" s="33">
        <v>92300.0</v>
      </c>
      <c r="E32" s="32">
        <v>18.0</v>
      </c>
      <c r="F32" s="32">
        <v>3.0</v>
      </c>
      <c r="G32" s="32">
        <v>1.0</v>
      </c>
      <c r="H32" s="32" t="s">
        <v>361</v>
      </c>
      <c r="I32" s="19">
        <f t="shared" si="2"/>
        <v>30766.66667</v>
      </c>
      <c r="J32" s="19">
        <f t="shared" si="3"/>
        <v>92300</v>
      </c>
      <c r="K32" s="19">
        <f t="shared" si="4"/>
        <v>23075</v>
      </c>
    </row>
    <row r="33">
      <c r="A33" s="27" t="s">
        <v>402</v>
      </c>
      <c r="B33" s="27">
        <v>202.0</v>
      </c>
      <c r="C33" s="20" t="str">
        <f t="shared" si="1"/>
        <v>Zipp 202</v>
      </c>
      <c r="D33" s="31">
        <v>149200.0</v>
      </c>
      <c r="E33" s="27">
        <v>11.0</v>
      </c>
      <c r="F33" s="27">
        <v>3.0</v>
      </c>
      <c r="G33" s="27">
        <v>4.0</v>
      </c>
      <c r="H33" s="27" t="s">
        <v>361</v>
      </c>
      <c r="I33" s="22">
        <f t="shared" si="2"/>
        <v>49733.33333</v>
      </c>
      <c r="J33" s="22">
        <f t="shared" si="3"/>
        <v>37300</v>
      </c>
      <c r="K33" s="22">
        <f t="shared" si="4"/>
        <v>21314.28571</v>
      </c>
    </row>
    <row r="34">
      <c r="A34" s="32" t="s">
        <v>402</v>
      </c>
      <c r="B34" s="32" t="s">
        <v>403</v>
      </c>
      <c r="C34" s="17" t="str">
        <f t="shared" si="1"/>
        <v>Zipp 353 NSW</v>
      </c>
      <c r="D34" s="33">
        <v>255600.0</v>
      </c>
      <c r="E34" s="32">
        <v>19.0</v>
      </c>
      <c r="F34" s="32">
        <v>3.0</v>
      </c>
      <c r="G34" s="32">
        <v>3.0</v>
      </c>
      <c r="H34" s="32" t="s">
        <v>361</v>
      </c>
      <c r="I34" s="19">
        <f t="shared" si="2"/>
        <v>85200</v>
      </c>
      <c r="J34" s="19">
        <f t="shared" si="3"/>
        <v>85200</v>
      </c>
      <c r="K34" s="19">
        <f t="shared" si="4"/>
        <v>42600</v>
      </c>
    </row>
    <row r="35">
      <c r="A35" s="27" t="s">
        <v>402</v>
      </c>
      <c r="B35" s="27">
        <v>404.0</v>
      </c>
      <c r="C35" s="20" t="str">
        <f t="shared" si="1"/>
        <v>Zipp 404</v>
      </c>
      <c r="D35" s="31">
        <v>149200.0</v>
      </c>
      <c r="E35" s="27">
        <v>15.0</v>
      </c>
      <c r="F35" s="27">
        <v>3.0</v>
      </c>
      <c r="G35" s="27">
        <v>2.0</v>
      </c>
      <c r="H35" s="27" t="s">
        <v>361</v>
      </c>
      <c r="I35" s="22">
        <f t="shared" si="2"/>
        <v>49733.33333</v>
      </c>
      <c r="J35" s="22">
        <f t="shared" si="3"/>
        <v>74600</v>
      </c>
      <c r="K35" s="22">
        <f t="shared" si="4"/>
        <v>29840</v>
      </c>
    </row>
    <row r="36">
      <c r="A36" s="32" t="s">
        <v>402</v>
      </c>
      <c r="B36" s="32">
        <v>454.0</v>
      </c>
      <c r="C36" s="17" t="str">
        <f t="shared" si="1"/>
        <v>Zipp 454</v>
      </c>
      <c r="D36" s="33">
        <v>284000.0</v>
      </c>
      <c r="E36" s="32">
        <v>24.0</v>
      </c>
      <c r="F36" s="32">
        <v>4.0</v>
      </c>
      <c r="G36" s="32">
        <v>3.0</v>
      </c>
      <c r="H36" s="32" t="s">
        <v>361</v>
      </c>
      <c r="I36" s="19">
        <f t="shared" si="2"/>
        <v>71000</v>
      </c>
      <c r="J36" s="19">
        <f t="shared" si="3"/>
        <v>94666.66667</v>
      </c>
      <c r="K36" s="19">
        <f t="shared" si="4"/>
        <v>40571.42857</v>
      </c>
    </row>
    <row r="37">
      <c r="A37" s="27" t="s">
        <v>402</v>
      </c>
      <c r="B37" s="27">
        <v>808.0</v>
      </c>
      <c r="C37" s="20" t="str">
        <f t="shared" si="1"/>
        <v>Zipp 808</v>
      </c>
      <c r="D37" s="31">
        <v>177600.0</v>
      </c>
      <c r="E37" s="27">
        <v>13.0</v>
      </c>
      <c r="F37" s="27">
        <v>4.0</v>
      </c>
      <c r="G37" s="27">
        <v>1.0</v>
      </c>
      <c r="H37" s="27" t="s">
        <v>361</v>
      </c>
      <c r="I37" s="22">
        <f t="shared" si="2"/>
        <v>44400</v>
      </c>
      <c r="J37" s="22">
        <f t="shared" si="3"/>
        <v>177600</v>
      </c>
      <c r="K37" s="22">
        <f t="shared" si="4"/>
        <v>35520</v>
      </c>
    </row>
    <row r="38">
      <c r="A38" s="32" t="s">
        <v>402</v>
      </c>
      <c r="B38" s="32" t="s">
        <v>404</v>
      </c>
      <c r="C38" s="17" t="str">
        <f t="shared" si="1"/>
        <v>Zipp 808/Super9</v>
      </c>
      <c r="D38" s="33">
        <v>1075700.0</v>
      </c>
      <c r="E38" s="32">
        <v>35.0</v>
      </c>
      <c r="F38" s="32">
        <v>4.0</v>
      </c>
      <c r="G38" s="32">
        <v>1.0</v>
      </c>
      <c r="H38" s="32" t="s">
        <v>361</v>
      </c>
      <c r="I38" s="19">
        <f t="shared" si="2"/>
        <v>268925</v>
      </c>
      <c r="J38" s="19">
        <f t="shared" si="3"/>
        <v>1075700</v>
      </c>
      <c r="K38" s="19">
        <f t="shared" si="4"/>
        <v>215140</v>
      </c>
    </row>
    <row r="39">
      <c r="A39" s="27" t="s">
        <v>402</v>
      </c>
      <c r="B39" s="27">
        <v>858.0</v>
      </c>
      <c r="C39" s="20" t="str">
        <f t="shared" si="1"/>
        <v>Zipp 858</v>
      </c>
      <c r="D39" s="31">
        <v>312400.0</v>
      </c>
      <c r="E39" s="27">
        <v>37.0</v>
      </c>
      <c r="F39" s="27">
        <v>4.0</v>
      </c>
      <c r="G39" s="27">
        <v>1.0</v>
      </c>
      <c r="H39" s="27" t="s">
        <v>361</v>
      </c>
      <c r="I39" s="22">
        <f t="shared" si="2"/>
        <v>78100</v>
      </c>
      <c r="J39" s="22">
        <f t="shared" si="3"/>
        <v>312400</v>
      </c>
      <c r="K39" s="22">
        <f t="shared" si="4"/>
        <v>62480</v>
      </c>
    </row>
    <row r="40">
      <c r="A40" s="32" t="s">
        <v>402</v>
      </c>
      <c r="B40" s="32" t="s">
        <v>405</v>
      </c>
      <c r="C40" s="17" t="str">
        <f t="shared" si="1"/>
        <v>Zipp 858/Super9</v>
      </c>
      <c r="D40" s="33">
        <v>1508800.0</v>
      </c>
      <c r="E40" s="32">
        <v>45.0</v>
      </c>
      <c r="F40" s="32">
        <v>4.0</v>
      </c>
      <c r="G40" s="32">
        <v>1.0</v>
      </c>
      <c r="H40" s="32" t="s">
        <v>361</v>
      </c>
      <c r="I40" s="19">
        <f t="shared" si="2"/>
        <v>377200</v>
      </c>
      <c r="J40" s="19">
        <f t="shared" si="3"/>
        <v>1508800</v>
      </c>
      <c r="K40" s="19">
        <f t="shared" si="4"/>
        <v>301760</v>
      </c>
    </row>
    <row r="41">
      <c r="A41" s="27" t="s">
        <v>349</v>
      </c>
      <c r="B41" s="27" t="s">
        <v>156</v>
      </c>
      <c r="C41" s="20" t="str">
        <f t="shared" si="1"/>
        <v>Zwift 32mm Carbon</v>
      </c>
      <c r="D41" s="27">
        <v>0.0</v>
      </c>
      <c r="E41" s="27">
        <v>0.0</v>
      </c>
      <c r="F41" s="27">
        <v>2.0</v>
      </c>
      <c r="G41" s="27">
        <v>2.0</v>
      </c>
      <c r="H41" s="27" t="s">
        <v>361</v>
      </c>
      <c r="I41" s="22">
        <f t="shared" si="2"/>
        <v>0</v>
      </c>
      <c r="J41" s="22">
        <f t="shared" si="3"/>
        <v>0</v>
      </c>
      <c r="K41" s="22">
        <f t="shared" si="4"/>
        <v>0</v>
      </c>
    </row>
    <row r="42">
      <c r="A42" s="32" t="s">
        <v>349</v>
      </c>
      <c r="B42" s="32" t="s">
        <v>166</v>
      </c>
      <c r="C42" s="17" t="str">
        <f t="shared" si="1"/>
        <v>Zwift 50mm Carbon</v>
      </c>
      <c r="D42" s="33">
        <v>120700.0</v>
      </c>
      <c r="E42" s="32">
        <v>7.0</v>
      </c>
      <c r="F42" s="32">
        <v>3.0</v>
      </c>
      <c r="G42" s="32">
        <v>2.0</v>
      </c>
      <c r="H42" s="32" t="s">
        <v>361</v>
      </c>
      <c r="I42" s="19">
        <f t="shared" si="2"/>
        <v>40233.33333</v>
      </c>
      <c r="J42" s="19">
        <f t="shared" si="3"/>
        <v>60350</v>
      </c>
      <c r="K42" s="19">
        <f t="shared" si="4"/>
        <v>24140</v>
      </c>
    </row>
    <row r="43">
      <c r="A43" s="27" t="s">
        <v>349</v>
      </c>
      <c r="B43" s="27" t="s">
        <v>350</v>
      </c>
      <c r="C43" s="20" t="str">
        <f t="shared" si="1"/>
        <v>Zwift Buffalo Fahrrad</v>
      </c>
      <c r="D43" s="31">
        <v>3200.0</v>
      </c>
      <c r="E43" s="27">
        <v>40.0</v>
      </c>
      <c r="F43" s="27">
        <v>1.0</v>
      </c>
      <c r="G43" s="27">
        <v>1.0</v>
      </c>
      <c r="H43" s="27" t="s">
        <v>361</v>
      </c>
      <c r="I43" s="22">
        <f t="shared" si="2"/>
        <v>3200</v>
      </c>
      <c r="J43" s="22">
        <f t="shared" si="3"/>
        <v>3200</v>
      </c>
      <c r="K43" s="22">
        <f t="shared" si="4"/>
        <v>1600</v>
      </c>
    </row>
    <row r="44">
      <c r="A44" s="32" t="s">
        <v>349</v>
      </c>
      <c r="B44" s="32" t="s">
        <v>406</v>
      </c>
      <c r="C44" s="17" t="str">
        <f t="shared" si="1"/>
        <v>Zwift Classic</v>
      </c>
      <c r="D44" s="33">
        <v>35600.0</v>
      </c>
      <c r="E44" s="32">
        <v>2.0</v>
      </c>
      <c r="F44" s="32">
        <v>1.0</v>
      </c>
      <c r="G44" s="32">
        <v>1.0</v>
      </c>
      <c r="H44" s="32" t="s">
        <v>361</v>
      </c>
      <c r="I44" s="19">
        <f t="shared" si="2"/>
        <v>35600</v>
      </c>
      <c r="J44" s="19">
        <f t="shared" si="3"/>
        <v>35600</v>
      </c>
      <c r="K44" s="19">
        <f t="shared" si="4"/>
        <v>17800</v>
      </c>
    </row>
    <row r="45">
      <c r="A45" s="27" t="s">
        <v>349</v>
      </c>
      <c r="B45" s="28" t="s">
        <v>407</v>
      </c>
      <c r="C45" s="20" t="str">
        <f t="shared" si="1"/>
        <v>Zwift Gravel (3)</v>
      </c>
      <c r="D45" s="27">
        <v>0.0</v>
      </c>
      <c r="E45" s="27">
        <v>0.0</v>
      </c>
      <c r="F45" s="27">
        <v>3.0</v>
      </c>
      <c r="G45" s="27">
        <v>1.0</v>
      </c>
      <c r="H45" s="27" t="s">
        <v>216</v>
      </c>
      <c r="I45" s="22">
        <f t="shared" si="2"/>
        <v>0</v>
      </c>
      <c r="J45" s="22">
        <f t="shared" si="3"/>
        <v>0</v>
      </c>
      <c r="K45" s="22">
        <f t="shared" si="4"/>
        <v>0</v>
      </c>
    </row>
    <row r="46">
      <c r="A46" s="32" t="s">
        <v>349</v>
      </c>
      <c r="B46" s="34" t="s">
        <v>408</v>
      </c>
      <c r="C46" s="17" t="str">
        <f t="shared" si="1"/>
        <v>Zwift Mountain (2)</v>
      </c>
      <c r="D46" s="32">
        <v>0.0</v>
      </c>
      <c r="E46" s="32">
        <v>0.0</v>
      </c>
      <c r="F46" s="32">
        <v>1.0</v>
      </c>
      <c r="G46" s="32">
        <v>1.0</v>
      </c>
      <c r="H46" s="32" t="s">
        <v>240</v>
      </c>
      <c r="I46" s="19">
        <f t="shared" si="2"/>
        <v>0</v>
      </c>
      <c r="J46" s="19">
        <f t="shared" si="3"/>
        <v>0</v>
      </c>
      <c r="K46" s="19">
        <f t="shared" si="4"/>
        <v>0</v>
      </c>
    </row>
    <row r="47">
      <c r="A47" s="27" t="s">
        <v>349</v>
      </c>
      <c r="B47" s="27" t="s">
        <v>356</v>
      </c>
      <c r="C47" s="20" t="str">
        <f t="shared" si="1"/>
        <v>Zwift Safety</v>
      </c>
      <c r="D47" s="31">
        <v>710000.0</v>
      </c>
      <c r="E47" s="27">
        <v>44.0</v>
      </c>
      <c r="F47" s="27">
        <v>2.0</v>
      </c>
      <c r="G47" s="27">
        <v>2.0</v>
      </c>
      <c r="H47" s="27" t="s">
        <v>361</v>
      </c>
      <c r="I47" s="22">
        <f t="shared" si="2"/>
        <v>355000</v>
      </c>
      <c r="J47" s="22">
        <f t="shared" si="3"/>
        <v>355000</v>
      </c>
      <c r="K47" s="22">
        <f t="shared" si="4"/>
        <v>177500</v>
      </c>
    </row>
    <row r="48">
      <c r="C48" s="35" t="str">
        <f t="shared" si="1"/>
        <v> </v>
      </c>
      <c r="I48" s="36" t="str">
        <f t="shared" si="2"/>
        <v>#DIV/0!</v>
      </c>
      <c r="J48" s="36" t="str">
        <f t="shared" si="3"/>
        <v>#DIV/0!</v>
      </c>
      <c r="K48" s="36" t="str">
        <f t="shared" si="4"/>
        <v>#DIV/0!</v>
      </c>
    </row>
    <row r="49">
      <c r="C49" s="35" t="str">
        <f t="shared" si="1"/>
        <v> </v>
      </c>
      <c r="I49" s="36" t="str">
        <f t="shared" si="2"/>
        <v>#DIV/0!</v>
      </c>
      <c r="J49" s="36" t="str">
        <f t="shared" si="3"/>
        <v>#DIV/0!</v>
      </c>
      <c r="K49" s="36" t="str">
        <f t="shared" si="4"/>
        <v>#DIV/0!</v>
      </c>
    </row>
    <row r="50">
      <c r="C50" s="35" t="str">
        <f t="shared" si="1"/>
        <v> </v>
      </c>
      <c r="I50" s="36" t="str">
        <f t="shared" si="2"/>
        <v>#DIV/0!</v>
      </c>
      <c r="J50" s="36" t="str">
        <f t="shared" si="3"/>
        <v>#DIV/0!</v>
      </c>
      <c r="K50" s="36" t="str">
        <f t="shared" si="4"/>
        <v>#DIV/0!</v>
      </c>
    </row>
    <row r="51">
      <c r="C51" s="35" t="str">
        <f t="shared" si="1"/>
        <v> </v>
      </c>
      <c r="I51" s="36" t="str">
        <f t="shared" si="2"/>
        <v>#DIV/0!</v>
      </c>
      <c r="J51" s="36" t="str">
        <f t="shared" si="3"/>
        <v>#DIV/0!</v>
      </c>
      <c r="K51" s="36" t="str">
        <f t="shared" si="4"/>
        <v>#DIV/0!</v>
      </c>
    </row>
    <row r="52">
      <c r="C52" s="35" t="str">
        <f t="shared" si="1"/>
        <v> </v>
      </c>
      <c r="I52" s="36" t="str">
        <f t="shared" si="2"/>
        <v>#DIV/0!</v>
      </c>
      <c r="J52" s="36" t="str">
        <f t="shared" si="3"/>
        <v>#DIV/0!</v>
      </c>
      <c r="K52" s="36" t="str">
        <f t="shared" si="4"/>
        <v>#DIV/0!</v>
      </c>
    </row>
    <row r="53">
      <c r="C53" s="35" t="str">
        <f t="shared" si="1"/>
        <v> </v>
      </c>
      <c r="I53" s="36" t="str">
        <f t="shared" si="2"/>
        <v>#DIV/0!</v>
      </c>
      <c r="J53" s="36" t="str">
        <f t="shared" si="3"/>
        <v>#DIV/0!</v>
      </c>
      <c r="K53" s="36" t="str">
        <f t="shared" si="4"/>
        <v>#DIV/0!</v>
      </c>
    </row>
    <row r="54">
      <c r="C54" s="35" t="str">
        <f t="shared" si="1"/>
        <v> </v>
      </c>
      <c r="I54" s="36" t="str">
        <f t="shared" si="2"/>
        <v>#DIV/0!</v>
      </c>
      <c r="J54" s="36" t="str">
        <f t="shared" si="3"/>
        <v>#DIV/0!</v>
      </c>
      <c r="K54" s="36" t="str">
        <f t="shared" si="4"/>
        <v>#DIV/0!</v>
      </c>
    </row>
    <row r="55">
      <c r="C55" s="35" t="str">
        <f t="shared" si="1"/>
        <v> </v>
      </c>
      <c r="I55" s="36" t="str">
        <f t="shared" si="2"/>
        <v>#DIV/0!</v>
      </c>
      <c r="J55" s="36" t="str">
        <f t="shared" si="3"/>
        <v>#DIV/0!</v>
      </c>
      <c r="K55" s="36" t="str">
        <f t="shared" si="4"/>
        <v>#DIV/0!</v>
      </c>
    </row>
    <row r="56">
      <c r="C56" s="35" t="str">
        <f t="shared" si="1"/>
        <v> </v>
      </c>
      <c r="I56" s="36" t="str">
        <f t="shared" si="2"/>
        <v>#DIV/0!</v>
      </c>
      <c r="J56" s="36" t="str">
        <f t="shared" si="3"/>
        <v>#DIV/0!</v>
      </c>
      <c r="K56" s="36" t="str">
        <f t="shared" si="4"/>
        <v>#DIV/0!</v>
      </c>
    </row>
    <row r="57">
      <c r="C57" s="35" t="str">
        <f t="shared" si="1"/>
        <v> </v>
      </c>
      <c r="I57" s="36" t="str">
        <f t="shared" si="2"/>
        <v>#DIV/0!</v>
      </c>
      <c r="J57" s="36" t="str">
        <f t="shared" si="3"/>
        <v>#DIV/0!</v>
      </c>
      <c r="K57" s="36" t="str">
        <f t="shared" si="4"/>
        <v>#DIV/0!</v>
      </c>
    </row>
    <row r="58">
      <c r="C58" s="35" t="str">
        <f t="shared" si="1"/>
        <v> </v>
      </c>
      <c r="I58" s="36" t="str">
        <f t="shared" si="2"/>
        <v>#DIV/0!</v>
      </c>
      <c r="J58" s="36" t="str">
        <f t="shared" si="3"/>
        <v>#DIV/0!</v>
      </c>
      <c r="K58" s="36" t="str">
        <f t="shared" si="4"/>
        <v>#DIV/0!</v>
      </c>
    </row>
    <row r="59">
      <c r="C59" s="35" t="str">
        <f t="shared" si="1"/>
        <v> </v>
      </c>
      <c r="I59" s="36" t="str">
        <f t="shared" si="2"/>
        <v>#DIV/0!</v>
      </c>
      <c r="J59" s="36" t="str">
        <f t="shared" si="3"/>
        <v>#DIV/0!</v>
      </c>
      <c r="K59" s="36" t="str">
        <f t="shared" si="4"/>
        <v>#DIV/0!</v>
      </c>
    </row>
    <row r="60">
      <c r="C60" s="35" t="str">
        <f t="shared" si="1"/>
        <v> </v>
      </c>
      <c r="I60" s="36" t="str">
        <f t="shared" si="2"/>
        <v>#DIV/0!</v>
      </c>
      <c r="J60" s="36" t="str">
        <f t="shared" si="3"/>
        <v>#DIV/0!</v>
      </c>
      <c r="K60" s="36" t="str">
        <f t="shared" si="4"/>
        <v>#DIV/0!</v>
      </c>
    </row>
    <row r="61">
      <c r="C61" s="35" t="str">
        <f t="shared" si="1"/>
        <v> </v>
      </c>
      <c r="I61" s="36" t="str">
        <f t="shared" si="2"/>
        <v>#DIV/0!</v>
      </c>
      <c r="J61" s="36" t="str">
        <f t="shared" si="3"/>
        <v>#DIV/0!</v>
      </c>
      <c r="K61" s="36" t="str">
        <f t="shared" si="4"/>
        <v>#DIV/0!</v>
      </c>
    </row>
    <row r="62">
      <c r="C62" s="35" t="str">
        <f t="shared" si="1"/>
        <v> </v>
      </c>
      <c r="I62" s="36" t="str">
        <f t="shared" si="2"/>
        <v>#DIV/0!</v>
      </c>
      <c r="J62" s="36" t="str">
        <f t="shared" si="3"/>
        <v>#DIV/0!</v>
      </c>
      <c r="K62" s="36" t="str">
        <f t="shared" si="4"/>
        <v>#DIV/0!</v>
      </c>
    </row>
    <row r="63">
      <c r="C63" s="35" t="str">
        <f t="shared" si="1"/>
        <v> </v>
      </c>
      <c r="I63" s="36" t="str">
        <f t="shared" si="2"/>
        <v>#DIV/0!</v>
      </c>
      <c r="J63" s="36" t="str">
        <f t="shared" si="3"/>
        <v>#DIV/0!</v>
      </c>
      <c r="K63" s="36" t="str">
        <f t="shared" si="4"/>
        <v>#DIV/0!</v>
      </c>
    </row>
    <row r="64">
      <c r="C64" s="35" t="str">
        <f t="shared" si="1"/>
        <v> </v>
      </c>
      <c r="I64" s="36" t="str">
        <f t="shared" si="2"/>
        <v>#DIV/0!</v>
      </c>
      <c r="J64" s="36" t="str">
        <f t="shared" si="3"/>
        <v>#DIV/0!</v>
      </c>
      <c r="K64" s="36" t="str">
        <f t="shared" si="4"/>
        <v>#DIV/0!</v>
      </c>
    </row>
    <row r="65">
      <c r="C65" s="35" t="str">
        <f t="shared" si="1"/>
        <v> </v>
      </c>
      <c r="I65" s="36" t="str">
        <f t="shared" si="2"/>
        <v>#DIV/0!</v>
      </c>
      <c r="J65" s="36" t="str">
        <f t="shared" si="3"/>
        <v>#DIV/0!</v>
      </c>
      <c r="K65" s="36" t="str">
        <f t="shared" si="4"/>
        <v>#DIV/0!</v>
      </c>
    </row>
    <row r="66">
      <c r="C66" s="35" t="str">
        <f t="shared" si="1"/>
        <v> </v>
      </c>
      <c r="I66" s="36" t="str">
        <f t="shared" si="2"/>
        <v>#DIV/0!</v>
      </c>
      <c r="J66" s="36" t="str">
        <f t="shared" si="3"/>
        <v>#DIV/0!</v>
      </c>
      <c r="K66" s="36" t="str">
        <f t="shared" si="4"/>
        <v>#DIV/0!</v>
      </c>
    </row>
    <row r="67">
      <c r="C67" s="35" t="str">
        <f t="shared" si="1"/>
        <v> </v>
      </c>
      <c r="I67" s="36" t="str">
        <f t="shared" si="2"/>
        <v>#DIV/0!</v>
      </c>
      <c r="J67" s="36" t="str">
        <f t="shared" si="3"/>
        <v>#DIV/0!</v>
      </c>
      <c r="K67" s="36" t="str">
        <f t="shared" si="4"/>
        <v>#DIV/0!</v>
      </c>
    </row>
    <row r="68">
      <c r="C68" s="35" t="str">
        <f t="shared" si="1"/>
        <v> </v>
      </c>
      <c r="I68" s="36" t="str">
        <f t="shared" si="2"/>
        <v>#DIV/0!</v>
      </c>
      <c r="J68" s="36" t="str">
        <f t="shared" si="3"/>
        <v>#DIV/0!</v>
      </c>
      <c r="K68" s="36" t="str">
        <f t="shared" si="4"/>
        <v>#DIV/0!</v>
      </c>
    </row>
    <row r="69">
      <c r="C69" s="35" t="str">
        <f t="shared" si="1"/>
        <v> </v>
      </c>
      <c r="I69" s="36" t="str">
        <f t="shared" si="2"/>
        <v>#DIV/0!</v>
      </c>
      <c r="J69" s="36" t="str">
        <f t="shared" si="3"/>
        <v>#DIV/0!</v>
      </c>
      <c r="K69" s="36" t="str">
        <f t="shared" si="4"/>
        <v>#DIV/0!</v>
      </c>
    </row>
    <row r="70">
      <c r="C70" s="35" t="str">
        <f t="shared" si="1"/>
        <v> </v>
      </c>
      <c r="I70" s="36" t="str">
        <f t="shared" si="2"/>
        <v>#DIV/0!</v>
      </c>
      <c r="J70" s="36" t="str">
        <f t="shared" si="3"/>
        <v>#DIV/0!</v>
      </c>
      <c r="K70" s="36" t="str">
        <f t="shared" si="4"/>
        <v>#DIV/0!</v>
      </c>
    </row>
    <row r="71">
      <c r="C71" s="35" t="str">
        <f t="shared" si="1"/>
        <v> </v>
      </c>
      <c r="I71" s="36" t="str">
        <f t="shared" si="2"/>
        <v>#DIV/0!</v>
      </c>
      <c r="J71" s="36" t="str">
        <f t="shared" si="3"/>
        <v>#DIV/0!</v>
      </c>
      <c r="K71" s="36" t="str">
        <f t="shared" si="4"/>
        <v>#DIV/0!</v>
      </c>
    </row>
    <row r="72">
      <c r="C72" s="35" t="str">
        <f t="shared" si="1"/>
        <v> </v>
      </c>
      <c r="I72" s="36" t="str">
        <f t="shared" si="2"/>
        <v>#DIV/0!</v>
      </c>
      <c r="J72" s="36" t="str">
        <f t="shared" si="3"/>
        <v>#DIV/0!</v>
      </c>
      <c r="K72" s="36" t="str">
        <f t="shared" si="4"/>
        <v>#DIV/0!</v>
      </c>
    </row>
    <row r="73">
      <c r="C73" s="35" t="str">
        <f t="shared" si="1"/>
        <v> </v>
      </c>
      <c r="I73" s="36" t="str">
        <f t="shared" si="2"/>
        <v>#DIV/0!</v>
      </c>
      <c r="J73" s="36" t="str">
        <f t="shared" si="3"/>
        <v>#DIV/0!</v>
      </c>
      <c r="K73" s="36" t="str">
        <f t="shared" si="4"/>
        <v>#DIV/0!</v>
      </c>
    </row>
    <row r="74">
      <c r="C74" s="35" t="str">
        <f t="shared" si="1"/>
        <v> </v>
      </c>
      <c r="I74" s="36" t="str">
        <f t="shared" si="2"/>
        <v>#DIV/0!</v>
      </c>
      <c r="J74" s="36" t="str">
        <f t="shared" si="3"/>
        <v>#DIV/0!</v>
      </c>
      <c r="K74" s="36" t="str">
        <f t="shared" si="4"/>
        <v>#DIV/0!</v>
      </c>
    </row>
    <row r="75">
      <c r="C75" s="35" t="str">
        <f t="shared" si="1"/>
        <v> </v>
      </c>
      <c r="I75" s="36" t="str">
        <f t="shared" si="2"/>
        <v>#DIV/0!</v>
      </c>
      <c r="J75" s="36" t="str">
        <f t="shared" si="3"/>
        <v>#DIV/0!</v>
      </c>
      <c r="K75" s="36" t="str">
        <f t="shared" si="4"/>
        <v>#DIV/0!</v>
      </c>
    </row>
    <row r="76">
      <c r="C76" s="35" t="str">
        <f t="shared" si="1"/>
        <v> </v>
      </c>
    </row>
    <row r="77">
      <c r="C77" s="35" t="str">
        <f t="shared" si="1"/>
        <v> </v>
      </c>
    </row>
    <row r="78">
      <c r="C78" s="35" t="str">
        <f t="shared" si="1"/>
        <v> </v>
      </c>
    </row>
    <row r="79">
      <c r="C79" s="35" t="str">
        <f t="shared" si="1"/>
        <v> </v>
      </c>
    </row>
    <row r="80">
      <c r="C80" s="35" t="str">
        <f t="shared" si="1"/>
        <v> </v>
      </c>
    </row>
    <row r="81">
      <c r="C81" s="35" t="str">
        <f t="shared" si="1"/>
        <v> </v>
      </c>
    </row>
    <row r="82">
      <c r="C82" s="35" t="str">
        <f t="shared" si="1"/>
        <v> </v>
      </c>
    </row>
    <row r="83">
      <c r="C83" s="35" t="str">
        <f t="shared" si="1"/>
        <v> </v>
      </c>
    </row>
    <row r="84">
      <c r="C84" s="35" t="str">
        <f t="shared" si="1"/>
        <v> </v>
      </c>
    </row>
    <row r="85">
      <c r="C85" s="35" t="str">
        <f t="shared" si="1"/>
        <v> </v>
      </c>
    </row>
    <row r="86">
      <c r="C86" s="35" t="str">
        <f t="shared" si="1"/>
        <v> </v>
      </c>
    </row>
    <row r="87">
      <c r="C87" s="35" t="str">
        <f t="shared" si="1"/>
        <v> </v>
      </c>
    </row>
    <row r="88">
      <c r="C88" s="35" t="str">
        <f t="shared" si="1"/>
        <v> </v>
      </c>
    </row>
    <row r="89">
      <c r="C89" s="35" t="str">
        <f t="shared" si="1"/>
        <v> </v>
      </c>
    </row>
    <row r="90">
      <c r="C90" s="35" t="str">
        <f t="shared" si="1"/>
        <v> </v>
      </c>
    </row>
    <row r="91">
      <c r="C91" s="35" t="str">
        <f t="shared" si="1"/>
        <v> </v>
      </c>
    </row>
    <row r="92">
      <c r="C92" s="35" t="str">
        <f t="shared" si="1"/>
        <v> </v>
      </c>
    </row>
    <row r="93">
      <c r="C93" s="35" t="str">
        <f t="shared" si="1"/>
        <v> </v>
      </c>
    </row>
    <row r="94">
      <c r="C94" s="35" t="str">
        <f t="shared" si="1"/>
        <v> </v>
      </c>
    </row>
    <row r="95">
      <c r="C95" s="35" t="str">
        <f t="shared" si="1"/>
        <v> </v>
      </c>
    </row>
  </sheetData>
  <autoFilter ref="$A$1:$K$47">
    <sortState ref="A1:K47">
      <sortCondition ref="C1:C47"/>
      <sortCondition ref="K1:K47"/>
    </sortState>
  </autoFilter>
  <hyperlinks>
    <hyperlink r:id="rId1" location="note" ref="B20"/>
    <hyperlink r:id="rId2" location="note" ref="B45"/>
    <hyperlink r:id="rId3" location="note" ref="B4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409</v>
      </c>
      <c r="B1" s="37" t="s">
        <v>2</v>
      </c>
      <c r="C1" s="37" t="s">
        <v>3</v>
      </c>
      <c r="D1" s="37" t="s">
        <v>4</v>
      </c>
      <c r="E1" s="37" t="s">
        <v>5</v>
      </c>
    </row>
    <row r="2">
      <c r="A2" s="37" t="s">
        <v>148</v>
      </c>
      <c r="B2" s="37">
        <v>2976.5</v>
      </c>
      <c r="C2" s="37">
        <f t="shared" ref="C2:C22" si="1">max(B$2:B$22)-B2</f>
        <v>39.5</v>
      </c>
      <c r="D2" s="37">
        <v>3006.5</v>
      </c>
      <c r="E2" s="37">
        <f t="shared" ref="E2:E22" si="2">max(D$2:D$22)-D2</f>
        <v>35.5</v>
      </c>
    </row>
    <row r="3">
      <c r="A3" s="37" t="s">
        <v>107</v>
      </c>
      <c r="B3" s="37">
        <v>2981.0</v>
      </c>
      <c r="C3" s="37">
        <f t="shared" si="1"/>
        <v>35</v>
      </c>
      <c r="D3" s="37">
        <v>3009.0</v>
      </c>
      <c r="E3" s="37">
        <f t="shared" si="2"/>
        <v>33</v>
      </c>
    </row>
    <row r="4">
      <c r="A4" s="37" t="s">
        <v>136</v>
      </c>
      <c r="B4" s="37">
        <v>2983.0</v>
      </c>
      <c r="C4" s="37">
        <f t="shared" si="1"/>
        <v>33</v>
      </c>
      <c r="D4" s="37">
        <v>3001.0</v>
      </c>
      <c r="E4" s="37">
        <f t="shared" si="2"/>
        <v>41</v>
      </c>
    </row>
    <row r="5">
      <c r="A5" s="37" t="s">
        <v>132</v>
      </c>
      <c r="B5" s="37">
        <v>2983.0</v>
      </c>
      <c r="C5" s="37">
        <f t="shared" si="1"/>
        <v>33</v>
      </c>
      <c r="D5" s="37">
        <v>3001.0</v>
      </c>
      <c r="E5" s="37">
        <f t="shared" si="2"/>
        <v>41</v>
      </c>
    </row>
    <row r="6">
      <c r="A6" s="37" t="s">
        <v>143</v>
      </c>
      <c r="B6" s="37">
        <v>2984.0</v>
      </c>
      <c r="C6" s="37">
        <f t="shared" si="1"/>
        <v>32</v>
      </c>
      <c r="D6" s="37">
        <v>3009.5</v>
      </c>
      <c r="E6" s="37">
        <f t="shared" si="2"/>
        <v>32.5</v>
      </c>
    </row>
    <row r="7">
      <c r="A7" s="37" t="s">
        <v>151</v>
      </c>
      <c r="B7" s="37">
        <v>2984.5</v>
      </c>
      <c r="C7" s="37">
        <f t="shared" si="1"/>
        <v>31.5</v>
      </c>
      <c r="D7" s="37">
        <v>3010.0</v>
      </c>
      <c r="E7" s="37">
        <f t="shared" si="2"/>
        <v>32</v>
      </c>
    </row>
    <row r="8">
      <c r="A8" s="37" t="s">
        <v>131</v>
      </c>
      <c r="B8" s="37">
        <v>2985.5</v>
      </c>
      <c r="C8" s="37">
        <f t="shared" si="1"/>
        <v>30.5</v>
      </c>
      <c r="D8" s="37">
        <v>3042.0</v>
      </c>
      <c r="E8" s="37">
        <f t="shared" si="2"/>
        <v>0</v>
      </c>
    </row>
    <row r="9">
      <c r="A9" s="37" t="s">
        <v>84</v>
      </c>
      <c r="B9" s="37">
        <v>2986.0</v>
      </c>
      <c r="C9" s="37">
        <f t="shared" si="1"/>
        <v>30</v>
      </c>
      <c r="D9" s="37">
        <v>3011.0</v>
      </c>
      <c r="E9" s="37">
        <f t="shared" si="2"/>
        <v>31</v>
      </c>
    </row>
    <row r="10">
      <c r="A10" s="37" t="s">
        <v>67</v>
      </c>
      <c r="B10" s="37">
        <v>2991.0</v>
      </c>
      <c r="C10" s="37">
        <f t="shared" si="1"/>
        <v>25</v>
      </c>
      <c r="D10" s="37">
        <v>3003.5</v>
      </c>
      <c r="E10" s="37">
        <f t="shared" si="2"/>
        <v>38.5</v>
      </c>
    </row>
    <row r="11">
      <c r="A11" s="37" t="s">
        <v>73</v>
      </c>
      <c r="B11" s="37">
        <v>2994.5</v>
      </c>
      <c r="C11" s="37">
        <f t="shared" si="1"/>
        <v>21.5</v>
      </c>
      <c r="D11" s="37">
        <v>3035.0</v>
      </c>
      <c r="E11" s="37">
        <f t="shared" si="2"/>
        <v>7</v>
      </c>
    </row>
    <row r="12">
      <c r="A12" s="37" t="s">
        <v>101</v>
      </c>
      <c r="B12" s="37">
        <v>2998.0</v>
      </c>
      <c r="C12" s="37">
        <f t="shared" si="1"/>
        <v>18</v>
      </c>
      <c r="D12" s="37">
        <v>3012.0</v>
      </c>
      <c r="E12" s="37">
        <f t="shared" si="2"/>
        <v>30</v>
      </c>
    </row>
    <row r="13">
      <c r="A13" s="37" t="s">
        <v>92</v>
      </c>
      <c r="B13" s="37">
        <v>2998.0</v>
      </c>
      <c r="C13" s="37">
        <f t="shared" si="1"/>
        <v>18</v>
      </c>
      <c r="D13" s="37">
        <v>3012.5</v>
      </c>
      <c r="E13" s="37">
        <f t="shared" si="2"/>
        <v>29.5</v>
      </c>
    </row>
    <row r="14">
      <c r="A14" s="37" t="s">
        <v>140</v>
      </c>
      <c r="B14" s="37">
        <v>2998.0</v>
      </c>
      <c r="C14" s="37">
        <f t="shared" si="1"/>
        <v>18</v>
      </c>
      <c r="D14" s="37">
        <v>3007.5</v>
      </c>
      <c r="E14" s="37">
        <f t="shared" si="2"/>
        <v>34.5</v>
      </c>
    </row>
    <row r="15">
      <c r="A15" s="37" t="s">
        <v>77</v>
      </c>
      <c r="B15" s="37">
        <v>2998.0</v>
      </c>
      <c r="C15" s="37">
        <f t="shared" si="1"/>
        <v>18</v>
      </c>
      <c r="D15" s="37">
        <v>3010.0</v>
      </c>
      <c r="E15" s="37">
        <f t="shared" si="2"/>
        <v>32</v>
      </c>
    </row>
    <row r="16">
      <c r="A16" s="37" t="s">
        <v>79</v>
      </c>
      <c r="B16" s="37">
        <v>2998.0</v>
      </c>
      <c r="C16" s="37">
        <f t="shared" si="1"/>
        <v>18</v>
      </c>
      <c r="D16" s="37">
        <v>3003.0</v>
      </c>
      <c r="E16" s="37">
        <f t="shared" si="2"/>
        <v>39</v>
      </c>
    </row>
    <row r="17">
      <c r="A17" s="37" t="s">
        <v>54</v>
      </c>
      <c r="B17" s="37">
        <v>2998.0</v>
      </c>
      <c r="C17" s="37">
        <f t="shared" si="1"/>
        <v>18</v>
      </c>
      <c r="D17" s="37">
        <v>3011.0</v>
      </c>
      <c r="E17" s="37">
        <f t="shared" si="2"/>
        <v>31</v>
      </c>
    </row>
    <row r="18">
      <c r="A18" s="37" t="s">
        <v>55</v>
      </c>
      <c r="B18" s="37">
        <v>2998.0</v>
      </c>
      <c r="C18" s="37">
        <f t="shared" si="1"/>
        <v>18</v>
      </c>
      <c r="D18" s="37">
        <v>3002.0</v>
      </c>
      <c r="E18" s="37">
        <f t="shared" si="2"/>
        <v>40</v>
      </c>
    </row>
    <row r="19">
      <c r="A19" s="37" t="s">
        <v>115</v>
      </c>
      <c r="B19" s="37">
        <v>2998.5</v>
      </c>
      <c r="C19" s="37">
        <f t="shared" si="1"/>
        <v>17.5</v>
      </c>
      <c r="D19" s="37">
        <v>3010.5</v>
      </c>
      <c r="E19" s="37">
        <f t="shared" si="2"/>
        <v>31.5</v>
      </c>
    </row>
    <row r="20">
      <c r="A20" s="37" t="s">
        <v>105</v>
      </c>
      <c r="B20" s="37">
        <v>2999.0</v>
      </c>
      <c r="C20" s="37">
        <f t="shared" si="1"/>
        <v>17</v>
      </c>
      <c r="D20" s="37">
        <v>3020.0</v>
      </c>
      <c r="E20" s="37">
        <f t="shared" si="2"/>
        <v>22</v>
      </c>
    </row>
    <row r="21">
      <c r="A21" s="37" t="s">
        <v>13</v>
      </c>
      <c r="B21" s="37">
        <v>2999.0</v>
      </c>
      <c r="C21" s="37">
        <f t="shared" si="1"/>
        <v>17</v>
      </c>
      <c r="D21" s="37">
        <v>3021.0</v>
      </c>
      <c r="E21" s="37">
        <f t="shared" si="2"/>
        <v>21</v>
      </c>
    </row>
    <row r="22">
      <c r="A22" s="37" t="s">
        <v>152</v>
      </c>
      <c r="B22" s="37">
        <v>3016.0</v>
      </c>
      <c r="C22" s="37">
        <f t="shared" si="1"/>
        <v>0</v>
      </c>
      <c r="D22" s="37">
        <v>3027.0</v>
      </c>
      <c r="E22" s="37">
        <f t="shared" si="2"/>
        <v>15</v>
      </c>
    </row>
    <row r="23">
      <c r="A23" s="38"/>
      <c r="B23" s="38"/>
      <c r="C23" s="37"/>
      <c r="D23" s="38"/>
      <c r="E23" s="37"/>
    </row>
    <row r="24">
      <c r="A24" s="38"/>
      <c r="B24" s="38"/>
      <c r="C24" s="37"/>
      <c r="D24" s="38"/>
      <c r="E24" s="37"/>
    </row>
    <row r="25">
      <c r="A25" s="38"/>
      <c r="B25" s="38"/>
      <c r="C25" s="37"/>
      <c r="D25" s="38"/>
      <c r="E25" s="37"/>
    </row>
    <row r="26">
      <c r="A26" s="38"/>
      <c r="B26" s="38"/>
      <c r="C26" s="37"/>
      <c r="D26" s="38"/>
      <c r="E26" s="37"/>
    </row>
    <row r="27">
      <c r="A27" s="38"/>
      <c r="B27" s="38"/>
      <c r="C27" s="37"/>
      <c r="D27" s="38"/>
      <c r="E27" s="37"/>
    </row>
    <row r="28">
      <c r="A28" s="38"/>
      <c r="B28" s="38"/>
      <c r="C28" s="37"/>
      <c r="D28" s="38"/>
      <c r="E28" s="37"/>
    </row>
    <row r="29">
      <c r="A29" s="38"/>
      <c r="B29" s="38"/>
      <c r="C29" s="37"/>
      <c r="D29" s="38"/>
      <c r="E29" s="37"/>
    </row>
    <row r="30">
      <c r="A30" s="38"/>
      <c r="B30" s="38"/>
      <c r="C30" s="37"/>
      <c r="D30" s="38"/>
      <c r="E30" s="37"/>
    </row>
    <row r="31">
      <c r="A31" s="38"/>
      <c r="B31" s="38"/>
      <c r="C31" s="37"/>
      <c r="D31" s="38"/>
      <c r="E31" s="37"/>
    </row>
    <row r="32">
      <c r="A32" s="38"/>
      <c r="B32" s="38"/>
      <c r="C32" s="37"/>
      <c r="D32" s="38"/>
      <c r="E32" s="37"/>
    </row>
    <row r="33">
      <c r="A33" s="38"/>
      <c r="B33" s="38"/>
      <c r="C33" s="37"/>
      <c r="D33" s="38"/>
      <c r="E33" s="37"/>
    </row>
    <row r="34">
      <c r="A34" s="38"/>
      <c r="B34" s="38"/>
      <c r="C34" s="37"/>
      <c r="D34" s="38"/>
      <c r="E34" s="37"/>
    </row>
    <row r="35">
      <c r="A35" s="38"/>
      <c r="B35" s="38"/>
      <c r="C35" s="37"/>
      <c r="D35" s="38"/>
      <c r="E35" s="37"/>
    </row>
    <row r="36">
      <c r="A36" s="38"/>
      <c r="B36" s="38"/>
      <c r="C36" s="37"/>
      <c r="D36" s="38"/>
      <c r="E36" s="37"/>
    </row>
    <row r="37">
      <c r="A37" s="38"/>
      <c r="B37" s="38"/>
      <c r="C37" s="37"/>
      <c r="D37" s="38"/>
      <c r="E37" s="37"/>
    </row>
    <row r="38">
      <c r="A38" s="38"/>
      <c r="B38" s="38"/>
      <c r="C38" s="37"/>
      <c r="D38" s="38"/>
      <c r="E38" s="37"/>
    </row>
    <row r="39">
      <c r="A39" s="38"/>
      <c r="B39" s="38"/>
      <c r="D39" s="38"/>
    </row>
    <row r="40">
      <c r="A40" s="38"/>
      <c r="B40" s="38"/>
      <c r="D40" s="38"/>
    </row>
    <row r="41">
      <c r="A41" s="38"/>
      <c r="B41" s="38"/>
      <c r="D41" s="38"/>
    </row>
    <row r="42">
      <c r="A42" s="38"/>
      <c r="B42" s="38"/>
      <c r="D42" s="38"/>
    </row>
    <row r="43">
      <c r="A43" s="38"/>
      <c r="B43" s="38"/>
      <c r="D43" s="38"/>
    </row>
    <row r="44">
      <c r="A44" s="38"/>
      <c r="B44" s="38"/>
      <c r="D44" s="38"/>
    </row>
    <row r="45">
      <c r="A45" s="38"/>
      <c r="B45" s="38"/>
      <c r="D45" s="38"/>
    </row>
    <row r="46">
      <c r="A46" s="38"/>
      <c r="B46" s="38"/>
      <c r="D46" s="38"/>
    </row>
    <row r="47">
      <c r="A47" s="38"/>
      <c r="B47" s="38"/>
      <c r="D47" s="38"/>
    </row>
    <row r="48">
      <c r="A48" s="38"/>
      <c r="B48" s="38"/>
      <c r="D48" s="38"/>
    </row>
    <row r="49">
      <c r="A49" s="38"/>
      <c r="B49" s="38"/>
      <c r="D49" s="38"/>
    </row>
    <row r="50">
      <c r="A50" s="38"/>
      <c r="B50" s="38"/>
      <c r="D50" s="38"/>
    </row>
    <row r="51">
      <c r="A51" s="38"/>
      <c r="B51" s="38"/>
      <c r="D51" s="38"/>
    </row>
    <row r="52">
      <c r="A52" s="38"/>
      <c r="B52" s="38"/>
      <c r="D52" s="38"/>
    </row>
    <row r="53">
      <c r="A53" s="38"/>
      <c r="B53" s="38"/>
      <c r="D53" s="38"/>
    </row>
    <row r="54">
      <c r="A54" s="38"/>
      <c r="B54" s="38"/>
      <c r="D54" s="38"/>
    </row>
    <row r="55">
      <c r="A55" s="38"/>
      <c r="B55" s="38"/>
      <c r="D55" s="38"/>
    </row>
    <row r="56">
      <c r="A56" s="38"/>
      <c r="B56" s="38"/>
      <c r="D56" s="38"/>
    </row>
    <row r="57">
      <c r="A57" s="38"/>
      <c r="B57" s="38"/>
      <c r="D57" s="38"/>
    </row>
    <row r="58">
      <c r="A58" s="38"/>
      <c r="B58" s="38"/>
      <c r="D58" s="38"/>
    </row>
    <row r="59">
      <c r="A59" s="38"/>
      <c r="B59" s="38"/>
      <c r="D59" s="38"/>
    </row>
    <row r="60">
      <c r="A60" s="38"/>
      <c r="B60" s="38"/>
      <c r="D60" s="38"/>
    </row>
    <row r="61">
      <c r="A61" s="38"/>
      <c r="B61" s="38"/>
      <c r="D61" s="38"/>
    </row>
    <row r="62">
      <c r="A62" s="38"/>
      <c r="B62" s="38"/>
      <c r="D62" s="38"/>
    </row>
    <row r="63">
      <c r="A63" s="38"/>
      <c r="B63" s="38"/>
      <c r="D63" s="38"/>
    </row>
    <row r="64">
      <c r="A64" s="38"/>
      <c r="B64" s="38"/>
      <c r="D64" s="38"/>
    </row>
    <row r="65">
      <c r="A65" s="38"/>
      <c r="B65" s="38"/>
      <c r="D65" s="38"/>
    </row>
    <row r="66">
      <c r="A66" s="38"/>
      <c r="B66" s="38"/>
      <c r="D66" s="38"/>
    </row>
    <row r="67">
      <c r="A67" s="38"/>
      <c r="B67" s="38"/>
      <c r="D67" s="38"/>
    </row>
    <row r="68">
      <c r="A68" s="38"/>
      <c r="B68" s="38"/>
      <c r="D68" s="38"/>
    </row>
    <row r="69">
      <c r="A69" s="38"/>
      <c r="B69" s="38"/>
      <c r="D69" s="38"/>
    </row>
    <row r="70">
      <c r="A70" s="38"/>
      <c r="B70" s="38"/>
      <c r="D70" s="38"/>
    </row>
    <row r="71">
      <c r="A71" s="38"/>
      <c r="B71" s="38"/>
      <c r="D71" s="38"/>
    </row>
    <row r="72">
      <c r="A72" s="38"/>
      <c r="B72" s="38"/>
      <c r="D72" s="38"/>
    </row>
    <row r="73">
      <c r="A73" s="38"/>
      <c r="B73" s="38"/>
      <c r="D73" s="38"/>
    </row>
    <row r="74">
      <c r="A74" s="38"/>
      <c r="B74" s="38"/>
      <c r="D74" s="38"/>
    </row>
    <row r="75">
      <c r="A75" s="38"/>
      <c r="B75" s="38"/>
      <c r="D75" s="38"/>
    </row>
    <row r="76">
      <c r="A76" s="38"/>
      <c r="B76" s="38"/>
      <c r="D76" s="38"/>
    </row>
    <row r="77">
      <c r="A77" s="38"/>
      <c r="B77" s="38"/>
      <c r="D77" s="38"/>
    </row>
    <row r="78">
      <c r="A78" s="38"/>
      <c r="B78" s="38"/>
      <c r="D78" s="38"/>
    </row>
    <row r="79">
      <c r="A79" s="38"/>
      <c r="B79" s="38"/>
      <c r="D79" s="38"/>
    </row>
    <row r="80">
      <c r="A80" s="38"/>
      <c r="B80" s="38"/>
      <c r="D80" s="38"/>
    </row>
    <row r="81">
      <c r="A81" s="38"/>
      <c r="B81" s="38"/>
      <c r="D81" s="38"/>
    </row>
    <row r="82">
      <c r="A82" s="38"/>
      <c r="B82" s="38"/>
      <c r="D82" s="38"/>
    </row>
    <row r="83">
      <c r="A83" s="38"/>
      <c r="B83" s="38"/>
      <c r="D83" s="38"/>
    </row>
    <row r="84">
      <c r="A84" s="38"/>
      <c r="B84" s="38"/>
      <c r="D84" s="38"/>
    </row>
    <row r="85">
      <c r="A85" s="38"/>
      <c r="B85" s="38"/>
      <c r="D85" s="38"/>
    </row>
    <row r="86">
      <c r="A86" s="38"/>
      <c r="B86" s="38"/>
      <c r="D86" s="38"/>
    </row>
    <row r="87">
      <c r="A87" s="38"/>
      <c r="B87" s="38"/>
      <c r="D87" s="38"/>
    </row>
    <row r="88">
      <c r="A88" s="38"/>
      <c r="B88" s="38"/>
      <c r="D88" s="38"/>
    </row>
    <row r="89">
      <c r="A89" s="38"/>
      <c r="B89" s="38"/>
      <c r="D89" s="38"/>
    </row>
    <row r="90">
      <c r="A90" s="38"/>
      <c r="B90" s="38"/>
      <c r="D90" s="38"/>
    </row>
    <row r="91">
      <c r="A91" s="38"/>
      <c r="B91" s="38"/>
      <c r="D91" s="38"/>
    </row>
    <row r="92">
      <c r="A92" s="38"/>
      <c r="B92" s="38"/>
      <c r="D92" s="38"/>
    </row>
    <row r="93">
      <c r="A93" s="38"/>
      <c r="B93" s="38"/>
      <c r="D93" s="38"/>
    </row>
    <row r="94">
      <c r="A94" s="38"/>
      <c r="B94" s="38"/>
      <c r="D94" s="38"/>
    </row>
    <row r="95">
      <c r="A95" s="38"/>
      <c r="B95" s="38"/>
      <c r="D95" s="38"/>
    </row>
    <row r="96">
      <c r="A96" s="38"/>
      <c r="B96" s="38"/>
      <c r="D96" s="38"/>
    </row>
    <row r="97">
      <c r="A97" s="38"/>
      <c r="B97" s="38"/>
      <c r="D97" s="38"/>
    </row>
    <row r="98">
      <c r="A98" s="38"/>
      <c r="B98" s="38"/>
      <c r="D98" s="38"/>
    </row>
    <row r="99">
      <c r="A99" s="38"/>
      <c r="B99" s="38"/>
      <c r="D99" s="38"/>
    </row>
    <row r="100">
      <c r="A100" s="38"/>
      <c r="B100" s="38"/>
      <c r="D100" s="38"/>
    </row>
    <row r="101">
      <c r="A101" s="38"/>
      <c r="B101" s="38"/>
      <c r="D101" s="38"/>
    </row>
    <row r="102">
      <c r="A102" s="38"/>
      <c r="B102" s="38"/>
      <c r="D102" s="38"/>
    </row>
    <row r="103">
      <c r="A103" s="38"/>
      <c r="B103" s="38"/>
      <c r="D103" s="38"/>
    </row>
    <row r="104">
      <c r="A104" s="38"/>
      <c r="B104" s="38"/>
      <c r="D104" s="38"/>
    </row>
    <row r="105">
      <c r="A105" s="38"/>
      <c r="B105" s="38"/>
      <c r="D105" s="38"/>
    </row>
    <row r="106">
      <c r="A106" s="38"/>
      <c r="B106" s="38"/>
      <c r="D106" s="38"/>
    </row>
    <row r="107">
      <c r="A107" s="38"/>
      <c r="B107" s="38"/>
      <c r="D107" s="38"/>
    </row>
    <row r="108">
      <c r="A108" s="38"/>
      <c r="B108" s="38"/>
      <c r="D108" s="38"/>
    </row>
    <row r="109">
      <c r="A109" s="38"/>
      <c r="B109" s="38"/>
      <c r="D109" s="38"/>
    </row>
    <row r="110">
      <c r="A110" s="38"/>
      <c r="B110" s="38"/>
      <c r="D110" s="38"/>
    </row>
    <row r="111">
      <c r="A111" s="38"/>
      <c r="B111" s="38"/>
      <c r="D111" s="38"/>
    </row>
    <row r="112">
      <c r="A112" s="38"/>
      <c r="B112" s="38"/>
      <c r="D112" s="38"/>
    </row>
    <row r="113">
      <c r="A113" s="38"/>
      <c r="B113" s="38"/>
      <c r="D113" s="38"/>
    </row>
    <row r="114">
      <c r="A114" s="38"/>
      <c r="B114" s="38"/>
      <c r="D114" s="38"/>
    </row>
    <row r="115">
      <c r="A115" s="38"/>
      <c r="B115" s="38"/>
      <c r="D115" s="38"/>
    </row>
    <row r="116">
      <c r="A116" s="38"/>
      <c r="B116" s="38"/>
      <c r="D116" s="38"/>
    </row>
    <row r="117">
      <c r="A117" s="38"/>
      <c r="B117" s="38"/>
      <c r="D117" s="38"/>
    </row>
    <row r="118">
      <c r="A118" s="38"/>
      <c r="B118" s="38"/>
      <c r="D118" s="38"/>
    </row>
    <row r="119">
      <c r="A119" s="38"/>
      <c r="B119" s="38"/>
      <c r="D119" s="38"/>
    </row>
    <row r="120">
      <c r="A120" s="38"/>
      <c r="B120" s="38"/>
      <c r="D120" s="38"/>
    </row>
    <row r="121">
      <c r="A121" s="38"/>
      <c r="B121" s="38"/>
      <c r="D121" s="38"/>
    </row>
    <row r="122">
      <c r="A122" s="38"/>
      <c r="B122" s="38"/>
      <c r="D122" s="38"/>
    </row>
    <row r="123">
      <c r="A123" s="38"/>
      <c r="B123" s="38"/>
      <c r="D123" s="38"/>
    </row>
    <row r="124">
      <c r="A124" s="38"/>
      <c r="B124" s="38"/>
      <c r="D124" s="38"/>
    </row>
    <row r="125">
      <c r="A125" s="38"/>
      <c r="B125" s="38"/>
      <c r="D125" s="38"/>
    </row>
    <row r="126">
      <c r="A126" s="38"/>
      <c r="B126" s="38"/>
      <c r="D126" s="38"/>
    </row>
    <row r="127">
      <c r="A127" s="38"/>
      <c r="B127" s="38"/>
      <c r="D127" s="38"/>
    </row>
    <row r="128">
      <c r="A128" s="38"/>
      <c r="B128" s="38"/>
      <c r="D128" s="38"/>
    </row>
    <row r="129">
      <c r="A129" s="38"/>
      <c r="B129" s="38"/>
      <c r="D129" s="38"/>
    </row>
    <row r="130">
      <c r="A130" s="38"/>
      <c r="B130" s="38"/>
      <c r="D130" s="38"/>
    </row>
    <row r="131">
      <c r="A131" s="38"/>
      <c r="B131" s="38"/>
      <c r="D131" s="38"/>
    </row>
    <row r="132">
      <c r="A132" s="38"/>
      <c r="B132" s="38"/>
      <c r="D132" s="38"/>
    </row>
    <row r="133">
      <c r="A133" s="38"/>
      <c r="B133" s="38"/>
      <c r="D133" s="38"/>
    </row>
    <row r="134">
      <c r="A134" s="38"/>
      <c r="B134" s="38"/>
      <c r="D134" s="38"/>
    </row>
    <row r="135">
      <c r="A135" s="38"/>
      <c r="B135" s="38"/>
      <c r="D135" s="38"/>
    </row>
    <row r="136">
      <c r="A136" s="38"/>
      <c r="B136" s="38"/>
      <c r="D136" s="38"/>
    </row>
    <row r="137">
      <c r="A137" s="38"/>
      <c r="B137" s="38"/>
      <c r="D137" s="38"/>
    </row>
    <row r="138">
      <c r="A138" s="38"/>
      <c r="B138" s="38"/>
      <c r="D138" s="38"/>
    </row>
    <row r="139">
      <c r="A139" s="38"/>
      <c r="B139" s="38"/>
      <c r="D139" s="38"/>
    </row>
    <row r="140">
      <c r="A140" s="38"/>
      <c r="B140" s="38"/>
      <c r="D140" s="38"/>
    </row>
    <row r="141">
      <c r="A141" s="38"/>
      <c r="B141" s="38"/>
      <c r="D141" s="38"/>
    </row>
    <row r="142">
      <c r="A142" s="38"/>
      <c r="B142" s="38"/>
      <c r="D142" s="38"/>
    </row>
    <row r="143">
      <c r="A143" s="38"/>
      <c r="B143" s="38"/>
      <c r="D143" s="38"/>
    </row>
    <row r="144">
      <c r="A144" s="38"/>
      <c r="B144" s="38"/>
      <c r="D144" s="38"/>
    </row>
    <row r="145">
      <c r="A145" s="38"/>
      <c r="B145" s="38"/>
      <c r="D145" s="38"/>
    </row>
    <row r="146">
      <c r="A146" s="38"/>
      <c r="B146" s="38"/>
      <c r="D146" s="38"/>
    </row>
    <row r="147">
      <c r="A147" s="38"/>
      <c r="B147" s="38"/>
      <c r="D147" s="38"/>
    </row>
    <row r="148">
      <c r="A148" s="38"/>
      <c r="B148" s="38"/>
      <c r="D148" s="38"/>
    </row>
    <row r="149">
      <c r="A149" s="38"/>
      <c r="B149" s="38"/>
      <c r="D149" s="38"/>
    </row>
    <row r="150">
      <c r="A150" s="38"/>
      <c r="B150" s="38"/>
      <c r="D150" s="38"/>
    </row>
    <row r="151">
      <c r="A151" s="38"/>
      <c r="B151" s="38"/>
      <c r="D151" s="38"/>
    </row>
    <row r="152">
      <c r="A152" s="38"/>
      <c r="B152" s="38"/>
      <c r="D152" s="38"/>
    </row>
    <row r="153">
      <c r="A153" s="38"/>
      <c r="B153" s="38"/>
      <c r="D153" s="38"/>
    </row>
    <row r="154">
      <c r="A154" s="38"/>
      <c r="B154" s="38"/>
      <c r="D154" s="38"/>
    </row>
    <row r="155">
      <c r="A155" s="38"/>
      <c r="B155" s="38"/>
      <c r="D155" s="38"/>
    </row>
    <row r="156">
      <c r="A156" s="38"/>
      <c r="B156" s="38"/>
      <c r="D156" s="38"/>
    </row>
    <row r="157">
      <c r="A157" s="38"/>
      <c r="B157" s="38"/>
      <c r="D157" s="38"/>
    </row>
    <row r="158">
      <c r="A158" s="38"/>
      <c r="B158" s="38"/>
      <c r="D158" s="38"/>
    </row>
    <row r="159">
      <c r="A159" s="38"/>
      <c r="B159" s="38"/>
      <c r="D159" s="38"/>
    </row>
    <row r="160">
      <c r="A160" s="38"/>
      <c r="B160" s="38"/>
      <c r="D160" s="38"/>
    </row>
    <row r="161">
      <c r="A161" s="38"/>
      <c r="B161" s="38"/>
      <c r="D161" s="38"/>
    </row>
    <row r="162">
      <c r="A162" s="38"/>
      <c r="B162" s="38"/>
      <c r="D162" s="38"/>
    </row>
    <row r="163">
      <c r="A163" s="38"/>
      <c r="B163" s="38"/>
      <c r="D163" s="38"/>
    </row>
    <row r="164">
      <c r="A164" s="38"/>
      <c r="B164" s="38"/>
      <c r="D164" s="38"/>
    </row>
    <row r="165">
      <c r="A165" s="38"/>
      <c r="B165" s="38"/>
      <c r="D165" s="38"/>
    </row>
    <row r="166">
      <c r="A166" s="38"/>
      <c r="B166" s="38"/>
      <c r="D166" s="38"/>
    </row>
    <row r="167">
      <c r="A167" s="38"/>
      <c r="B167" s="38"/>
      <c r="D167" s="38"/>
    </row>
    <row r="168">
      <c r="A168" s="38"/>
      <c r="B168" s="38"/>
      <c r="D168" s="38"/>
    </row>
    <row r="169">
      <c r="A169" s="38"/>
      <c r="B169" s="38"/>
      <c r="D169" s="38"/>
    </row>
    <row r="170">
      <c r="A170" s="38"/>
      <c r="B170" s="38"/>
      <c r="D170" s="38"/>
    </row>
    <row r="171">
      <c r="A171" s="38"/>
      <c r="B171" s="38"/>
      <c r="D171" s="38"/>
    </row>
    <row r="172">
      <c r="A172" s="38"/>
      <c r="B172" s="38"/>
      <c r="D172" s="38"/>
    </row>
    <row r="173">
      <c r="A173" s="38"/>
      <c r="B173" s="38"/>
      <c r="D173" s="38"/>
    </row>
    <row r="174">
      <c r="A174" s="38"/>
      <c r="B174" s="38"/>
      <c r="D174" s="38"/>
    </row>
    <row r="175">
      <c r="A175" s="38"/>
      <c r="B175" s="38"/>
      <c r="D175" s="38"/>
    </row>
    <row r="176">
      <c r="A176" s="38"/>
      <c r="B176" s="38"/>
      <c r="D176" s="38"/>
    </row>
    <row r="177">
      <c r="A177" s="38"/>
      <c r="B177" s="38"/>
      <c r="D177" s="38"/>
    </row>
    <row r="178">
      <c r="A178" s="38"/>
      <c r="B178" s="38"/>
      <c r="D178" s="38"/>
    </row>
    <row r="179">
      <c r="A179" s="38"/>
      <c r="B179" s="38"/>
      <c r="D179" s="38"/>
    </row>
    <row r="180">
      <c r="A180" s="38"/>
      <c r="B180" s="38"/>
      <c r="D180" s="38"/>
    </row>
    <row r="181">
      <c r="A181" s="38"/>
      <c r="B181" s="38"/>
      <c r="D181" s="38"/>
    </row>
    <row r="182">
      <c r="A182" s="38"/>
      <c r="B182" s="38"/>
      <c r="D182" s="38"/>
    </row>
    <row r="183">
      <c r="A183" s="38"/>
      <c r="B183" s="38"/>
      <c r="D183" s="38"/>
    </row>
    <row r="184">
      <c r="A184" s="38"/>
      <c r="B184" s="38"/>
      <c r="D184" s="38"/>
    </row>
    <row r="185">
      <c r="A185" s="38"/>
      <c r="B185" s="38"/>
      <c r="D185" s="38"/>
    </row>
    <row r="186">
      <c r="A186" s="38"/>
      <c r="B186" s="38"/>
      <c r="D186" s="38"/>
    </row>
    <row r="187">
      <c r="A187" s="38"/>
      <c r="B187" s="38"/>
      <c r="D187" s="38"/>
    </row>
    <row r="188">
      <c r="A188" s="38"/>
      <c r="B188" s="38"/>
      <c r="D188" s="38"/>
    </row>
    <row r="189">
      <c r="A189" s="38"/>
      <c r="B189" s="38"/>
      <c r="D189" s="38"/>
    </row>
    <row r="190">
      <c r="A190" s="38"/>
      <c r="B190" s="38"/>
      <c r="D190" s="38"/>
    </row>
    <row r="191">
      <c r="A191" s="38"/>
      <c r="B191" s="38"/>
      <c r="D191" s="38"/>
    </row>
    <row r="192">
      <c r="A192" s="38"/>
      <c r="B192" s="38"/>
      <c r="D192" s="38"/>
    </row>
    <row r="193">
      <c r="A193" s="38"/>
      <c r="B193" s="38"/>
      <c r="D193" s="38"/>
    </row>
    <row r="194">
      <c r="A194" s="38"/>
      <c r="B194" s="38"/>
      <c r="D194" s="38"/>
    </row>
    <row r="195">
      <c r="A195" s="38"/>
      <c r="B195" s="38"/>
      <c r="D195" s="38"/>
    </row>
    <row r="196">
      <c r="A196" s="38"/>
      <c r="B196" s="38"/>
      <c r="D196" s="38"/>
    </row>
    <row r="197">
      <c r="A197" s="38"/>
      <c r="B197" s="38"/>
      <c r="D197" s="38"/>
    </row>
    <row r="198">
      <c r="A198" s="38"/>
      <c r="B198" s="38"/>
      <c r="D198" s="38"/>
    </row>
    <row r="199">
      <c r="A199" s="38"/>
      <c r="B199" s="38"/>
      <c r="D199" s="38"/>
    </row>
    <row r="200">
      <c r="A200" s="38"/>
      <c r="B200" s="38"/>
      <c r="D200" s="38"/>
    </row>
    <row r="201">
      <c r="A201" s="38"/>
      <c r="B201" s="38"/>
      <c r="D201" s="38"/>
    </row>
    <row r="202">
      <c r="A202" s="38"/>
      <c r="B202" s="38"/>
      <c r="D202" s="38"/>
    </row>
    <row r="203">
      <c r="A203" s="38"/>
      <c r="B203" s="38"/>
      <c r="D203" s="38"/>
    </row>
    <row r="204">
      <c r="A204" s="38"/>
      <c r="B204" s="38"/>
      <c r="D204" s="38"/>
    </row>
    <row r="205">
      <c r="A205" s="38"/>
      <c r="B205" s="38"/>
      <c r="D205" s="38"/>
    </row>
    <row r="206">
      <c r="A206" s="38"/>
      <c r="B206" s="38"/>
      <c r="D206" s="38"/>
    </row>
    <row r="207">
      <c r="A207" s="38"/>
      <c r="B207" s="38"/>
      <c r="D207" s="38"/>
    </row>
    <row r="208">
      <c r="A208" s="38"/>
      <c r="B208" s="38"/>
      <c r="D208" s="38"/>
    </row>
    <row r="209">
      <c r="A209" s="38"/>
      <c r="B209" s="38"/>
      <c r="D209" s="38"/>
    </row>
    <row r="210">
      <c r="A210" s="38"/>
      <c r="B210" s="38"/>
      <c r="D210" s="38"/>
    </row>
    <row r="211">
      <c r="A211" s="38"/>
      <c r="B211" s="38"/>
      <c r="D211" s="38"/>
    </row>
    <row r="212">
      <c r="A212" s="38"/>
      <c r="B212" s="38"/>
      <c r="D212" s="38"/>
    </row>
    <row r="213">
      <c r="A213" s="38"/>
      <c r="B213" s="38"/>
      <c r="D213" s="38"/>
    </row>
    <row r="214">
      <c r="A214" s="38"/>
      <c r="B214" s="38"/>
      <c r="D214" s="38"/>
    </row>
    <row r="215">
      <c r="A215" s="38"/>
      <c r="B215" s="38"/>
      <c r="D215" s="38"/>
    </row>
    <row r="216">
      <c r="A216" s="38"/>
      <c r="B216" s="38"/>
      <c r="D216" s="38"/>
    </row>
    <row r="217">
      <c r="A217" s="38"/>
      <c r="B217" s="38"/>
      <c r="D217" s="38"/>
    </row>
    <row r="218">
      <c r="A218" s="38"/>
      <c r="B218" s="38"/>
      <c r="D218" s="38"/>
    </row>
    <row r="219">
      <c r="A219" s="38"/>
      <c r="B219" s="38"/>
      <c r="D219" s="38"/>
    </row>
    <row r="220">
      <c r="A220" s="38"/>
      <c r="B220" s="38"/>
      <c r="D220" s="38"/>
    </row>
    <row r="221">
      <c r="A221" s="38"/>
      <c r="B221" s="38"/>
      <c r="D221" s="38"/>
    </row>
    <row r="222">
      <c r="A222" s="38"/>
      <c r="B222" s="38"/>
      <c r="D222" s="38"/>
    </row>
    <row r="223">
      <c r="A223" s="38"/>
      <c r="B223" s="38"/>
      <c r="D223" s="38"/>
    </row>
    <row r="224">
      <c r="A224" s="38"/>
      <c r="B224" s="38"/>
      <c r="D224" s="38"/>
    </row>
    <row r="225">
      <c r="A225" s="38"/>
      <c r="B225" s="38"/>
      <c r="D225" s="38"/>
    </row>
    <row r="226">
      <c r="A226" s="38"/>
      <c r="B226" s="38"/>
      <c r="D226" s="38"/>
    </row>
    <row r="227">
      <c r="A227" s="38"/>
      <c r="B227" s="38"/>
      <c r="D227" s="38"/>
    </row>
    <row r="228">
      <c r="A228" s="38"/>
      <c r="B228" s="38"/>
      <c r="D228" s="38"/>
    </row>
    <row r="229">
      <c r="A229" s="38"/>
      <c r="B229" s="38"/>
      <c r="D229" s="38"/>
    </row>
    <row r="230">
      <c r="A230" s="38"/>
      <c r="B230" s="38"/>
      <c r="D230" s="38"/>
    </row>
    <row r="231">
      <c r="A231" s="38"/>
      <c r="B231" s="38"/>
      <c r="D231" s="38"/>
    </row>
    <row r="232">
      <c r="A232" s="38"/>
      <c r="B232" s="38"/>
      <c r="D232" s="38"/>
    </row>
    <row r="233">
      <c r="A233" s="38"/>
      <c r="B233" s="38"/>
      <c r="D233" s="38"/>
    </row>
    <row r="234">
      <c r="A234" s="38"/>
      <c r="B234" s="38"/>
      <c r="D234" s="38"/>
    </row>
    <row r="235">
      <c r="A235" s="38"/>
      <c r="B235" s="38"/>
      <c r="D235" s="38"/>
    </row>
    <row r="236">
      <c r="A236" s="38"/>
      <c r="B236" s="38"/>
      <c r="D236" s="38"/>
    </row>
    <row r="237">
      <c r="A237" s="38"/>
      <c r="B237" s="38"/>
      <c r="D237" s="38"/>
    </row>
    <row r="238">
      <c r="A238" s="38"/>
      <c r="B238" s="38"/>
      <c r="D238" s="38"/>
    </row>
    <row r="239">
      <c r="A239" s="38"/>
      <c r="B239" s="38"/>
      <c r="D239" s="38"/>
    </row>
    <row r="240">
      <c r="A240" s="38"/>
      <c r="B240" s="38"/>
      <c r="D240" s="38"/>
    </row>
    <row r="241">
      <c r="A241" s="38"/>
      <c r="B241" s="38"/>
      <c r="D241" s="38"/>
    </row>
    <row r="242">
      <c r="A242" s="38"/>
      <c r="B242" s="38"/>
      <c r="D242" s="38"/>
    </row>
    <row r="243">
      <c r="A243" s="38"/>
      <c r="B243" s="38"/>
      <c r="D243" s="38"/>
    </row>
    <row r="244">
      <c r="A244" s="38"/>
      <c r="B244" s="38"/>
      <c r="D244" s="38"/>
    </row>
    <row r="245">
      <c r="A245" s="38"/>
      <c r="B245" s="38"/>
      <c r="D245" s="38"/>
    </row>
    <row r="246">
      <c r="A246" s="38"/>
      <c r="B246" s="38"/>
      <c r="D246" s="38"/>
    </row>
    <row r="247">
      <c r="A247" s="38"/>
      <c r="B247" s="38"/>
      <c r="D247" s="38"/>
    </row>
    <row r="248">
      <c r="A248" s="38"/>
      <c r="B248" s="38"/>
      <c r="D248" s="38"/>
    </row>
    <row r="249">
      <c r="A249" s="38"/>
      <c r="B249" s="38"/>
      <c r="D249" s="38"/>
    </row>
    <row r="250">
      <c r="A250" s="38"/>
      <c r="B250" s="38"/>
      <c r="D250" s="38"/>
    </row>
    <row r="251">
      <c r="A251" s="38"/>
      <c r="B251" s="38"/>
      <c r="D251" s="38"/>
    </row>
    <row r="252">
      <c r="A252" s="38"/>
      <c r="B252" s="38"/>
      <c r="D252" s="38"/>
    </row>
    <row r="253">
      <c r="A253" s="38"/>
      <c r="B253" s="38"/>
      <c r="D253" s="38"/>
    </row>
    <row r="254">
      <c r="A254" s="38"/>
      <c r="B254" s="38"/>
      <c r="D254" s="38"/>
    </row>
    <row r="255">
      <c r="A255" s="38"/>
      <c r="B255" s="38"/>
      <c r="D255" s="38"/>
    </row>
    <row r="256">
      <c r="A256" s="38"/>
      <c r="B256" s="38"/>
      <c r="D256" s="38"/>
    </row>
    <row r="257">
      <c r="A257" s="38"/>
      <c r="B257" s="38"/>
      <c r="D257" s="38"/>
    </row>
    <row r="258">
      <c r="A258" s="38"/>
      <c r="B258" s="38"/>
      <c r="D258" s="38"/>
    </row>
    <row r="259">
      <c r="A259" s="38"/>
      <c r="B259" s="38"/>
      <c r="D259" s="38"/>
    </row>
    <row r="260">
      <c r="A260" s="38"/>
      <c r="B260" s="38"/>
      <c r="D260" s="38"/>
    </row>
    <row r="261">
      <c r="A261" s="38"/>
      <c r="B261" s="38"/>
      <c r="D261" s="38"/>
    </row>
    <row r="262">
      <c r="A262" s="38"/>
      <c r="B262" s="38"/>
      <c r="D262" s="38"/>
    </row>
    <row r="263">
      <c r="A263" s="38"/>
      <c r="B263" s="38"/>
      <c r="D263" s="38"/>
    </row>
    <row r="264">
      <c r="A264" s="38"/>
      <c r="B264" s="38"/>
      <c r="D264" s="38"/>
    </row>
    <row r="265">
      <c r="A265" s="38"/>
      <c r="B265" s="38"/>
      <c r="D265" s="38"/>
    </row>
    <row r="266">
      <c r="A266" s="38"/>
      <c r="B266" s="38"/>
      <c r="D266" s="38"/>
    </row>
    <row r="267">
      <c r="A267" s="38"/>
      <c r="B267" s="38"/>
      <c r="D267" s="38"/>
    </row>
    <row r="268">
      <c r="A268" s="38"/>
      <c r="B268" s="38"/>
      <c r="D268" s="38"/>
    </row>
    <row r="269">
      <c r="A269" s="38"/>
      <c r="B269" s="38"/>
      <c r="D269" s="38"/>
    </row>
    <row r="270">
      <c r="A270" s="38"/>
      <c r="B270" s="38"/>
      <c r="D270" s="38"/>
    </row>
    <row r="271">
      <c r="A271" s="38"/>
      <c r="B271" s="38"/>
      <c r="D271" s="38"/>
    </row>
    <row r="272">
      <c r="A272" s="38"/>
      <c r="B272" s="38"/>
      <c r="D272" s="38"/>
    </row>
    <row r="273">
      <c r="A273" s="38"/>
      <c r="B273" s="38"/>
      <c r="D273" s="38"/>
    </row>
    <row r="274">
      <c r="A274" s="38"/>
      <c r="B274" s="38"/>
      <c r="D274" s="38"/>
    </row>
    <row r="275">
      <c r="A275" s="38"/>
      <c r="B275" s="38"/>
      <c r="D275" s="38"/>
    </row>
    <row r="276">
      <c r="A276" s="38"/>
      <c r="B276" s="38"/>
      <c r="D276" s="38"/>
    </row>
    <row r="277">
      <c r="A277" s="38"/>
      <c r="B277" s="38"/>
      <c r="D277" s="38"/>
    </row>
    <row r="278">
      <c r="A278" s="38"/>
      <c r="B278" s="38"/>
      <c r="D278" s="38"/>
    </row>
    <row r="279">
      <c r="A279" s="38"/>
      <c r="B279" s="38"/>
      <c r="D279" s="38"/>
    </row>
    <row r="280">
      <c r="A280" s="38"/>
      <c r="B280" s="38"/>
      <c r="D280" s="38"/>
    </row>
    <row r="281">
      <c r="A281" s="38"/>
      <c r="B281" s="38"/>
      <c r="D281" s="38"/>
    </row>
    <row r="282">
      <c r="A282" s="38"/>
      <c r="B282" s="38"/>
      <c r="D282" s="38"/>
    </row>
    <row r="283">
      <c r="A283" s="38"/>
      <c r="B283" s="38"/>
      <c r="D283" s="38"/>
    </row>
    <row r="284">
      <c r="A284" s="38"/>
      <c r="B284" s="38"/>
      <c r="D284" s="38"/>
    </row>
    <row r="285">
      <c r="A285" s="38"/>
      <c r="B285" s="38"/>
      <c r="D285" s="38"/>
    </row>
    <row r="286">
      <c r="A286" s="38"/>
      <c r="B286" s="38"/>
      <c r="D286" s="38"/>
    </row>
    <row r="287">
      <c r="A287" s="38"/>
      <c r="B287" s="38"/>
      <c r="D287" s="38"/>
    </row>
    <row r="288">
      <c r="A288" s="38"/>
      <c r="B288" s="38"/>
      <c r="D288" s="38"/>
    </row>
    <row r="289">
      <c r="A289" s="38"/>
      <c r="B289" s="38"/>
      <c r="D289" s="38"/>
    </row>
    <row r="290">
      <c r="A290" s="38"/>
      <c r="B290" s="38"/>
      <c r="D290" s="38"/>
    </row>
    <row r="291">
      <c r="A291" s="38"/>
      <c r="B291" s="38"/>
      <c r="D291" s="38"/>
    </row>
    <row r="292">
      <c r="A292" s="38"/>
      <c r="B292" s="38"/>
      <c r="D292" s="38"/>
    </row>
    <row r="293">
      <c r="A293" s="38"/>
      <c r="B293" s="38"/>
      <c r="D293" s="38"/>
    </row>
    <row r="294">
      <c r="A294" s="38"/>
      <c r="B294" s="38"/>
      <c r="D294" s="38"/>
    </row>
    <row r="295">
      <c r="A295" s="38"/>
      <c r="B295" s="38"/>
      <c r="D295" s="38"/>
    </row>
    <row r="296">
      <c r="A296" s="38"/>
      <c r="B296" s="38"/>
      <c r="D296" s="38"/>
    </row>
    <row r="297">
      <c r="A297" s="38"/>
      <c r="B297" s="38"/>
      <c r="D297" s="38"/>
    </row>
    <row r="298">
      <c r="A298" s="38"/>
      <c r="B298" s="38"/>
      <c r="D298" s="38"/>
    </row>
    <row r="299">
      <c r="A299" s="38"/>
      <c r="B299" s="38"/>
      <c r="D299" s="38"/>
    </row>
    <row r="300">
      <c r="A300" s="38"/>
      <c r="B300" s="38"/>
      <c r="D300" s="38"/>
    </row>
    <row r="301">
      <c r="A301" s="38"/>
      <c r="B301" s="38"/>
      <c r="D301" s="38"/>
    </row>
    <row r="302">
      <c r="A302" s="38"/>
      <c r="B302" s="38"/>
      <c r="D302" s="38"/>
    </row>
    <row r="303">
      <c r="A303" s="38"/>
      <c r="B303" s="38"/>
      <c r="D303" s="38"/>
    </row>
    <row r="304">
      <c r="A304" s="38"/>
      <c r="B304" s="38"/>
      <c r="D304" s="38"/>
    </row>
    <row r="305">
      <c r="A305" s="38"/>
      <c r="B305" s="38"/>
      <c r="D305" s="38"/>
    </row>
    <row r="306">
      <c r="A306" s="38"/>
      <c r="B306" s="38"/>
      <c r="D306" s="38"/>
    </row>
    <row r="307">
      <c r="A307" s="38"/>
      <c r="B307" s="38"/>
      <c r="D307" s="38"/>
    </row>
    <row r="308">
      <c r="A308" s="38"/>
      <c r="B308" s="38"/>
      <c r="D308" s="38"/>
    </row>
    <row r="309">
      <c r="A309" s="38"/>
      <c r="B309" s="38"/>
      <c r="D309" s="38"/>
    </row>
    <row r="310">
      <c r="A310" s="38"/>
      <c r="B310" s="38"/>
      <c r="D310" s="38"/>
    </row>
    <row r="311">
      <c r="A311" s="38"/>
      <c r="B311" s="38"/>
      <c r="D311" s="38"/>
    </row>
    <row r="312">
      <c r="A312" s="38"/>
      <c r="B312" s="38"/>
      <c r="D312" s="38"/>
    </row>
    <row r="313">
      <c r="A313" s="38"/>
      <c r="B313" s="38"/>
      <c r="D313" s="38"/>
    </row>
    <row r="314">
      <c r="A314" s="38"/>
      <c r="B314" s="38"/>
      <c r="D314" s="38"/>
    </row>
    <row r="315">
      <c r="A315" s="38"/>
      <c r="B315" s="38"/>
      <c r="D315" s="38"/>
    </row>
    <row r="316">
      <c r="A316" s="38"/>
      <c r="B316" s="38"/>
      <c r="D316" s="38"/>
    </row>
    <row r="317">
      <c r="A317" s="38"/>
      <c r="B317" s="38"/>
      <c r="D317" s="38"/>
    </row>
    <row r="318">
      <c r="A318" s="38"/>
      <c r="B318" s="38"/>
      <c r="D318" s="38"/>
    </row>
    <row r="319">
      <c r="A319" s="38"/>
      <c r="B319" s="38"/>
      <c r="D319" s="38"/>
    </row>
    <row r="320">
      <c r="A320" s="38"/>
      <c r="B320" s="38"/>
      <c r="D320" s="38"/>
    </row>
    <row r="321">
      <c r="A321" s="38"/>
      <c r="B321" s="38"/>
      <c r="D321" s="38"/>
    </row>
    <row r="322">
      <c r="A322" s="38"/>
      <c r="B322" s="38"/>
      <c r="D322" s="38"/>
    </row>
    <row r="323">
      <c r="A323" s="38"/>
      <c r="B323" s="38"/>
      <c r="D323" s="38"/>
    </row>
    <row r="324">
      <c r="A324" s="38"/>
      <c r="B324" s="38"/>
      <c r="D324" s="38"/>
    </row>
    <row r="325">
      <c r="A325" s="38"/>
      <c r="B325" s="38"/>
      <c r="D325" s="38"/>
    </row>
    <row r="326">
      <c r="A326" s="38"/>
      <c r="B326" s="38"/>
      <c r="D326" s="38"/>
    </row>
    <row r="327">
      <c r="A327" s="38"/>
      <c r="B327" s="38"/>
      <c r="D327" s="38"/>
    </row>
    <row r="328">
      <c r="A328" s="38"/>
      <c r="B328" s="38"/>
      <c r="D328" s="38"/>
    </row>
    <row r="329">
      <c r="A329" s="38"/>
      <c r="B329" s="38"/>
      <c r="D329" s="38"/>
    </row>
    <row r="330">
      <c r="A330" s="38"/>
      <c r="B330" s="38"/>
      <c r="D330" s="38"/>
    </row>
    <row r="331">
      <c r="A331" s="38"/>
      <c r="B331" s="38"/>
      <c r="D331" s="38"/>
    </row>
    <row r="332">
      <c r="A332" s="38"/>
      <c r="B332" s="38"/>
      <c r="D332" s="38"/>
    </row>
    <row r="333">
      <c r="A333" s="38"/>
      <c r="B333" s="38"/>
      <c r="D333" s="38"/>
    </row>
    <row r="334">
      <c r="A334" s="38"/>
      <c r="B334" s="38"/>
      <c r="D334" s="38"/>
    </row>
    <row r="335">
      <c r="A335" s="38"/>
      <c r="B335" s="38"/>
      <c r="D335" s="38"/>
    </row>
    <row r="336">
      <c r="A336" s="38"/>
      <c r="B336" s="38"/>
      <c r="D336" s="38"/>
    </row>
    <row r="337">
      <c r="A337" s="38"/>
      <c r="B337" s="38"/>
      <c r="D337" s="38"/>
    </row>
    <row r="338">
      <c r="A338" s="38"/>
      <c r="B338" s="38"/>
      <c r="D338" s="38"/>
    </row>
    <row r="339">
      <c r="A339" s="38"/>
      <c r="B339" s="38"/>
      <c r="D339" s="38"/>
    </row>
    <row r="340">
      <c r="A340" s="38"/>
      <c r="B340" s="38"/>
      <c r="D340" s="38"/>
    </row>
    <row r="341">
      <c r="A341" s="38"/>
      <c r="B341" s="38"/>
      <c r="D341" s="38"/>
    </row>
    <row r="342">
      <c r="A342" s="38"/>
      <c r="B342" s="38"/>
      <c r="D342" s="38"/>
    </row>
    <row r="343">
      <c r="A343" s="38"/>
      <c r="B343" s="38"/>
      <c r="D343" s="38"/>
    </row>
    <row r="344">
      <c r="A344" s="38"/>
      <c r="B344" s="38"/>
      <c r="D344" s="38"/>
    </row>
    <row r="345">
      <c r="A345" s="38"/>
      <c r="B345" s="38"/>
      <c r="D345" s="38"/>
    </row>
    <row r="346">
      <c r="A346" s="38"/>
      <c r="B346" s="38"/>
      <c r="D346" s="38"/>
    </row>
    <row r="347">
      <c r="A347" s="38"/>
      <c r="B347" s="38"/>
      <c r="D347" s="38"/>
    </row>
    <row r="348">
      <c r="A348" s="38"/>
      <c r="B348" s="38"/>
      <c r="D348" s="38"/>
    </row>
    <row r="349">
      <c r="A349" s="38"/>
      <c r="B349" s="38"/>
      <c r="D349" s="38"/>
    </row>
    <row r="350">
      <c r="A350" s="38"/>
      <c r="B350" s="38"/>
      <c r="D350" s="38"/>
    </row>
    <row r="351">
      <c r="A351" s="38"/>
      <c r="B351" s="38"/>
      <c r="D351" s="38"/>
    </row>
    <row r="352">
      <c r="A352" s="38"/>
      <c r="B352" s="38"/>
      <c r="D352" s="38"/>
    </row>
    <row r="353">
      <c r="A353" s="38"/>
      <c r="B353" s="38"/>
      <c r="D353" s="38"/>
    </row>
    <row r="354">
      <c r="A354" s="38"/>
      <c r="B354" s="38"/>
      <c r="D354" s="38"/>
    </row>
    <row r="355">
      <c r="A355" s="38"/>
      <c r="B355" s="38"/>
      <c r="D355" s="38"/>
    </row>
    <row r="356">
      <c r="A356" s="38"/>
      <c r="B356" s="38"/>
      <c r="D356" s="38"/>
    </row>
    <row r="357">
      <c r="A357" s="38"/>
      <c r="B357" s="38"/>
      <c r="D357" s="38"/>
    </row>
    <row r="358">
      <c r="A358" s="38"/>
      <c r="B358" s="38"/>
      <c r="D358" s="38"/>
    </row>
    <row r="359">
      <c r="A359" s="38"/>
      <c r="B359" s="38"/>
      <c r="D359" s="38"/>
    </row>
    <row r="360">
      <c r="A360" s="38"/>
      <c r="B360" s="38"/>
      <c r="D360" s="38"/>
    </row>
    <row r="361">
      <c r="A361" s="38"/>
      <c r="B361" s="38"/>
      <c r="D361" s="38"/>
    </row>
    <row r="362">
      <c r="A362" s="38"/>
      <c r="B362" s="38"/>
      <c r="D362" s="38"/>
    </row>
    <row r="363">
      <c r="A363" s="38"/>
      <c r="B363" s="38"/>
      <c r="D363" s="38"/>
    </row>
    <row r="364">
      <c r="A364" s="38"/>
      <c r="B364" s="38"/>
      <c r="D364" s="38"/>
    </row>
    <row r="365">
      <c r="A365" s="38"/>
      <c r="B365" s="38"/>
      <c r="D365" s="38"/>
    </row>
    <row r="366">
      <c r="A366" s="38"/>
      <c r="B366" s="38"/>
      <c r="D366" s="38"/>
    </row>
    <row r="367">
      <c r="A367" s="38"/>
      <c r="B367" s="38"/>
      <c r="D367" s="38"/>
    </row>
    <row r="368">
      <c r="A368" s="38"/>
      <c r="B368" s="38"/>
      <c r="D368" s="38"/>
    </row>
    <row r="369">
      <c r="A369" s="38"/>
      <c r="B369" s="38"/>
      <c r="D369" s="38"/>
    </row>
    <row r="370">
      <c r="A370" s="38"/>
      <c r="B370" s="38"/>
      <c r="D370" s="38"/>
    </row>
    <row r="371">
      <c r="A371" s="38"/>
      <c r="B371" s="38"/>
      <c r="D371" s="38"/>
    </row>
    <row r="372">
      <c r="A372" s="38"/>
      <c r="B372" s="38"/>
      <c r="D372" s="38"/>
    </row>
    <row r="373">
      <c r="A373" s="38"/>
      <c r="B373" s="38"/>
      <c r="D373" s="38"/>
    </row>
    <row r="374">
      <c r="A374" s="38"/>
      <c r="B374" s="38"/>
      <c r="D374" s="38"/>
    </row>
    <row r="375">
      <c r="A375" s="38"/>
      <c r="B375" s="38"/>
      <c r="D375" s="38"/>
    </row>
    <row r="376">
      <c r="A376" s="38"/>
      <c r="B376" s="38"/>
      <c r="D376" s="38"/>
    </row>
    <row r="377">
      <c r="A377" s="38"/>
      <c r="B377" s="38"/>
      <c r="D377" s="38"/>
    </row>
    <row r="378">
      <c r="A378" s="38"/>
      <c r="B378" s="38"/>
      <c r="D378" s="38"/>
    </row>
    <row r="379">
      <c r="A379" s="38"/>
      <c r="B379" s="38"/>
      <c r="D379" s="38"/>
    </row>
    <row r="380">
      <c r="A380" s="38"/>
      <c r="B380" s="38"/>
      <c r="D380" s="38"/>
    </row>
    <row r="381">
      <c r="A381" s="38"/>
      <c r="B381" s="38"/>
      <c r="D381" s="38"/>
    </row>
    <row r="382">
      <c r="A382" s="38"/>
      <c r="B382" s="38"/>
      <c r="D382" s="38"/>
    </row>
    <row r="383">
      <c r="A383" s="38"/>
      <c r="B383" s="38"/>
      <c r="D383" s="38"/>
    </row>
    <row r="384">
      <c r="A384" s="38"/>
      <c r="B384" s="38"/>
      <c r="D384" s="38"/>
    </row>
    <row r="385">
      <c r="A385" s="38"/>
      <c r="B385" s="38"/>
      <c r="D385" s="38"/>
    </row>
    <row r="386">
      <c r="A386" s="38"/>
      <c r="B386" s="38"/>
      <c r="D386" s="38"/>
    </row>
    <row r="387">
      <c r="A387" s="38"/>
      <c r="B387" s="38"/>
      <c r="D387" s="38"/>
    </row>
    <row r="388">
      <c r="A388" s="38"/>
      <c r="B388" s="38"/>
      <c r="D388" s="38"/>
    </row>
    <row r="389">
      <c r="A389" s="38"/>
      <c r="B389" s="38"/>
      <c r="D389" s="38"/>
    </row>
    <row r="390">
      <c r="A390" s="38"/>
      <c r="B390" s="38"/>
      <c r="D390" s="38"/>
    </row>
    <row r="391">
      <c r="A391" s="38"/>
      <c r="B391" s="38"/>
      <c r="D391" s="38"/>
    </row>
    <row r="392">
      <c r="A392" s="38"/>
      <c r="B392" s="38"/>
      <c r="D392" s="38"/>
    </row>
    <row r="393">
      <c r="A393" s="38"/>
      <c r="B393" s="38"/>
      <c r="D393" s="38"/>
    </row>
    <row r="394">
      <c r="A394" s="38"/>
      <c r="B394" s="38"/>
      <c r="D394" s="38"/>
    </row>
    <row r="395">
      <c r="A395" s="38"/>
      <c r="B395" s="38"/>
      <c r="D395" s="38"/>
    </row>
    <row r="396">
      <c r="A396" s="38"/>
      <c r="B396" s="38"/>
      <c r="D396" s="38"/>
    </row>
    <row r="397">
      <c r="A397" s="38"/>
      <c r="B397" s="38"/>
      <c r="D397" s="38"/>
    </row>
    <row r="398">
      <c r="A398" s="38"/>
      <c r="B398" s="38"/>
      <c r="D398" s="38"/>
    </row>
    <row r="399">
      <c r="A399" s="38"/>
      <c r="B399" s="38"/>
      <c r="D399" s="38"/>
    </row>
    <row r="400">
      <c r="A400" s="38"/>
      <c r="B400" s="38"/>
      <c r="D400" s="38"/>
    </row>
    <row r="401">
      <c r="A401" s="38"/>
      <c r="B401" s="38"/>
      <c r="D401" s="38"/>
    </row>
    <row r="402">
      <c r="A402" s="38"/>
      <c r="B402" s="38"/>
      <c r="D402" s="38"/>
    </row>
    <row r="403">
      <c r="A403" s="38"/>
      <c r="B403" s="38"/>
      <c r="D403" s="38"/>
    </row>
    <row r="404">
      <c r="A404" s="38"/>
      <c r="B404" s="38"/>
      <c r="D404" s="38"/>
    </row>
    <row r="405">
      <c r="A405" s="38"/>
      <c r="B405" s="38"/>
      <c r="D405" s="38"/>
    </row>
    <row r="406">
      <c r="A406" s="38"/>
      <c r="B406" s="38"/>
      <c r="D406" s="38"/>
    </row>
    <row r="407">
      <c r="A407" s="38"/>
      <c r="B407" s="38"/>
      <c r="D407" s="38"/>
    </row>
    <row r="408">
      <c r="A408" s="38"/>
      <c r="B408" s="38"/>
      <c r="D408" s="38"/>
    </row>
    <row r="409">
      <c r="A409" s="38"/>
      <c r="B409" s="38"/>
      <c r="D409" s="38"/>
    </row>
    <row r="410">
      <c r="A410" s="38"/>
      <c r="B410" s="38"/>
      <c r="D410" s="38"/>
    </row>
    <row r="411">
      <c r="A411" s="38"/>
      <c r="B411" s="38"/>
      <c r="D411" s="38"/>
    </row>
    <row r="412">
      <c r="A412" s="38"/>
      <c r="B412" s="38"/>
      <c r="D412" s="38"/>
    </row>
    <row r="413">
      <c r="A413" s="38"/>
      <c r="B413" s="38"/>
      <c r="D413" s="38"/>
    </row>
    <row r="414">
      <c r="A414" s="38"/>
      <c r="B414" s="38"/>
      <c r="D414" s="38"/>
    </row>
    <row r="415">
      <c r="A415" s="38"/>
      <c r="B415" s="38"/>
      <c r="D415" s="38"/>
    </row>
    <row r="416">
      <c r="A416" s="38"/>
      <c r="B416" s="38"/>
      <c r="D416" s="38"/>
    </row>
    <row r="417">
      <c r="A417" s="38"/>
      <c r="B417" s="38"/>
      <c r="D417" s="38"/>
    </row>
    <row r="418">
      <c r="A418" s="38"/>
      <c r="B418" s="38"/>
      <c r="D418" s="38"/>
    </row>
    <row r="419">
      <c r="A419" s="38"/>
      <c r="B419" s="38"/>
      <c r="D419" s="38"/>
    </row>
    <row r="420">
      <c r="A420" s="38"/>
      <c r="B420" s="38"/>
      <c r="D420" s="38"/>
    </row>
    <row r="421">
      <c r="A421" s="38"/>
      <c r="B421" s="38"/>
      <c r="D421" s="38"/>
    </row>
    <row r="422">
      <c r="A422" s="38"/>
      <c r="B422" s="38"/>
      <c r="D422" s="38"/>
    </row>
    <row r="423">
      <c r="A423" s="38"/>
      <c r="B423" s="38"/>
      <c r="D423" s="38"/>
    </row>
    <row r="424">
      <c r="A424" s="38"/>
      <c r="B424" s="38"/>
      <c r="D424" s="38"/>
    </row>
    <row r="425">
      <c r="A425" s="38"/>
      <c r="B425" s="38"/>
      <c r="D425" s="38"/>
    </row>
    <row r="426">
      <c r="A426" s="38"/>
      <c r="B426" s="38"/>
      <c r="D426" s="38"/>
    </row>
    <row r="427">
      <c r="A427" s="38"/>
      <c r="B427" s="38"/>
      <c r="D427" s="38"/>
    </row>
    <row r="428">
      <c r="A428" s="38"/>
      <c r="B428" s="38"/>
      <c r="D428" s="38"/>
    </row>
    <row r="429">
      <c r="A429" s="38"/>
      <c r="B429" s="38"/>
      <c r="D429" s="38"/>
    </row>
    <row r="430">
      <c r="A430" s="38"/>
      <c r="B430" s="38"/>
      <c r="D430" s="38"/>
    </row>
    <row r="431">
      <c r="A431" s="38"/>
      <c r="B431" s="38"/>
      <c r="D431" s="38"/>
    </row>
    <row r="432">
      <c r="A432" s="38"/>
      <c r="B432" s="38"/>
      <c r="D432" s="38"/>
    </row>
    <row r="433">
      <c r="A433" s="38"/>
      <c r="B433" s="38"/>
      <c r="D433" s="38"/>
    </row>
    <row r="434">
      <c r="A434" s="38"/>
      <c r="B434" s="38"/>
      <c r="D434" s="38"/>
    </row>
    <row r="435">
      <c r="A435" s="38"/>
      <c r="B435" s="38"/>
      <c r="D435" s="38"/>
    </row>
    <row r="436">
      <c r="A436" s="38"/>
      <c r="B436" s="38"/>
      <c r="D436" s="38"/>
    </row>
    <row r="437">
      <c r="A437" s="38"/>
      <c r="B437" s="38"/>
      <c r="D437" s="38"/>
    </row>
    <row r="438">
      <c r="A438" s="38"/>
      <c r="B438" s="38"/>
      <c r="D438" s="38"/>
    </row>
    <row r="439">
      <c r="A439" s="38"/>
      <c r="B439" s="38"/>
      <c r="D439" s="38"/>
    </row>
    <row r="440">
      <c r="A440" s="38"/>
      <c r="B440" s="38"/>
      <c r="D440" s="38"/>
    </row>
    <row r="441">
      <c r="A441" s="38"/>
      <c r="B441" s="38"/>
      <c r="D441" s="38"/>
    </row>
    <row r="442">
      <c r="A442" s="38"/>
      <c r="B442" s="38"/>
      <c r="D442" s="38"/>
    </row>
    <row r="443">
      <c r="A443" s="38"/>
      <c r="B443" s="38"/>
      <c r="D443" s="38"/>
    </row>
    <row r="444">
      <c r="A444" s="38"/>
      <c r="B444" s="38"/>
      <c r="D444" s="38"/>
    </row>
    <row r="445">
      <c r="A445" s="38"/>
      <c r="B445" s="38"/>
      <c r="D445" s="38"/>
    </row>
    <row r="446">
      <c r="A446" s="38"/>
      <c r="B446" s="38"/>
      <c r="D446" s="38"/>
    </row>
    <row r="447">
      <c r="A447" s="38"/>
      <c r="B447" s="38"/>
      <c r="D447" s="38"/>
    </row>
    <row r="448">
      <c r="A448" s="38"/>
      <c r="B448" s="38"/>
      <c r="D448" s="38"/>
    </row>
    <row r="449">
      <c r="A449" s="38"/>
      <c r="B449" s="38"/>
      <c r="D449" s="38"/>
    </row>
    <row r="450">
      <c r="A450" s="38"/>
      <c r="B450" s="38"/>
      <c r="D450" s="38"/>
    </row>
    <row r="451">
      <c r="A451" s="38"/>
      <c r="B451" s="38"/>
      <c r="D451" s="38"/>
    </row>
    <row r="452">
      <c r="A452" s="38"/>
      <c r="B452" s="38"/>
      <c r="D452" s="38"/>
    </row>
    <row r="453">
      <c r="A453" s="38"/>
      <c r="B453" s="38"/>
      <c r="D453" s="38"/>
    </row>
    <row r="454">
      <c r="A454" s="38"/>
      <c r="B454" s="38"/>
      <c r="D454" s="38"/>
    </row>
    <row r="455">
      <c r="A455" s="38"/>
      <c r="B455" s="38"/>
      <c r="D455" s="38"/>
    </row>
    <row r="456">
      <c r="A456" s="38"/>
      <c r="B456" s="38"/>
      <c r="D456" s="38"/>
    </row>
    <row r="457">
      <c r="A457" s="38"/>
      <c r="B457" s="38"/>
      <c r="D457" s="38"/>
    </row>
    <row r="458">
      <c r="A458" s="38"/>
      <c r="B458" s="38"/>
      <c r="D458" s="38"/>
    </row>
    <row r="459">
      <c r="A459" s="38"/>
      <c r="B459" s="38"/>
      <c r="D459" s="38"/>
    </row>
    <row r="460">
      <c r="A460" s="38"/>
      <c r="B460" s="38"/>
      <c r="D460" s="38"/>
    </row>
    <row r="461">
      <c r="A461" s="38"/>
      <c r="B461" s="38"/>
      <c r="D461" s="38"/>
    </row>
    <row r="462">
      <c r="A462" s="38"/>
      <c r="B462" s="38"/>
      <c r="D462" s="38"/>
    </row>
    <row r="463">
      <c r="A463" s="38"/>
      <c r="B463" s="38"/>
      <c r="D463" s="38"/>
    </row>
    <row r="464">
      <c r="A464" s="38"/>
      <c r="B464" s="38"/>
      <c r="D464" s="38"/>
    </row>
    <row r="465">
      <c r="A465" s="38"/>
      <c r="B465" s="38"/>
      <c r="D465" s="38"/>
    </row>
    <row r="466">
      <c r="A466" s="38"/>
      <c r="B466" s="38"/>
      <c r="D466" s="38"/>
    </row>
    <row r="467">
      <c r="A467" s="38"/>
      <c r="B467" s="38"/>
      <c r="D467" s="38"/>
    </row>
    <row r="468">
      <c r="A468" s="38"/>
      <c r="B468" s="38"/>
      <c r="D468" s="38"/>
    </row>
    <row r="469">
      <c r="A469" s="38"/>
      <c r="B469" s="38"/>
      <c r="D469" s="38"/>
    </row>
    <row r="470">
      <c r="A470" s="38"/>
      <c r="B470" s="38"/>
      <c r="D470" s="38"/>
    </row>
    <row r="471">
      <c r="A471" s="38"/>
      <c r="B471" s="38"/>
      <c r="D471" s="38"/>
    </row>
    <row r="472">
      <c r="A472" s="38"/>
      <c r="B472" s="38"/>
      <c r="D472" s="38"/>
    </row>
    <row r="473">
      <c r="A473" s="38"/>
      <c r="B473" s="38"/>
      <c r="D473" s="38"/>
    </row>
    <row r="474">
      <c r="A474" s="38"/>
      <c r="B474" s="38"/>
      <c r="D474" s="38"/>
    </row>
    <row r="475">
      <c r="A475" s="38"/>
      <c r="B475" s="38"/>
      <c r="D475" s="38"/>
    </row>
    <row r="476">
      <c r="A476" s="38"/>
      <c r="B476" s="38"/>
      <c r="D476" s="38"/>
    </row>
    <row r="477">
      <c r="A477" s="38"/>
      <c r="B477" s="38"/>
      <c r="D477" s="38"/>
    </row>
    <row r="478">
      <c r="A478" s="38"/>
      <c r="B478" s="38"/>
      <c r="D478" s="38"/>
    </row>
    <row r="479">
      <c r="A479" s="38"/>
      <c r="B479" s="38"/>
      <c r="D479" s="38"/>
    </row>
    <row r="480">
      <c r="A480" s="38"/>
      <c r="B480" s="38"/>
      <c r="D480" s="38"/>
    </row>
    <row r="481">
      <c r="A481" s="38"/>
      <c r="B481" s="38"/>
      <c r="D481" s="38"/>
    </row>
    <row r="482">
      <c r="A482" s="38"/>
      <c r="B482" s="38"/>
      <c r="D482" s="38"/>
    </row>
    <row r="483">
      <c r="A483" s="38"/>
      <c r="B483" s="38"/>
      <c r="D483" s="38"/>
    </row>
    <row r="484">
      <c r="A484" s="38"/>
      <c r="B484" s="38"/>
      <c r="D484" s="38"/>
    </row>
    <row r="485">
      <c r="A485" s="38"/>
      <c r="B485" s="38"/>
      <c r="D485" s="38"/>
    </row>
    <row r="486">
      <c r="A486" s="38"/>
      <c r="B486" s="38"/>
      <c r="D486" s="38"/>
    </row>
    <row r="487">
      <c r="A487" s="38"/>
      <c r="B487" s="38"/>
      <c r="D487" s="38"/>
    </row>
    <row r="488">
      <c r="A488" s="38"/>
      <c r="B488" s="38"/>
      <c r="D488" s="38"/>
    </row>
    <row r="489">
      <c r="A489" s="38"/>
      <c r="B489" s="38"/>
      <c r="D489" s="38"/>
    </row>
    <row r="490">
      <c r="A490" s="38"/>
      <c r="B490" s="38"/>
      <c r="D490" s="38"/>
    </row>
    <row r="491">
      <c r="A491" s="38"/>
      <c r="B491" s="38"/>
      <c r="D491" s="38"/>
    </row>
    <row r="492">
      <c r="A492" s="38"/>
      <c r="B492" s="38"/>
      <c r="D492" s="38"/>
    </row>
    <row r="493">
      <c r="A493" s="38"/>
      <c r="B493" s="38"/>
      <c r="D493" s="38"/>
    </row>
    <row r="494">
      <c r="A494" s="38"/>
      <c r="B494" s="38"/>
      <c r="D494" s="38"/>
    </row>
    <row r="495">
      <c r="A495" s="38"/>
      <c r="B495" s="38"/>
      <c r="D495" s="38"/>
    </row>
    <row r="496">
      <c r="A496" s="38"/>
      <c r="B496" s="38"/>
      <c r="D496" s="38"/>
    </row>
    <row r="497">
      <c r="A497" s="38"/>
      <c r="B497" s="38"/>
      <c r="D497" s="38"/>
    </row>
    <row r="498">
      <c r="A498" s="38"/>
      <c r="B498" s="38"/>
      <c r="D498" s="38"/>
    </row>
    <row r="499">
      <c r="A499" s="38"/>
      <c r="B499" s="38"/>
      <c r="D499" s="38"/>
    </row>
    <row r="500">
      <c r="A500" s="38"/>
      <c r="B500" s="38"/>
      <c r="D500" s="38"/>
    </row>
    <row r="501">
      <c r="A501" s="38"/>
      <c r="B501" s="38"/>
      <c r="D501" s="38"/>
    </row>
    <row r="502">
      <c r="A502" s="38"/>
      <c r="B502" s="38"/>
      <c r="D502" s="38"/>
    </row>
    <row r="503">
      <c r="A503" s="38"/>
      <c r="B503" s="38"/>
      <c r="D503" s="38"/>
    </row>
    <row r="504">
      <c r="A504" s="38"/>
      <c r="B504" s="38"/>
      <c r="D504" s="38"/>
    </row>
    <row r="505">
      <c r="A505" s="38"/>
      <c r="B505" s="38"/>
      <c r="D505" s="38"/>
    </row>
    <row r="506">
      <c r="A506" s="38"/>
      <c r="B506" s="38"/>
      <c r="D506" s="38"/>
    </row>
    <row r="507">
      <c r="A507" s="38"/>
      <c r="B507" s="38"/>
      <c r="D507" s="38"/>
    </row>
    <row r="508">
      <c r="A508" s="38"/>
      <c r="B508" s="38"/>
      <c r="D508" s="38"/>
    </row>
    <row r="509">
      <c r="A509" s="38"/>
      <c r="B509" s="38"/>
      <c r="D509" s="38"/>
    </row>
    <row r="510">
      <c r="A510" s="38"/>
      <c r="B510" s="38"/>
      <c r="D510" s="38"/>
    </row>
    <row r="511">
      <c r="A511" s="38"/>
      <c r="B511" s="38"/>
      <c r="D511" s="38"/>
    </row>
    <row r="512">
      <c r="A512" s="38"/>
      <c r="B512" s="38"/>
      <c r="D512" s="38"/>
    </row>
    <row r="513">
      <c r="A513" s="38"/>
      <c r="B513" s="38"/>
      <c r="D513" s="38"/>
    </row>
    <row r="514">
      <c r="A514" s="38"/>
      <c r="B514" s="38"/>
      <c r="D514" s="38"/>
    </row>
    <row r="515">
      <c r="A515" s="38"/>
      <c r="B515" s="38"/>
      <c r="D515" s="38"/>
    </row>
    <row r="516">
      <c r="A516" s="38"/>
      <c r="B516" s="38"/>
      <c r="D516" s="38"/>
    </row>
    <row r="517">
      <c r="A517" s="38"/>
      <c r="B517" s="38"/>
      <c r="D517" s="38"/>
    </row>
    <row r="518">
      <c r="A518" s="38"/>
      <c r="B518" s="38"/>
      <c r="D518" s="38"/>
    </row>
    <row r="519">
      <c r="A519" s="38"/>
      <c r="B519" s="38"/>
      <c r="D519" s="38"/>
    </row>
    <row r="520">
      <c r="A520" s="38"/>
      <c r="B520" s="38"/>
      <c r="D520" s="38"/>
    </row>
    <row r="521">
      <c r="A521" s="38"/>
      <c r="B521" s="38"/>
      <c r="D521" s="38"/>
    </row>
    <row r="522">
      <c r="A522" s="38"/>
      <c r="B522" s="38"/>
      <c r="D522" s="38"/>
    </row>
    <row r="523">
      <c r="A523" s="38"/>
      <c r="B523" s="38"/>
      <c r="D523" s="38"/>
    </row>
    <row r="524">
      <c r="A524" s="38"/>
      <c r="B524" s="38"/>
      <c r="D524" s="38"/>
    </row>
    <row r="525">
      <c r="A525" s="38"/>
      <c r="B525" s="38"/>
      <c r="D525" s="38"/>
    </row>
    <row r="526">
      <c r="A526" s="38"/>
      <c r="B526" s="38"/>
      <c r="D526" s="38"/>
    </row>
    <row r="527">
      <c r="A527" s="38"/>
      <c r="B527" s="38"/>
      <c r="D527" s="38"/>
    </row>
    <row r="528">
      <c r="A528" s="38"/>
      <c r="B528" s="38"/>
      <c r="D528" s="38"/>
    </row>
    <row r="529">
      <c r="A529" s="38"/>
      <c r="B529" s="38"/>
      <c r="D529" s="38"/>
    </row>
    <row r="530">
      <c r="A530" s="38"/>
      <c r="B530" s="38"/>
      <c r="D530" s="38"/>
    </row>
    <row r="531">
      <c r="A531" s="38"/>
      <c r="B531" s="38"/>
      <c r="D531" s="38"/>
    </row>
    <row r="532">
      <c r="A532" s="38"/>
      <c r="B532" s="38"/>
      <c r="D532" s="38"/>
    </row>
    <row r="533">
      <c r="A533" s="38"/>
      <c r="B533" s="38"/>
      <c r="D533" s="38"/>
    </row>
    <row r="534">
      <c r="A534" s="38"/>
      <c r="B534" s="38"/>
      <c r="D534" s="38"/>
    </row>
    <row r="535">
      <c r="A535" s="38"/>
      <c r="B535" s="38"/>
      <c r="D535" s="38"/>
    </row>
    <row r="536">
      <c r="A536" s="38"/>
      <c r="B536" s="38"/>
      <c r="D536" s="38"/>
    </row>
    <row r="537">
      <c r="A537" s="38"/>
      <c r="B537" s="38"/>
      <c r="D537" s="38"/>
    </row>
    <row r="538">
      <c r="A538" s="38"/>
      <c r="B538" s="38"/>
      <c r="D538" s="38"/>
    </row>
    <row r="539">
      <c r="A539" s="38"/>
      <c r="B539" s="38"/>
      <c r="D539" s="38"/>
    </row>
    <row r="540">
      <c r="A540" s="38"/>
      <c r="B540" s="38"/>
      <c r="D540" s="38"/>
    </row>
    <row r="541">
      <c r="A541" s="38"/>
      <c r="B541" s="38"/>
      <c r="D541" s="38"/>
    </row>
    <row r="542">
      <c r="A542" s="38"/>
      <c r="B542" s="38"/>
      <c r="D542" s="38"/>
    </row>
    <row r="543">
      <c r="A543" s="38"/>
      <c r="B543" s="38"/>
      <c r="D543" s="38"/>
    </row>
    <row r="544">
      <c r="A544" s="38"/>
      <c r="B544" s="38"/>
      <c r="D544" s="38"/>
    </row>
    <row r="545">
      <c r="A545" s="38"/>
      <c r="B545" s="38"/>
      <c r="D545" s="38"/>
    </row>
    <row r="546">
      <c r="A546" s="38"/>
      <c r="B546" s="38"/>
      <c r="D546" s="38"/>
    </row>
    <row r="547">
      <c r="A547" s="38"/>
      <c r="B547" s="38"/>
      <c r="D547" s="38"/>
    </row>
    <row r="548">
      <c r="A548" s="38"/>
      <c r="B548" s="38"/>
      <c r="D548" s="38"/>
    </row>
    <row r="549">
      <c r="A549" s="38"/>
      <c r="B549" s="38"/>
      <c r="D549" s="38"/>
    </row>
    <row r="550">
      <c r="A550" s="38"/>
      <c r="B550" s="38"/>
      <c r="D550" s="38"/>
    </row>
    <row r="551">
      <c r="A551" s="38"/>
      <c r="B551" s="38"/>
      <c r="D551" s="38"/>
    </row>
    <row r="552">
      <c r="A552" s="38"/>
      <c r="B552" s="38"/>
      <c r="D552" s="38"/>
    </row>
    <row r="553">
      <c r="A553" s="38"/>
      <c r="B553" s="38"/>
      <c r="D553" s="38"/>
    </row>
    <row r="554">
      <c r="A554" s="38"/>
      <c r="B554" s="38"/>
      <c r="D554" s="38"/>
    </row>
    <row r="555">
      <c r="A555" s="38"/>
      <c r="B555" s="38"/>
      <c r="D555" s="38"/>
    </row>
    <row r="556">
      <c r="A556" s="38"/>
      <c r="B556" s="38"/>
      <c r="D556" s="38"/>
    </row>
    <row r="557">
      <c r="A557" s="38"/>
      <c r="B557" s="38"/>
      <c r="D557" s="38"/>
    </row>
    <row r="558">
      <c r="A558" s="38"/>
      <c r="B558" s="38"/>
      <c r="D558" s="38"/>
    </row>
    <row r="559">
      <c r="A559" s="38"/>
      <c r="B559" s="38"/>
      <c r="D559" s="38"/>
    </row>
    <row r="560">
      <c r="A560" s="38"/>
      <c r="B560" s="38"/>
      <c r="D560" s="38"/>
    </row>
    <row r="561">
      <c r="A561" s="38"/>
      <c r="B561" s="38"/>
      <c r="D561" s="38"/>
    </row>
    <row r="562">
      <c r="A562" s="38"/>
      <c r="B562" s="38"/>
      <c r="D562" s="38"/>
    </row>
    <row r="563">
      <c r="A563" s="38"/>
      <c r="B563" s="38"/>
      <c r="D563" s="38"/>
    </row>
    <row r="564">
      <c r="A564" s="38"/>
      <c r="B564" s="38"/>
      <c r="D564" s="38"/>
    </row>
    <row r="565">
      <c r="A565" s="38"/>
      <c r="B565" s="38"/>
      <c r="D565" s="38"/>
    </row>
    <row r="566">
      <c r="A566" s="38"/>
      <c r="B566" s="38"/>
      <c r="D566" s="38"/>
    </row>
    <row r="567">
      <c r="A567" s="38"/>
      <c r="B567" s="38"/>
      <c r="D567" s="38"/>
    </row>
    <row r="568">
      <c r="A568" s="38"/>
      <c r="B568" s="38"/>
      <c r="D568" s="38"/>
    </row>
    <row r="569">
      <c r="A569" s="38"/>
      <c r="B569" s="38"/>
      <c r="D569" s="38"/>
    </row>
    <row r="570">
      <c r="A570" s="38"/>
      <c r="B570" s="38"/>
      <c r="D570" s="38"/>
    </row>
    <row r="571">
      <c r="A571" s="38"/>
      <c r="B571" s="38"/>
      <c r="D571" s="38"/>
    </row>
    <row r="572">
      <c r="A572" s="38"/>
      <c r="B572" s="38"/>
      <c r="D572" s="38"/>
    </row>
    <row r="573">
      <c r="A573" s="38"/>
      <c r="B573" s="38"/>
      <c r="D573" s="38"/>
    </row>
    <row r="574">
      <c r="A574" s="38"/>
      <c r="B574" s="38"/>
      <c r="D574" s="38"/>
    </row>
    <row r="575">
      <c r="A575" s="38"/>
      <c r="B575" s="38"/>
      <c r="D575" s="38"/>
    </row>
    <row r="576">
      <c r="A576" s="38"/>
      <c r="B576" s="38"/>
      <c r="D576" s="38"/>
    </row>
    <row r="577">
      <c r="A577" s="38"/>
      <c r="B577" s="38"/>
      <c r="D577" s="38"/>
    </row>
    <row r="578">
      <c r="A578" s="38"/>
      <c r="B578" s="38"/>
      <c r="D578" s="38"/>
    </row>
    <row r="579">
      <c r="A579" s="38"/>
      <c r="B579" s="38"/>
      <c r="D579" s="38"/>
    </row>
    <row r="580">
      <c r="A580" s="38"/>
      <c r="B580" s="38"/>
      <c r="D580" s="38"/>
    </row>
    <row r="581">
      <c r="A581" s="38"/>
      <c r="B581" s="38"/>
      <c r="D581" s="38"/>
    </row>
    <row r="582">
      <c r="A582" s="38"/>
      <c r="B582" s="38"/>
      <c r="D582" s="38"/>
    </row>
    <row r="583">
      <c r="A583" s="38"/>
      <c r="B583" s="38"/>
      <c r="D583" s="38"/>
    </row>
    <row r="584">
      <c r="A584" s="38"/>
      <c r="B584" s="38"/>
      <c r="D584" s="38"/>
    </row>
    <row r="585">
      <c r="A585" s="38"/>
      <c r="B585" s="38"/>
      <c r="D585" s="38"/>
    </row>
    <row r="586">
      <c r="A586" s="38"/>
      <c r="B586" s="38"/>
      <c r="D586" s="38"/>
    </row>
    <row r="587">
      <c r="A587" s="38"/>
      <c r="B587" s="38"/>
      <c r="D587" s="38"/>
    </row>
    <row r="588">
      <c r="A588" s="38"/>
      <c r="B588" s="38"/>
      <c r="D588" s="38"/>
    </row>
    <row r="589">
      <c r="A589" s="38"/>
      <c r="B589" s="38"/>
      <c r="D589" s="38"/>
    </row>
    <row r="590">
      <c r="A590" s="38"/>
      <c r="B590" s="38"/>
      <c r="D590" s="38"/>
    </row>
    <row r="591">
      <c r="A591" s="38"/>
      <c r="B591" s="38"/>
      <c r="D591" s="38"/>
    </row>
    <row r="592">
      <c r="A592" s="38"/>
      <c r="B592" s="38"/>
      <c r="D592" s="38"/>
    </row>
    <row r="593">
      <c r="A593" s="38"/>
      <c r="B593" s="38"/>
      <c r="D593" s="38"/>
    </row>
    <row r="594">
      <c r="A594" s="38"/>
      <c r="B594" s="38"/>
      <c r="D594" s="38"/>
    </row>
    <row r="595">
      <c r="A595" s="38"/>
      <c r="B595" s="38"/>
      <c r="D595" s="38"/>
    </row>
    <row r="596">
      <c r="A596" s="38"/>
      <c r="B596" s="38"/>
      <c r="D596" s="38"/>
    </row>
    <row r="597">
      <c r="A597" s="38"/>
      <c r="B597" s="38"/>
      <c r="D597" s="38"/>
    </row>
    <row r="598">
      <c r="A598" s="38"/>
      <c r="B598" s="38"/>
      <c r="D598" s="38"/>
    </row>
    <row r="599">
      <c r="A599" s="38"/>
      <c r="B599" s="38"/>
      <c r="D599" s="38"/>
    </row>
    <row r="600">
      <c r="A600" s="38"/>
      <c r="B600" s="38"/>
      <c r="D600" s="38"/>
    </row>
    <row r="601">
      <c r="A601" s="38"/>
      <c r="B601" s="38"/>
      <c r="D601" s="38"/>
    </row>
    <row r="602">
      <c r="A602" s="38"/>
      <c r="B602" s="38"/>
      <c r="D602" s="38"/>
    </row>
    <row r="603">
      <c r="A603" s="38"/>
      <c r="B603" s="38"/>
      <c r="D603" s="38"/>
    </row>
    <row r="604">
      <c r="A604" s="38"/>
      <c r="B604" s="38"/>
      <c r="D604" s="38"/>
    </row>
    <row r="605">
      <c r="A605" s="38"/>
      <c r="B605" s="38"/>
      <c r="D605" s="38"/>
    </row>
    <row r="606">
      <c r="A606" s="38"/>
      <c r="B606" s="38"/>
      <c r="D606" s="38"/>
    </row>
    <row r="607">
      <c r="A607" s="38"/>
      <c r="B607" s="38"/>
      <c r="D607" s="38"/>
    </row>
    <row r="608">
      <c r="A608" s="38"/>
      <c r="B608" s="38"/>
      <c r="D608" s="38"/>
    </row>
    <row r="609">
      <c r="A609" s="38"/>
      <c r="B609" s="38"/>
      <c r="D609" s="38"/>
    </row>
    <row r="610">
      <c r="A610" s="38"/>
      <c r="B610" s="38"/>
      <c r="D610" s="38"/>
    </row>
    <row r="611">
      <c r="A611" s="38"/>
      <c r="B611" s="38"/>
      <c r="D611" s="38"/>
    </row>
    <row r="612">
      <c r="A612" s="38"/>
      <c r="B612" s="38"/>
      <c r="D612" s="38"/>
    </row>
    <row r="613">
      <c r="A613" s="38"/>
      <c r="B613" s="38"/>
      <c r="D613" s="38"/>
    </row>
    <row r="614">
      <c r="A614" s="38"/>
      <c r="B614" s="38"/>
      <c r="D614" s="38"/>
    </row>
    <row r="615">
      <c r="A615" s="38"/>
      <c r="B615" s="38"/>
      <c r="D615" s="38"/>
    </row>
    <row r="616">
      <c r="A616" s="38"/>
      <c r="B616" s="38"/>
      <c r="D616" s="38"/>
    </row>
    <row r="617">
      <c r="A617" s="38"/>
      <c r="B617" s="38"/>
      <c r="D617" s="38"/>
    </row>
    <row r="618">
      <c r="A618" s="38"/>
      <c r="B618" s="38"/>
      <c r="D618" s="38"/>
    </row>
    <row r="619">
      <c r="A619" s="38"/>
      <c r="B619" s="38"/>
      <c r="D619" s="38"/>
    </row>
    <row r="620">
      <c r="A620" s="38"/>
      <c r="B620" s="38"/>
      <c r="D620" s="38"/>
    </row>
    <row r="621">
      <c r="A621" s="38"/>
      <c r="B621" s="38"/>
      <c r="D621" s="38"/>
    </row>
    <row r="622">
      <c r="A622" s="38"/>
      <c r="B622" s="38"/>
      <c r="D622" s="38"/>
    </row>
    <row r="623">
      <c r="A623" s="38"/>
      <c r="B623" s="38"/>
      <c r="D623" s="38"/>
    </row>
    <row r="624">
      <c r="A624" s="38"/>
      <c r="B624" s="38"/>
      <c r="D624" s="38"/>
    </row>
    <row r="625">
      <c r="A625" s="38"/>
      <c r="B625" s="38"/>
      <c r="D625" s="38"/>
    </row>
    <row r="626">
      <c r="A626" s="38"/>
      <c r="B626" s="38"/>
      <c r="D626" s="38"/>
    </row>
    <row r="627">
      <c r="A627" s="38"/>
      <c r="B627" s="38"/>
      <c r="D627" s="38"/>
    </row>
    <row r="628">
      <c r="A628" s="38"/>
      <c r="B628" s="38"/>
      <c r="D628" s="38"/>
    </row>
    <row r="629">
      <c r="A629" s="38"/>
      <c r="B629" s="38"/>
      <c r="D629" s="38"/>
    </row>
    <row r="630">
      <c r="A630" s="38"/>
      <c r="B630" s="38"/>
      <c r="D630" s="38"/>
    </row>
    <row r="631">
      <c r="A631" s="38"/>
      <c r="B631" s="38"/>
      <c r="D631" s="38"/>
    </row>
    <row r="632">
      <c r="A632" s="38"/>
      <c r="B632" s="38"/>
      <c r="D632" s="38"/>
    </row>
    <row r="633">
      <c r="A633" s="38"/>
      <c r="B633" s="38"/>
      <c r="D633" s="38"/>
    </row>
    <row r="634">
      <c r="A634" s="38"/>
      <c r="B634" s="38"/>
      <c r="D634" s="38"/>
    </row>
    <row r="635">
      <c r="A635" s="38"/>
      <c r="B635" s="38"/>
      <c r="D635" s="38"/>
    </row>
    <row r="636">
      <c r="A636" s="38"/>
      <c r="B636" s="38"/>
      <c r="D636" s="38"/>
    </row>
    <row r="637">
      <c r="A637" s="38"/>
      <c r="B637" s="38"/>
      <c r="D637" s="38"/>
    </row>
    <row r="638">
      <c r="A638" s="38"/>
      <c r="B638" s="38"/>
      <c r="D638" s="38"/>
    </row>
    <row r="639">
      <c r="A639" s="38"/>
      <c r="B639" s="38"/>
      <c r="D639" s="38"/>
    </row>
    <row r="640">
      <c r="A640" s="38"/>
      <c r="B640" s="38"/>
      <c r="D640" s="38"/>
    </row>
    <row r="641">
      <c r="A641" s="38"/>
      <c r="B641" s="38"/>
      <c r="D641" s="38"/>
    </row>
    <row r="642">
      <c r="A642" s="38"/>
      <c r="B642" s="38"/>
      <c r="D642" s="38"/>
    </row>
    <row r="643">
      <c r="A643" s="38"/>
      <c r="B643" s="38"/>
      <c r="D643" s="38"/>
    </row>
    <row r="644">
      <c r="A644" s="38"/>
      <c r="B644" s="38"/>
      <c r="D644" s="38"/>
    </row>
    <row r="645">
      <c r="A645" s="38"/>
      <c r="B645" s="38"/>
      <c r="D645" s="38"/>
    </row>
    <row r="646">
      <c r="A646" s="38"/>
      <c r="B646" s="38"/>
      <c r="D646" s="38"/>
    </row>
    <row r="647">
      <c r="A647" s="38"/>
      <c r="B647" s="38"/>
      <c r="D647" s="38"/>
    </row>
    <row r="648">
      <c r="A648" s="38"/>
      <c r="B648" s="38"/>
      <c r="D648" s="38"/>
    </row>
    <row r="649">
      <c r="A649" s="38"/>
      <c r="B649" s="38"/>
      <c r="D649" s="38"/>
    </row>
    <row r="650">
      <c r="A650" s="38"/>
      <c r="B650" s="38"/>
      <c r="D650" s="38"/>
    </row>
    <row r="651">
      <c r="A651" s="38"/>
      <c r="B651" s="38"/>
      <c r="D651" s="38"/>
    </row>
    <row r="652">
      <c r="A652" s="38"/>
      <c r="B652" s="38"/>
      <c r="D652" s="38"/>
    </row>
    <row r="653">
      <c r="A653" s="38"/>
      <c r="B653" s="38"/>
      <c r="D653" s="38"/>
    </row>
    <row r="654">
      <c r="A654" s="38"/>
      <c r="B654" s="38"/>
      <c r="D654" s="38"/>
    </row>
    <row r="655">
      <c r="A655" s="38"/>
      <c r="B655" s="38"/>
      <c r="D655" s="38"/>
    </row>
    <row r="656">
      <c r="A656" s="38"/>
      <c r="B656" s="38"/>
      <c r="D656" s="38"/>
    </row>
    <row r="657">
      <c r="A657" s="38"/>
      <c r="B657" s="38"/>
      <c r="D657" s="38"/>
    </row>
    <row r="658">
      <c r="A658" s="38"/>
      <c r="B658" s="38"/>
      <c r="D658" s="38"/>
    </row>
    <row r="659">
      <c r="A659" s="38"/>
      <c r="B659" s="38"/>
      <c r="D659" s="38"/>
    </row>
    <row r="660">
      <c r="A660" s="38"/>
      <c r="B660" s="38"/>
      <c r="D660" s="38"/>
    </row>
    <row r="661">
      <c r="A661" s="38"/>
      <c r="B661" s="38"/>
      <c r="D661" s="38"/>
    </row>
    <row r="662">
      <c r="A662" s="38"/>
      <c r="B662" s="38"/>
      <c r="D662" s="38"/>
    </row>
    <row r="663">
      <c r="A663" s="38"/>
      <c r="B663" s="38"/>
      <c r="D663" s="38"/>
    </row>
    <row r="664">
      <c r="A664" s="38"/>
      <c r="B664" s="38"/>
      <c r="D664" s="38"/>
    </row>
    <row r="665">
      <c r="A665" s="38"/>
      <c r="B665" s="38"/>
      <c r="D665" s="38"/>
    </row>
    <row r="666">
      <c r="A666" s="38"/>
      <c r="B666" s="38"/>
      <c r="D666" s="38"/>
    </row>
    <row r="667">
      <c r="A667" s="38"/>
      <c r="B667" s="38"/>
      <c r="D667" s="38"/>
    </row>
    <row r="668">
      <c r="A668" s="38"/>
      <c r="B668" s="38"/>
      <c r="D668" s="38"/>
    </row>
    <row r="669">
      <c r="A669" s="38"/>
      <c r="B669" s="38"/>
      <c r="D669" s="38"/>
    </row>
    <row r="670">
      <c r="A670" s="38"/>
      <c r="B670" s="38"/>
      <c r="D670" s="38"/>
    </row>
    <row r="671">
      <c r="A671" s="38"/>
      <c r="B671" s="38"/>
      <c r="D671" s="38"/>
    </row>
    <row r="672">
      <c r="A672" s="38"/>
      <c r="B672" s="38"/>
      <c r="D672" s="38"/>
    </row>
    <row r="673">
      <c r="A673" s="38"/>
      <c r="B673" s="38"/>
      <c r="D673" s="38"/>
    </row>
    <row r="674">
      <c r="A674" s="38"/>
      <c r="B674" s="38"/>
      <c r="D674" s="38"/>
    </row>
    <row r="675">
      <c r="A675" s="38"/>
      <c r="B675" s="38"/>
      <c r="D675" s="38"/>
    </row>
    <row r="676">
      <c r="A676" s="38"/>
      <c r="B676" s="38"/>
      <c r="D676" s="38"/>
    </row>
    <row r="677">
      <c r="A677" s="38"/>
      <c r="B677" s="38"/>
      <c r="D677" s="38"/>
    </row>
    <row r="678">
      <c r="A678" s="38"/>
      <c r="B678" s="38"/>
      <c r="D678" s="38"/>
    </row>
    <row r="679">
      <c r="A679" s="38"/>
      <c r="B679" s="38"/>
      <c r="D679" s="38"/>
    </row>
    <row r="680">
      <c r="A680" s="38"/>
      <c r="B680" s="38"/>
      <c r="D680" s="38"/>
    </row>
    <row r="681">
      <c r="A681" s="38"/>
      <c r="B681" s="38"/>
      <c r="D681" s="38"/>
    </row>
    <row r="682">
      <c r="A682" s="38"/>
      <c r="B682" s="38"/>
      <c r="D682" s="38"/>
    </row>
    <row r="683">
      <c r="A683" s="38"/>
      <c r="B683" s="38"/>
      <c r="D683" s="38"/>
    </row>
    <row r="684">
      <c r="A684" s="38"/>
      <c r="B684" s="38"/>
      <c r="D684" s="38"/>
    </row>
    <row r="685">
      <c r="A685" s="38"/>
      <c r="B685" s="38"/>
      <c r="D685" s="38"/>
    </row>
    <row r="686">
      <c r="A686" s="38"/>
      <c r="B686" s="38"/>
      <c r="D686" s="38"/>
    </row>
    <row r="687">
      <c r="A687" s="38"/>
      <c r="B687" s="38"/>
      <c r="D687" s="38"/>
    </row>
    <row r="688">
      <c r="A688" s="38"/>
      <c r="B688" s="38"/>
      <c r="D688" s="38"/>
    </row>
    <row r="689">
      <c r="A689" s="38"/>
      <c r="B689" s="38"/>
      <c r="D689" s="38"/>
    </row>
    <row r="690">
      <c r="A690" s="38"/>
      <c r="B690" s="38"/>
      <c r="D690" s="38"/>
    </row>
    <row r="691">
      <c r="A691" s="38"/>
      <c r="B691" s="38"/>
      <c r="D691" s="38"/>
    </row>
    <row r="692">
      <c r="A692" s="38"/>
      <c r="B692" s="38"/>
      <c r="D692" s="38"/>
    </row>
    <row r="693">
      <c r="A693" s="38"/>
      <c r="B693" s="38"/>
      <c r="D693" s="38"/>
    </row>
    <row r="694">
      <c r="A694" s="38"/>
      <c r="B694" s="38"/>
      <c r="D694" s="38"/>
    </row>
    <row r="695">
      <c r="A695" s="38"/>
      <c r="B695" s="38"/>
      <c r="D695" s="38"/>
    </row>
    <row r="696">
      <c r="A696" s="38"/>
      <c r="B696" s="38"/>
      <c r="D696" s="38"/>
    </row>
    <row r="697">
      <c r="A697" s="38"/>
      <c r="B697" s="38"/>
      <c r="D697" s="38"/>
    </row>
    <row r="698">
      <c r="A698" s="38"/>
      <c r="B698" s="38"/>
      <c r="D698" s="38"/>
    </row>
    <row r="699">
      <c r="A699" s="38"/>
      <c r="B699" s="38"/>
      <c r="D699" s="38"/>
    </row>
    <row r="700">
      <c r="A700" s="38"/>
      <c r="B700" s="38"/>
      <c r="D700" s="38"/>
    </row>
    <row r="701">
      <c r="A701" s="38"/>
      <c r="B701" s="38"/>
      <c r="D701" s="38"/>
    </row>
    <row r="702">
      <c r="A702" s="38"/>
      <c r="B702" s="38"/>
      <c r="D702" s="38"/>
    </row>
    <row r="703">
      <c r="A703" s="38"/>
      <c r="B703" s="38"/>
      <c r="D703" s="38"/>
    </row>
    <row r="704">
      <c r="A704" s="38"/>
      <c r="B704" s="38"/>
      <c r="D704" s="38"/>
    </row>
    <row r="705">
      <c r="A705" s="38"/>
      <c r="B705" s="38"/>
      <c r="D705" s="38"/>
    </row>
    <row r="706">
      <c r="A706" s="38"/>
      <c r="B706" s="38"/>
      <c r="D706" s="38"/>
    </row>
    <row r="707">
      <c r="A707" s="38"/>
      <c r="B707" s="38"/>
      <c r="D707" s="38"/>
    </row>
    <row r="708">
      <c r="A708" s="38"/>
      <c r="B708" s="38"/>
      <c r="D708" s="38"/>
    </row>
    <row r="709">
      <c r="A709" s="38"/>
      <c r="B709" s="38"/>
      <c r="D709" s="38"/>
    </row>
    <row r="710">
      <c r="A710" s="38"/>
      <c r="B710" s="38"/>
      <c r="D710" s="38"/>
    </row>
    <row r="711">
      <c r="A711" s="38"/>
      <c r="B711" s="38"/>
      <c r="D711" s="38"/>
    </row>
    <row r="712">
      <c r="A712" s="38"/>
      <c r="B712" s="38"/>
      <c r="D712" s="38"/>
    </row>
    <row r="713">
      <c r="A713" s="38"/>
      <c r="B713" s="38"/>
      <c r="D713" s="38"/>
    </row>
    <row r="714">
      <c r="A714" s="38"/>
      <c r="B714" s="38"/>
      <c r="D714" s="38"/>
    </row>
    <row r="715">
      <c r="A715" s="38"/>
      <c r="B715" s="38"/>
      <c r="D715" s="38"/>
    </row>
    <row r="716">
      <c r="A716" s="38"/>
      <c r="B716" s="38"/>
      <c r="D716" s="38"/>
    </row>
    <row r="717">
      <c r="A717" s="38"/>
      <c r="B717" s="38"/>
      <c r="D717" s="38"/>
    </row>
    <row r="718">
      <c r="A718" s="38"/>
      <c r="B718" s="38"/>
      <c r="D718" s="38"/>
    </row>
    <row r="719">
      <c r="A719" s="38"/>
      <c r="B719" s="38"/>
      <c r="D719" s="38"/>
    </row>
    <row r="720">
      <c r="A720" s="38"/>
      <c r="B720" s="38"/>
      <c r="D720" s="38"/>
    </row>
    <row r="721">
      <c r="A721" s="38"/>
      <c r="B721" s="38"/>
      <c r="D721" s="38"/>
    </row>
    <row r="722">
      <c r="A722" s="38"/>
      <c r="B722" s="38"/>
      <c r="D722" s="38"/>
    </row>
    <row r="723">
      <c r="A723" s="38"/>
      <c r="B723" s="38"/>
      <c r="D723" s="38"/>
    </row>
    <row r="724">
      <c r="A724" s="38"/>
      <c r="B724" s="38"/>
      <c r="D724" s="38"/>
    </row>
    <row r="725">
      <c r="A725" s="38"/>
      <c r="B725" s="38"/>
      <c r="D725" s="38"/>
    </row>
    <row r="726">
      <c r="A726" s="38"/>
      <c r="B726" s="38"/>
      <c r="D726" s="38"/>
    </row>
    <row r="727">
      <c r="A727" s="38"/>
      <c r="B727" s="38"/>
      <c r="D727" s="38"/>
    </row>
    <row r="728">
      <c r="A728" s="38"/>
      <c r="B728" s="38"/>
      <c r="D728" s="38"/>
    </row>
    <row r="729">
      <c r="A729" s="38"/>
      <c r="B729" s="38"/>
      <c r="D729" s="38"/>
    </row>
    <row r="730">
      <c r="A730" s="38"/>
      <c r="B730" s="38"/>
      <c r="D730" s="38"/>
    </row>
    <row r="731">
      <c r="A731" s="38"/>
      <c r="B731" s="38"/>
      <c r="D731" s="38"/>
    </row>
    <row r="732">
      <c r="A732" s="38"/>
      <c r="B732" s="38"/>
      <c r="D732" s="38"/>
    </row>
    <row r="733">
      <c r="A733" s="38"/>
      <c r="B733" s="38"/>
      <c r="D733" s="38"/>
    </row>
    <row r="734">
      <c r="A734" s="38"/>
      <c r="B734" s="38"/>
      <c r="D734" s="38"/>
    </row>
    <row r="735">
      <c r="A735" s="38"/>
      <c r="B735" s="38"/>
      <c r="D735" s="38"/>
    </row>
    <row r="736">
      <c r="A736" s="38"/>
      <c r="B736" s="38"/>
      <c r="D736" s="38"/>
    </row>
    <row r="737">
      <c r="A737" s="38"/>
      <c r="B737" s="38"/>
      <c r="D737" s="38"/>
    </row>
    <row r="738">
      <c r="A738" s="38"/>
      <c r="B738" s="38"/>
      <c r="D738" s="38"/>
    </row>
    <row r="739">
      <c r="A739" s="38"/>
      <c r="B739" s="38"/>
      <c r="D739" s="38"/>
    </row>
    <row r="740">
      <c r="A740" s="38"/>
      <c r="B740" s="38"/>
      <c r="D740" s="38"/>
    </row>
    <row r="741">
      <c r="A741" s="38"/>
      <c r="B741" s="38"/>
      <c r="D741" s="38"/>
    </row>
    <row r="742">
      <c r="A742" s="38"/>
      <c r="B742" s="38"/>
      <c r="D742" s="38"/>
    </row>
    <row r="743">
      <c r="A743" s="38"/>
      <c r="B743" s="38"/>
      <c r="D743" s="38"/>
    </row>
    <row r="744">
      <c r="A744" s="38"/>
      <c r="B744" s="38"/>
      <c r="D744" s="38"/>
    </row>
    <row r="745">
      <c r="A745" s="38"/>
      <c r="B745" s="38"/>
      <c r="D745" s="38"/>
    </row>
    <row r="746">
      <c r="A746" s="38"/>
      <c r="B746" s="38"/>
      <c r="D746" s="38"/>
    </row>
    <row r="747">
      <c r="A747" s="38"/>
      <c r="B747" s="38"/>
      <c r="D747" s="38"/>
    </row>
    <row r="748">
      <c r="A748" s="38"/>
      <c r="B748" s="38"/>
      <c r="D748" s="38"/>
    </row>
    <row r="749">
      <c r="A749" s="38"/>
      <c r="B749" s="38"/>
      <c r="D749" s="38"/>
    </row>
    <row r="750">
      <c r="A750" s="38"/>
      <c r="B750" s="38"/>
      <c r="D750" s="38"/>
    </row>
    <row r="751">
      <c r="A751" s="38"/>
      <c r="B751" s="38"/>
      <c r="D751" s="38"/>
    </row>
    <row r="752">
      <c r="A752" s="38"/>
      <c r="B752" s="38"/>
      <c r="D752" s="38"/>
    </row>
    <row r="753">
      <c r="A753" s="38"/>
      <c r="B753" s="38"/>
      <c r="D753" s="38"/>
    </row>
    <row r="754">
      <c r="A754" s="38"/>
      <c r="B754" s="38"/>
      <c r="D754" s="38"/>
    </row>
    <row r="755">
      <c r="A755" s="38"/>
      <c r="B755" s="38"/>
      <c r="D755" s="38"/>
    </row>
    <row r="756">
      <c r="A756" s="38"/>
      <c r="B756" s="38"/>
      <c r="D756" s="38"/>
    </row>
    <row r="757">
      <c r="A757" s="38"/>
      <c r="B757" s="38"/>
      <c r="D757" s="38"/>
    </row>
    <row r="758">
      <c r="A758" s="38"/>
      <c r="B758" s="38"/>
      <c r="D758" s="38"/>
    </row>
    <row r="759">
      <c r="A759" s="38"/>
      <c r="B759" s="38"/>
      <c r="D759" s="38"/>
    </row>
    <row r="760">
      <c r="A760" s="38"/>
      <c r="B760" s="38"/>
      <c r="D760" s="38"/>
    </row>
    <row r="761">
      <c r="A761" s="38"/>
      <c r="B761" s="38"/>
      <c r="D761" s="38"/>
    </row>
    <row r="762">
      <c r="A762" s="38"/>
      <c r="B762" s="38"/>
      <c r="D762" s="38"/>
    </row>
    <row r="763">
      <c r="A763" s="38"/>
      <c r="B763" s="38"/>
      <c r="D763" s="38"/>
    </row>
    <row r="764">
      <c r="A764" s="38"/>
      <c r="B764" s="38"/>
      <c r="D764" s="38"/>
    </row>
    <row r="765">
      <c r="A765" s="38"/>
      <c r="B765" s="38"/>
      <c r="D765" s="38"/>
    </row>
    <row r="766">
      <c r="A766" s="38"/>
      <c r="B766" s="38"/>
      <c r="D766" s="38"/>
    </row>
    <row r="767">
      <c r="A767" s="38"/>
      <c r="B767" s="38"/>
      <c r="D767" s="38"/>
    </row>
    <row r="768">
      <c r="A768" s="38"/>
      <c r="B768" s="38"/>
      <c r="D768" s="38"/>
    </row>
    <row r="769">
      <c r="A769" s="38"/>
      <c r="B769" s="38"/>
      <c r="D769" s="38"/>
    </row>
    <row r="770">
      <c r="A770" s="38"/>
      <c r="B770" s="38"/>
      <c r="D770" s="38"/>
    </row>
    <row r="771">
      <c r="A771" s="38"/>
      <c r="B771" s="38"/>
      <c r="D771" s="38"/>
    </row>
    <row r="772">
      <c r="A772" s="38"/>
      <c r="B772" s="38"/>
      <c r="D772" s="38"/>
    </row>
    <row r="773">
      <c r="A773" s="38"/>
      <c r="B773" s="38"/>
      <c r="D773" s="38"/>
    </row>
    <row r="774">
      <c r="A774" s="38"/>
      <c r="B774" s="38"/>
      <c r="D774" s="38"/>
    </row>
    <row r="775">
      <c r="A775" s="38"/>
      <c r="B775" s="38"/>
      <c r="D775" s="38"/>
    </row>
    <row r="776">
      <c r="A776" s="38"/>
      <c r="B776" s="38"/>
      <c r="D776" s="38"/>
    </row>
    <row r="777">
      <c r="A777" s="38"/>
      <c r="B777" s="38"/>
      <c r="D777" s="38"/>
    </row>
    <row r="778">
      <c r="A778" s="38"/>
      <c r="B778" s="38"/>
      <c r="D778" s="38"/>
    </row>
    <row r="779">
      <c r="A779" s="38"/>
      <c r="B779" s="38"/>
      <c r="D779" s="38"/>
    </row>
    <row r="780">
      <c r="A780" s="38"/>
      <c r="B780" s="38"/>
      <c r="D780" s="38"/>
    </row>
    <row r="781">
      <c r="A781" s="38"/>
      <c r="B781" s="38"/>
      <c r="D781" s="38"/>
    </row>
    <row r="782">
      <c r="A782" s="38"/>
      <c r="B782" s="38"/>
      <c r="D782" s="38"/>
    </row>
    <row r="783">
      <c r="A783" s="38"/>
      <c r="B783" s="38"/>
      <c r="D783" s="38"/>
    </row>
    <row r="784">
      <c r="A784" s="38"/>
      <c r="B784" s="38"/>
      <c r="D784" s="38"/>
    </row>
    <row r="785">
      <c r="A785" s="38"/>
      <c r="B785" s="38"/>
      <c r="D785" s="38"/>
    </row>
    <row r="786">
      <c r="A786" s="38"/>
      <c r="B786" s="38"/>
      <c r="D786" s="38"/>
    </row>
    <row r="787">
      <c r="A787" s="38"/>
      <c r="B787" s="38"/>
      <c r="D787" s="38"/>
    </row>
    <row r="788">
      <c r="A788" s="38"/>
      <c r="B788" s="38"/>
      <c r="D788" s="38"/>
    </row>
    <row r="789">
      <c r="A789" s="38"/>
      <c r="B789" s="38"/>
      <c r="D789" s="38"/>
    </row>
    <row r="790">
      <c r="A790" s="38"/>
      <c r="B790" s="38"/>
      <c r="D790" s="38"/>
    </row>
    <row r="791">
      <c r="A791" s="38"/>
      <c r="B791" s="38"/>
      <c r="D791" s="38"/>
    </row>
    <row r="792">
      <c r="A792" s="38"/>
      <c r="B792" s="38"/>
      <c r="D792" s="38"/>
    </row>
    <row r="793">
      <c r="A793" s="38"/>
      <c r="B793" s="38"/>
      <c r="D793" s="38"/>
    </row>
    <row r="794">
      <c r="A794" s="38"/>
      <c r="B794" s="38"/>
      <c r="D794" s="38"/>
    </row>
    <row r="795">
      <c r="A795" s="38"/>
      <c r="B795" s="38"/>
      <c r="D795" s="38"/>
    </row>
    <row r="796">
      <c r="A796" s="38"/>
      <c r="B796" s="38"/>
      <c r="D796" s="38"/>
    </row>
    <row r="797">
      <c r="A797" s="38"/>
      <c r="B797" s="38"/>
      <c r="D797" s="38"/>
    </row>
    <row r="798">
      <c r="A798" s="38"/>
      <c r="B798" s="38"/>
      <c r="D798" s="38"/>
    </row>
    <row r="799">
      <c r="A799" s="38"/>
      <c r="B799" s="38"/>
      <c r="D799" s="38"/>
    </row>
    <row r="800">
      <c r="A800" s="38"/>
      <c r="B800" s="38"/>
      <c r="D800" s="38"/>
    </row>
    <row r="801">
      <c r="A801" s="38"/>
      <c r="B801" s="38"/>
      <c r="D801" s="38"/>
    </row>
    <row r="802">
      <c r="A802" s="38"/>
      <c r="B802" s="38"/>
      <c r="D802" s="38"/>
    </row>
    <row r="803">
      <c r="A803" s="38"/>
      <c r="B803" s="38"/>
      <c r="D803" s="38"/>
    </row>
    <row r="804">
      <c r="A804" s="38"/>
      <c r="B804" s="38"/>
      <c r="D804" s="38"/>
    </row>
    <row r="805">
      <c r="A805" s="38"/>
      <c r="B805" s="38"/>
      <c r="D805" s="38"/>
    </row>
    <row r="806">
      <c r="A806" s="38"/>
      <c r="B806" s="38"/>
      <c r="D806" s="38"/>
    </row>
    <row r="807">
      <c r="A807" s="38"/>
      <c r="B807" s="38"/>
      <c r="D807" s="38"/>
    </row>
    <row r="808">
      <c r="A808" s="38"/>
      <c r="B808" s="38"/>
      <c r="D808" s="38"/>
    </row>
    <row r="809">
      <c r="A809" s="38"/>
      <c r="B809" s="38"/>
      <c r="D809" s="38"/>
    </row>
    <row r="810">
      <c r="A810" s="38"/>
      <c r="B810" s="38"/>
      <c r="D810" s="38"/>
    </row>
    <row r="811">
      <c r="A811" s="38"/>
      <c r="B811" s="38"/>
      <c r="D811" s="38"/>
    </row>
    <row r="812">
      <c r="A812" s="38"/>
      <c r="B812" s="38"/>
      <c r="D812" s="38"/>
    </row>
    <row r="813">
      <c r="A813" s="38"/>
      <c r="B813" s="38"/>
      <c r="D813" s="38"/>
    </row>
    <row r="814">
      <c r="A814" s="38"/>
      <c r="B814" s="38"/>
      <c r="D814" s="38"/>
    </row>
    <row r="815">
      <c r="A815" s="38"/>
      <c r="B815" s="38"/>
      <c r="D815" s="38"/>
    </row>
    <row r="816">
      <c r="A816" s="38"/>
      <c r="B816" s="38"/>
      <c r="D816" s="38"/>
    </row>
    <row r="817">
      <c r="A817" s="38"/>
      <c r="B817" s="38"/>
      <c r="D817" s="38"/>
    </row>
    <row r="818">
      <c r="A818" s="38"/>
      <c r="B818" s="38"/>
      <c r="D818" s="38"/>
    </row>
    <row r="819">
      <c r="A819" s="38"/>
      <c r="B819" s="38"/>
      <c r="D819" s="38"/>
    </row>
    <row r="820">
      <c r="A820" s="38"/>
      <c r="B820" s="38"/>
      <c r="D820" s="38"/>
    </row>
    <row r="821">
      <c r="A821" s="38"/>
      <c r="B821" s="38"/>
      <c r="D821" s="38"/>
    </row>
    <row r="822">
      <c r="A822" s="38"/>
      <c r="B822" s="38"/>
      <c r="D822" s="38"/>
    </row>
    <row r="823">
      <c r="A823" s="38"/>
      <c r="B823" s="38"/>
      <c r="D823" s="38"/>
    </row>
    <row r="824">
      <c r="A824" s="38"/>
      <c r="B824" s="38"/>
      <c r="D824" s="38"/>
    </row>
    <row r="825">
      <c r="A825" s="38"/>
      <c r="B825" s="38"/>
      <c r="D825" s="38"/>
    </row>
    <row r="826">
      <c r="A826" s="38"/>
      <c r="B826" s="38"/>
      <c r="D826" s="38"/>
    </row>
    <row r="827">
      <c r="A827" s="38"/>
      <c r="B827" s="38"/>
      <c r="D827" s="38"/>
    </row>
    <row r="828">
      <c r="A828" s="38"/>
      <c r="B828" s="38"/>
      <c r="D828" s="38"/>
    </row>
    <row r="829">
      <c r="A829" s="38"/>
      <c r="B829" s="38"/>
      <c r="D829" s="38"/>
    </row>
    <row r="830">
      <c r="A830" s="38"/>
      <c r="B830" s="38"/>
      <c r="D830" s="38"/>
    </row>
    <row r="831">
      <c r="A831" s="38"/>
      <c r="B831" s="38"/>
      <c r="D831" s="38"/>
    </row>
    <row r="832">
      <c r="A832" s="38"/>
      <c r="B832" s="38"/>
      <c r="D832" s="38"/>
    </row>
    <row r="833">
      <c r="A833" s="38"/>
      <c r="B833" s="38"/>
      <c r="D833" s="38"/>
    </row>
    <row r="834">
      <c r="A834" s="38"/>
      <c r="B834" s="38"/>
      <c r="D834" s="38"/>
    </row>
    <row r="835">
      <c r="A835" s="38"/>
      <c r="B835" s="38"/>
      <c r="D835" s="38"/>
    </row>
    <row r="836">
      <c r="A836" s="38"/>
      <c r="B836" s="38"/>
      <c r="D836" s="38"/>
    </row>
    <row r="837">
      <c r="A837" s="38"/>
      <c r="B837" s="38"/>
      <c r="D837" s="38"/>
    </row>
    <row r="838">
      <c r="A838" s="38"/>
      <c r="B838" s="38"/>
      <c r="D838" s="38"/>
    </row>
    <row r="839">
      <c r="A839" s="38"/>
      <c r="B839" s="38"/>
      <c r="D839" s="38"/>
    </row>
    <row r="840">
      <c r="A840" s="38"/>
      <c r="B840" s="38"/>
      <c r="D840" s="38"/>
    </row>
    <row r="841">
      <c r="A841" s="38"/>
      <c r="B841" s="38"/>
      <c r="D841" s="38"/>
    </row>
    <row r="842">
      <c r="A842" s="38"/>
      <c r="B842" s="38"/>
      <c r="D842" s="38"/>
    </row>
    <row r="843">
      <c r="A843" s="38"/>
      <c r="B843" s="38"/>
      <c r="D843" s="38"/>
    </row>
    <row r="844">
      <c r="A844" s="38"/>
      <c r="B844" s="38"/>
      <c r="D844" s="38"/>
    </row>
    <row r="845">
      <c r="A845" s="38"/>
      <c r="B845" s="38"/>
      <c r="D845" s="38"/>
    </row>
    <row r="846">
      <c r="A846" s="38"/>
      <c r="B846" s="38"/>
      <c r="D846" s="38"/>
    </row>
    <row r="847">
      <c r="A847" s="38"/>
      <c r="B847" s="38"/>
      <c r="D847" s="38"/>
    </row>
    <row r="848">
      <c r="A848" s="38"/>
      <c r="B848" s="38"/>
      <c r="D848" s="38"/>
    </row>
    <row r="849">
      <c r="A849" s="38"/>
      <c r="B849" s="38"/>
      <c r="D849" s="38"/>
    </row>
    <row r="850">
      <c r="A850" s="38"/>
      <c r="B850" s="38"/>
      <c r="D850" s="38"/>
    </row>
    <row r="851">
      <c r="A851" s="38"/>
      <c r="B851" s="38"/>
      <c r="D851" s="38"/>
    </row>
    <row r="852">
      <c r="A852" s="38"/>
      <c r="B852" s="38"/>
      <c r="D852" s="38"/>
    </row>
    <row r="853">
      <c r="A853" s="38"/>
      <c r="B853" s="38"/>
      <c r="D853" s="38"/>
    </row>
    <row r="854">
      <c r="A854" s="38"/>
      <c r="B854" s="38"/>
      <c r="D854" s="38"/>
    </row>
    <row r="855">
      <c r="A855" s="38"/>
      <c r="B855" s="38"/>
      <c r="D855" s="38"/>
    </row>
    <row r="856">
      <c r="A856" s="38"/>
      <c r="B856" s="38"/>
      <c r="D856" s="38"/>
    </row>
    <row r="857">
      <c r="A857" s="38"/>
      <c r="B857" s="38"/>
      <c r="D857" s="38"/>
    </row>
    <row r="858">
      <c r="A858" s="38"/>
      <c r="B858" s="38"/>
      <c r="D858" s="38"/>
    </row>
    <row r="859">
      <c r="A859" s="38"/>
      <c r="B859" s="38"/>
      <c r="D859" s="38"/>
    </row>
    <row r="860">
      <c r="A860" s="38"/>
      <c r="B860" s="38"/>
      <c r="D860" s="38"/>
    </row>
    <row r="861">
      <c r="A861" s="38"/>
      <c r="B861" s="38"/>
      <c r="D861" s="38"/>
    </row>
    <row r="862">
      <c r="A862" s="38"/>
      <c r="B862" s="38"/>
      <c r="D862" s="38"/>
    </row>
    <row r="863">
      <c r="A863" s="38"/>
      <c r="B863" s="38"/>
      <c r="D863" s="38"/>
    </row>
    <row r="864">
      <c r="A864" s="38"/>
      <c r="B864" s="38"/>
      <c r="D864" s="38"/>
    </row>
    <row r="865">
      <c r="A865" s="38"/>
      <c r="B865" s="38"/>
      <c r="D865" s="38"/>
    </row>
    <row r="866">
      <c r="A866" s="38"/>
      <c r="B866" s="38"/>
      <c r="D866" s="38"/>
    </row>
    <row r="867">
      <c r="A867" s="38"/>
      <c r="B867" s="38"/>
      <c r="D867" s="38"/>
    </row>
    <row r="868">
      <c r="A868" s="38"/>
      <c r="B868" s="38"/>
      <c r="D868" s="38"/>
    </row>
    <row r="869">
      <c r="A869" s="38"/>
      <c r="B869" s="38"/>
      <c r="D869" s="38"/>
    </row>
    <row r="870">
      <c r="A870" s="38"/>
      <c r="B870" s="38"/>
      <c r="D870" s="38"/>
    </row>
    <row r="871">
      <c r="A871" s="38"/>
      <c r="B871" s="38"/>
      <c r="D871" s="38"/>
    </row>
    <row r="872">
      <c r="A872" s="38"/>
      <c r="B872" s="38"/>
      <c r="D872" s="38"/>
    </row>
    <row r="873">
      <c r="A873" s="38"/>
      <c r="B873" s="38"/>
      <c r="D873" s="38"/>
    </row>
    <row r="874">
      <c r="A874" s="38"/>
      <c r="B874" s="38"/>
      <c r="D874" s="38"/>
    </row>
    <row r="875">
      <c r="A875" s="38"/>
      <c r="B875" s="38"/>
      <c r="D875" s="38"/>
    </row>
    <row r="876">
      <c r="A876" s="38"/>
      <c r="B876" s="38"/>
      <c r="D876" s="38"/>
    </row>
    <row r="877">
      <c r="A877" s="38"/>
      <c r="B877" s="38"/>
      <c r="D877" s="38"/>
    </row>
    <row r="878">
      <c r="A878" s="38"/>
      <c r="B878" s="38"/>
      <c r="D878" s="38"/>
    </row>
    <row r="879">
      <c r="A879" s="38"/>
      <c r="B879" s="38"/>
      <c r="D879" s="38"/>
    </row>
    <row r="880">
      <c r="A880" s="38"/>
      <c r="B880" s="38"/>
      <c r="D880" s="38"/>
    </row>
    <row r="881">
      <c r="A881" s="38"/>
      <c r="B881" s="38"/>
      <c r="D881" s="38"/>
    </row>
    <row r="882">
      <c r="A882" s="38"/>
      <c r="B882" s="38"/>
      <c r="D882" s="38"/>
    </row>
    <row r="883">
      <c r="A883" s="38"/>
      <c r="B883" s="38"/>
      <c r="D883" s="38"/>
    </row>
    <row r="884">
      <c r="A884" s="38"/>
      <c r="B884" s="38"/>
      <c r="D884" s="38"/>
    </row>
    <row r="885">
      <c r="A885" s="38"/>
      <c r="B885" s="38"/>
      <c r="D885" s="38"/>
    </row>
    <row r="886">
      <c r="A886" s="38"/>
      <c r="B886" s="38"/>
      <c r="D886" s="38"/>
    </row>
    <row r="887">
      <c r="A887" s="38"/>
      <c r="B887" s="38"/>
      <c r="D887" s="38"/>
    </row>
    <row r="888">
      <c r="A888" s="38"/>
      <c r="B888" s="38"/>
      <c r="D888" s="38"/>
    </row>
    <row r="889">
      <c r="A889" s="38"/>
      <c r="B889" s="38"/>
      <c r="D889" s="38"/>
    </row>
    <row r="890">
      <c r="A890" s="38"/>
      <c r="B890" s="38"/>
      <c r="D890" s="38"/>
    </row>
    <row r="891">
      <c r="A891" s="38"/>
      <c r="B891" s="38"/>
      <c r="D891" s="38"/>
    </row>
    <row r="892">
      <c r="A892" s="38"/>
      <c r="B892" s="38"/>
      <c r="D892" s="38"/>
    </row>
    <row r="893">
      <c r="A893" s="38"/>
      <c r="B893" s="38"/>
      <c r="D893" s="38"/>
    </row>
    <row r="894">
      <c r="A894" s="38"/>
      <c r="B894" s="38"/>
      <c r="D894" s="38"/>
    </row>
    <row r="895">
      <c r="A895" s="38"/>
      <c r="B895" s="38"/>
      <c r="D895" s="38"/>
    </row>
    <row r="896">
      <c r="A896" s="38"/>
      <c r="B896" s="38"/>
      <c r="D896" s="38"/>
    </row>
    <row r="897">
      <c r="A897" s="38"/>
      <c r="B897" s="38"/>
      <c r="D897" s="38"/>
    </row>
    <row r="898">
      <c r="A898" s="38"/>
      <c r="B898" s="38"/>
      <c r="D898" s="38"/>
    </row>
    <row r="899">
      <c r="A899" s="38"/>
      <c r="B899" s="38"/>
      <c r="D899" s="38"/>
    </row>
    <row r="900">
      <c r="A900" s="38"/>
      <c r="B900" s="38"/>
      <c r="D900" s="38"/>
    </row>
    <row r="901">
      <c r="A901" s="38"/>
      <c r="B901" s="38"/>
      <c r="D901" s="38"/>
    </row>
    <row r="902">
      <c r="A902" s="38"/>
      <c r="B902" s="38"/>
      <c r="D902" s="38"/>
    </row>
    <row r="903">
      <c r="A903" s="38"/>
      <c r="B903" s="38"/>
      <c r="D903" s="38"/>
    </row>
    <row r="904">
      <c r="A904" s="38"/>
      <c r="B904" s="38"/>
      <c r="D904" s="38"/>
    </row>
    <row r="905">
      <c r="A905" s="38"/>
      <c r="B905" s="38"/>
      <c r="D905" s="38"/>
    </row>
    <row r="906">
      <c r="A906" s="38"/>
      <c r="B906" s="38"/>
      <c r="D906" s="38"/>
    </row>
    <row r="907">
      <c r="A907" s="38"/>
      <c r="B907" s="38"/>
      <c r="D907" s="38"/>
    </row>
    <row r="908">
      <c r="A908" s="38"/>
      <c r="B908" s="38"/>
      <c r="D908" s="38"/>
    </row>
    <row r="909">
      <c r="A909" s="38"/>
      <c r="B909" s="38"/>
      <c r="D909" s="38"/>
    </row>
    <row r="910">
      <c r="A910" s="38"/>
      <c r="B910" s="38"/>
      <c r="D910" s="38"/>
    </row>
    <row r="911">
      <c r="A911" s="38"/>
      <c r="B911" s="38"/>
      <c r="D911" s="38"/>
    </row>
    <row r="912">
      <c r="A912" s="38"/>
      <c r="B912" s="38"/>
      <c r="D912" s="38"/>
    </row>
    <row r="913">
      <c r="A913" s="38"/>
      <c r="B913" s="38"/>
      <c r="D913" s="38"/>
    </row>
    <row r="914">
      <c r="A914" s="38"/>
      <c r="B914" s="38"/>
      <c r="D914" s="38"/>
    </row>
    <row r="915">
      <c r="A915" s="38"/>
      <c r="B915" s="38"/>
      <c r="D915" s="38"/>
    </row>
    <row r="916">
      <c r="A916" s="38"/>
      <c r="B916" s="38"/>
      <c r="D916" s="38"/>
    </row>
    <row r="917">
      <c r="A917" s="38"/>
      <c r="B917" s="38"/>
      <c r="D917" s="38"/>
    </row>
    <row r="918">
      <c r="A918" s="38"/>
      <c r="B918" s="38"/>
      <c r="D918" s="38"/>
    </row>
    <row r="919">
      <c r="A919" s="38"/>
      <c r="B919" s="38"/>
      <c r="D919" s="38"/>
    </row>
    <row r="920">
      <c r="A920" s="38"/>
      <c r="B920" s="38"/>
      <c r="D920" s="38"/>
    </row>
    <row r="921">
      <c r="A921" s="38"/>
      <c r="B921" s="38"/>
      <c r="D921" s="38"/>
    </row>
    <row r="922">
      <c r="A922" s="38"/>
      <c r="B922" s="38"/>
      <c r="D922" s="38"/>
    </row>
    <row r="923">
      <c r="A923" s="38"/>
      <c r="B923" s="38"/>
      <c r="D923" s="38"/>
    </row>
    <row r="924">
      <c r="A924" s="38"/>
      <c r="B924" s="38"/>
      <c r="D924" s="38"/>
    </row>
    <row r="925">
      <c r="A925" s="38"/>
      <c r="B925" s="38"/>
      <c r="D925" s="38"/>
    </row>
    <row r="926">
      <c r="A926" s="38"/>
      <c r="B926" s="38"/>
      <c r="D926" s="38"/>
    </row>
    <row r="927">
      <c r="A927" s="38"/>
      <c r="B927" s="38"/>
      <c r="D927" s="38"/>
    </row>
    <row r="928">
      <c r="A928" s="38"/>
      <c r="B928" s="38"/>
      <c r="D928" s="38"/>
    </row>
    <row r="929">
      <c r="A929" s="38"/>
      <c r="B929" s="38"/>
      <c r="D929" s="38"/>
    </row>
    <row r="930">
      <c r="A930" s="38"/>
      <c r="B930" s="38"/>
      <c r="D930" s="38"/>
    </row>
    <row r="931">
      <c r="A931" s="38"/>
      <c r="B931" s="38"/>
      <c r="D931" s="38"/>
    </row>
    <row r="932">
      <c r="A932" s="38"/>
      <c r="B932" s="38"/>
      <c r="D932" s="38"/>
    </row>
    <row r="933">
      <c r="A933" s="38"/>
      <c r="B933" s="38"/>
      <c r="D933" s="38"/>
    </row>
    <row r="934">
      <c r="A934" s="38"/>
      <c r="B934" s="38"/>
      <c r="D934" s="38"/>
    </row>
    <row r="935">
      <c r="A935" s="38"/>
      <c r="B935" s="38"/>
      <c r="D935" s="38"/>
    </row>
    <row r="936">
      <c r="A936" s="38"/>
      <c r="B936" s="38"/>
      <c r="D936" s="38"/>
    </row>
    <row r="937">
      <c r="A937" s="38"/>
      <c r="B937" s="38"/>
      <c r="D937" s="38"/>
    </row>
    <row r="938">
      <c r="A938" s="38"/>
      <c r="B938" s="38"/>
      <c r="D938" s="38"/>
    </row>
    <row r="939">
      <c r="A939" s="38"/>
      <c r="B939" s="38"/>
      <c r="D939" s="38"/>
    </row>
    <row r="940">
      <c r="A940" s="38"/>
      <c r="B940" s="38"/>
      <c r="D940" s="38"/>
    </row>
    <row r="941">
      <c r="A941" s="38"/>
      <c r="B941" s="38"/>
      <c r="D941" s="38"/>
    </row>
    <row r="942">
      <c r="A942" s="38"/>
      <c r="B942" s="38"/>
      <c r="D942" s="38"/>
    </row>
    <row r="943">
      <c r="A943" s="38"/>
      <c r="B943" s="38"/>
      <c r="D943" s="38"/>
    </row>
    <row r="944">
      <c r="A944" s="38"/>
      <c r="B944" s="38"/>
      <c r="D944" s="38"/>
    </row>
    <row r="945">
      <c r="A945" s="38"/>
      <c r="B945" s="38"/>
      <c r="D945" s="38"/>
    </row>
    <row r="946">
      <c r="A946" s="38"/>
      <c r="B946" s="38"/>
      <c r="D946" s="38"/>
    </row>
    <row r="947">
      <c r="A947" s="38"/>
      <c r="B947" s="38"/>
      <c r="D947" s="38"/>
    </row>
    <row r="948">
      <c r="A948" s="38"/>
      <c r="B948" s="38"/>
      <c r="D948" s="38"/>
    </row>
    <row r="949">
      <c r="A949" s="38"/>
      <c r="B949" s="38"/>
      <c r="D949" s="38"/>
    </row>
    <row r="950">
      <c r="A950" s="38"/>
      <c r="B950" s="38"/>
      <c r="D950" s="38"/>
    </row>
    <row r="951">
      <c r="A951" s="38"/>
      <c r="B951" s="38"/>
      <c r="D951" s="38"/>
    </row>
    <row r="952">
      <c r="A952" s="38"/>
      <c r="B952" s="38"/>
      <c r="D952" s="38"/>
    </row>
    <row r="953">
      <c r="A953" s="38"/>
      <c r="B953" s="38"/>
      <c r="D953" s="38"/>
    </row>
    <row r="954">
      <c r="A954" s="38"/>
      <c r="B954" s="38"/>
      <c r="D954" s="38"/>
    </row>
    <row r="955">
      <c r="A955" s="38"/>
      <c r="B955" s="38"/>
      <c r="D955" s="38"/>
    </row>
    <row r="956">
      <c r="A956" s="38"/>
      <c r="B956" s="38"/>
      <c r="D956" s="38"/>
    </row>
    <row r="957">
      <c r="A957" s="38"/>
      <c r="B957" s="38"/>
      <c r="D957" s="38"/>
    </row>
    <row r="958">
      <c r="A958" s="38"/>
      <c r="B958" s="38"/>
      <c r="D958" s="38"/>
    </row>
    <row r="959">
      <c r="A959" s="38"/>
      <c r="B959" s="38"/>
      <c r="D959" s="38"/>
    </row>
    <row r="960">
      <c r="A960" s="38"/>
      <c r="B960" s="38"/>
      <c r="D960" s="38"/>
    </row>
    <row r="961">
      <c r="A961" s="38"/>
      <c r="B961" s="38"/>
      <c r="D961" s="38"/>
    </row>
    <row r="962">
      <c r="A962" s="38"/>
      <c r="B962" s="38"/>
      <c r="D962" s="38"/>
    </row>
    <row r="963">
      <c r="A963" s="38"/>
      <c r="B963" s="38"/>
      <c r="D963" s="38"/>
    </row>
    <row r="964">
      <c r="A964" s="38"/>
      <c r="B964" s="38"/>
      <c r="D964" s="38"/>
    </row>
    <row r="965">
      <c r="A965" s="38"/>
      <c r="B965" s="38"/>
      <c r="D965" s="38"/>
    </row>
    <row r="966">
      <c r="A966" s="38"/>
      <c r="B966" s="38"/>
      <c r="D966" s="38"/>
    </row>
    <row r="967">
      <c r="A967" s="38"/>
      <c r="B967" s="38"/>
      <c r="D967" s="38"/>
    </row>
    <row r="968">
      <c r="A968" s="38"/>
      <c r="B968" s="38"/>
      <c r="D968" s="38"/>
    </row>
    <row r="969">
      <c r="A969" s="38"/>
      <c r="B969" s="38"/>
      <c r="D969" s="38"/>
    </row>
    <row r="970">
      <c r="A970" s="38"/>
      <c r="B970" s="38"/>
      <c r="D970" s="38"/>
    </row>
    <row r="971">
      <c r="A971" s="38"/>
      <c r="B971" s="38"/>
      <c r="D971" s="38"/>
    </row>
    <row r="972">
      <c r="A972" s="38"/>
      <c r="B972" s="38"/>
      <c r="D972" s="38"/>
    </row>
    <row r="973">
      <c r="A973" s="38"/>
      <c r="B973" s="38"/>
      <c r="D973" s="38"/>
    </row>
    <row r="974">
      <c r="A974" s="38"/>
      <c r="B974" s="38"/>
      <c r="D974" s="38"/>
    </row>
    <row r="975">
      <c r="A975" s="38"/>
      <c r="B975" s="38"/>
      <c r="D975" s="38"/>
    </row>
    <row r="976">
      <c r="A976" s="38"/>
      <c r="B976" s="38"/>
      <c r="D976" s="38"/>
    </row>
    <row r="977">
      <c r="A977" s="38"/>
      <c r="B977" s="38"/>
      <c r="D977" s="38"/>
    </row>
    <row r="978">
      <c r="A978" s="38"/>
      <c r="B978" s="38"/>
      <c r="D978" s="38"/>
    </row>
    <row r="979">
      <c r="A979" s="38"/>
      <c r="B979" s="38"/>
      <c r="D979" s="38"/>
    </row>
    <row r="980">
      <c r="A980" s="38"/>
      <c r="B980" s="38"/>
      <c r="D980" s="38"/>
    </row>
    <row r="981">
      <c r="A981" s="38"/>
      <c r="B981" s="38"/>
      <c r="D981" s="38"/>
    </row>
    <row r="982">
      <c r="A982" s="38"/>
      <c r="B982" s="38"/>
      <c r="D982" s="38"/>
    </row>
    <row r="983">
      <c r="A983" s="38"/>
      <c r="B983" s="38"/>
      <c r="D983" s="38"/>
    </row>
    <row r="984">
      <c r="A984" s="38"/>
      <c r="B984" s="38"/>
      <c r="D984" s="38"/>
    </row>
    <row r="985">
      <c r="A985" s="38"/>
      <c r="B985" s="38"/>
      <c r="D985" s="38"/>
    </row>
    <row r="986">
      <c r="A986" s="38"/>
      <c r="B986" s="38"/>
      <c r="D986" s="38"/>
    </row>
    <row r="987">
      <c r="A987" s="38"/>
      <c r="B987" s="38"/>
      <c r="D987" s="38"/>
    </row>
    <row r="988">
      <c r="A988" s="38"/>
      <c r="B988" s="38"/>
      <c r="D988" s="38"/>
    </row>
    <row r="989">
      <c r="A989" s="38"/>
      <c r="B989" s="38"/>
      <c r="D989" s="38"/>
    </row>
    <row r="990">
      <c r="A990" s="38"/>
      <c r="B990" s="38"/>
      <c r="D990" s="38"/>
    </row>
    <row r="991">
      <c r="A991" s="38"/>
      <c r="B991" s="38"/>
      <c r="D991" s="38"/>
    </row>
    <row r="992">
      <c r="A992" s="38"/>
      <c r="B992" s="38"/>
      <c r="D992" s="38"/>
    </row>
    <row r="993">
      <c r="A993" s="38"/>
      <c r="B993" s="38"/>
      <c r="D993" s="38"/>
    </row>
    <row r="994">
      <c r="A994" s="38"/>
      <c r="B994" s="38"/>
      <c r="D994" s="38"/>
    </row>
    <row r="995">
      <c r="A995" s="38"/>
      <c r="B995" s="38"/>
      <c r="D995" s="38"/>
    </row>
    <row r="996">
      <c r="A996" s="38"/>
      <c r="B996" s="38"/>
      <c r="D996" s="38"/>
    </row>
    <row r="997">
      <c r="A997" s="38"/>
      <c r="B997" s="38"/>
      <c r="D997" s="38"/>
    </row>
    <row r="998">
      <c r="A998" s="38"/>
      <c r="B998" s="38"/>
      <c r="D998" s="38"/>
    </row>
    <row r="999">
      <c r="A999" s="38"/>
      <c r="B999" s="38"/>
      <c r="D999" s="38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37" t="s">
        <v>409</v>
      </c>
      <c r="B1" s="37" t="s">
        <v>2</v>
      </c>
      <c r="C1" s="37" t="s">
        <v>3</v>
      </c>
      <c r="D1" s="37" t="s">
        <v>4</v>
      </c>
      <c r="E1" s="37" t="s">
        <v>5</v>
      </c>
    </row>
    <row r="2">
      <c r="A2" s="37" t="s">
        <v>114</v>
      </c>
      <c r="B2" s="37">
        <v>3077.0</v>
      </c>
      <c r="C2" s="37">
        <f t="shared" ref="C2:C71" si="1">max(B$2:B$71)-B2</f>
        <v>29</v>
      </c>
      <c r="D2" s="37">
        <v>2949.0</v>
      </c>
      <c r="E2" s="37">
        <f t="shared" ref="E2:E71" si="2">max(D$2:D$71)-D2</f>
        <v>116.5</v>
      </c>
    </row>
    <row r="3">
      <c r="A3" s="37" t="s">
        <v>137</v>
      </c>
      <c r="B3" s="37">
        <v>3077.0</v>
      </c>
      <c r="C3" s="37">
        <f t="shared" si="1"/>
        <v>29</v>
      </c>
      <c r="D3" s="37">
        <v>2946.0</v>
      </c>
      <c r="E3" s="37">
        <f t="shared" si="2"/>
        <v>119.5</v>
      </c>
    </row>
    <row r="4">
      <c r="A4" s="37" t="s">
        <v>134</v>
      </c>
      <c r="B4" s="37">
        <v>3077.0</v>
      </c>
      <c r="C4" s="37">
        <f t="shared" si="1"/>
        <v>29</v>
      </c>
      <c r="D4" s="37">
        <v>2946.0</v>
      </c>
      <c r="E4" s="37">
        <f t="shared" si="2"/>
        <v>119.5</v>
      </c>
    </row>
    <row r="5">
      <c r="A5" s="37" t="s">
        <v>88</v>
      </c>
      <c r="B5" s="37">
        <v>3077.0</v>
      </c>
      <c r="C5" s="37">
        <f t="shared" si="1"/>
        <v>29</v>
      </c>
      <c r="D5" s="37">
        <v>2949.0</v>
      </c>
      <c r="E5" s="37">
        <f t="shared" si="2"/>
        <v>116.5</v>
      </c>
    </row>
    <row r="6">
      <c r="A6" s="37" t="s">
        <v>50</v>
      </c>
      <c r="B6" s="37">
        <v>3079.0</v>
      </c>
      <c r="C6" s="37">
        <f t="shared" si="1"/>
        <v>27</v>
      </c>
      <c r="D6" s="37">
        <v>2941.0</v>
      </c>
      <c r="E6" s="37">
        <f t="shared" si="2"/>
        <v>124.5</v>
      </c>
    </row>
    <row r="7">
      <c r="A7" s="37" t="s">
        <v>106</v>
      </c>
      <c r="B7" s="37">
        <v>3079.0</v>
      </c>
      <c r="C7" s="37">
        <f t="shared" si="1"/>
        <v>27</v>
      </c>
      <c r="D7" s="37">
        <v>2950.0</v>
      </c>
      <c r="E7" s="37">
        <f t="shared" si="2"/>
        <v>115.5</v>
      </c>
    </row>
    <row r="8">
      <c r="A8" s="37" t="s">
        <v>91</v>
      </c>
      <c r="B8" s="37">
        <v>3079.0</v>
      </c>
      <c r="C8" s="37">
        <f t="shared" si="1"/>
        <v>27</v>
      </c>
      <c r="D8" s="37">
        <v>2952.0</v>
      </c>
      <c r="E8" s="37">
        <f t="shared" si="2"/>
        <v>113.5</v>
      </c>
    </row>
    <row r="9">
      <c r="A9" s="37" t="s">
        <v>112</v>
      </c>
      <c r="B9" s="37">
        <v>3080.0</v>
      </c>
      <c r="C9" s="37">
        <f t="shared" si="1"/>
        <v>26</v>
      </c>
      <c r="D9" s="37">
        <v>2964.5</v>
      </c>
      <c r="E9" s="37">
        <f t="shared" si="2"/>
        <v>101</v>
      </c>
    </row>
    <row r="10">
      <c r="A10" s="37" t="s">
        <v>80</v>
      </c>
      <c r="B10" s="37">
        <v>3080.0</v>
      </c>
      <c r="C10" s="37">
        <f t="shared" si="1"/>
        <v>26</v>
      </c>
      <c r="D10" s="37">
        <v>2943.0</v>
      </c>
      <c r="E10" s="37">
        <f t="shared" si="2"/>
        <v>122.5</v>
      </c>
    </row>
    <row r="11">
      <c r="A11" s="37" t="s">
        <v>410</v>
      </c>
      <c r="B11" s="37">
        <v>3080.0</v>
      </c>
      <c r="C11" s="37">
        <f t="shared" si="1"/>
        <v>26</v>
      </c>
      <c r="D11" s="37">
        <v>2939.0</v>
      </c>
      <c r="E11" s="37">
        <f t="shared" si="2"/>
        <v>126.5</v>
      </c>
    </row>
    <row r="12">
      <c r="A12" s="37" t="s">
        <v>82</v>
      </c>
      <c r="B12" s="37">
        <v>3080.0</v>
      </c>
      <c r="C12" s="37">
        <f t="shared" si="1"/>
        <v>26</v>
      </c>
      <c r="D12" s="37">
        <v>2963.0</v>
      </c>
      <c r="E12" s="37">
        <f t="shared" si="2"/>
        <v>102.5</v>
      </c>
    </row>
    <row r="13">
      <c r="A13" s="37" t="s">
        <v>99</v>
      </c>
      <c r="B13" s="37">
        <v>3081.5</v>
      </c>
      <c r="C13" s="37">
        <f t="shared" si="1"/>
        <v>24.5</v>
      </c>
      <c r="D13" s="37">
        <v>2960.0</v>
      </c>
      <c r="E13" s="37">
        <f t="shared" si="2"/>
        <v>105.5</v>
      </c>
    </row>
    <row r="14">
      <c r="A14" s="37" t="s">
        <v>95</v>
      </c>
      <c r="B14" s="37">
        <v>3081.5</v>
      </c>
      <c r="C14" s="37">
        <f t="shared" si="1"/>
        <v>24.5</v>
      </c>
      <c r="D14" s="37">
        <v>2954.5</v>
      </c>
      <c r="E14" s="37">
        <f t="shared" si="2"/>
        <v>111</v>
      </c>
    </row>
    <row r="15">
      <c r="A15" s="37" t="s">
        <v>42</v>
      </c>
      <c r="B15" s="37">
        <v>3082.5</v>
      </c>
      <c r="C15" s="37">
        <f t="shared" si="1"/>
        <v>23.5</v>
      </c>
      <c r="D15" s="37">
        <v>2950.0</v>
      </c>
      <c r="E15" s="37">
        <f t="shared" si="2"/>
        <v>115.5</v>
      </c>
    </row>
    <row r="16">
      <c r="A16" s="37" t="s">
        <v>133</v>
      </c>
      <c r="B16" s="37">
        <v>3082.5</v>
      </c>
      <c r="C16" s="37">
        <f t="shared" si="1"/>
        <v>23.5</v>
      </c>
      <c r="D16" s="37">
        <v>2935.0</v>
      </c>
      <c r="E16" s="37">
        <f t="shared" si="2"/>
        <v>130.5</v>
      </c>
    </row>
    <row r="17">
      <c r="A17" s="37" t="s">
        <v>129</v>
      </c>
      <c r="B17" s="37">
        <v>3083.0</v>
      </c>
      <c r="C17" s="37">
        <f t="shared" si="1"/>
        <v>23</v>
      </c>
      <c r="D17" s="37">
        <v>2949.0</v>
      </c>
      <c r="E17" s="37">
        <f t="shared" si="2"/>
        <v>116.5</v>
      </c>
    </row>
    <row r="18">
      <c r="A18" s="37" t="s">
        <v>65</v>
      </c>
      <c r="B18" s="37">
        <v>3083.0</v>
      </c>
      <c r="C18" s="37">
        <f t="shared" si="1"/>
        <v>23</v>
      </c>
      <c r="D18" s="37">
        <v>2953.0</v>
      </c>
      <c r="E18" s="37">
        <f t="shared" si="2"/>
        <v>112.5</v>
      </c>
    </row>
    <row r="19">
      <c r="A19" s="37" t="s">
        <v>62</v>
      </c>
      <c r="B19" s="37">
        <v>3083.5</v>
      </c>
      <c r="C19" s="37">
        <f t="shared" si="1"/>
        <v>22.5</v>
      </c>
      <c r="D19" s="37">
        <v>2972.5</v>
      </c>
      <c r="E19" s="37">
        <f t="shared" si="2"/>
        <v>93</v>
      </c>
    </row>
    <row r="20">
      <c r="A20" s="37" t="s">
        <v>48</v>
      </c>
      <c r="B20" s="37">
        <v>3083.5</v>
      </c>
      <c r="C20" s="37">
        <f t="shared" si="1"/>
        <v>22.5</v>
      </c>
      <c r="D20" s="37">
        <v>2964.5</v>
      </c>
      <c r="E20" s="37">
        <f t="shared" si="2"/>
        <v>101</v>
      </c>
    </row>
    <row r="21">
      <c r="A21" s="37" t="s">
        <v>41</v>
      </c>
      <c r="B21" s="37">
        <v>3084.5</v>
      </c>
      <c r="C21" s="37">
        <f t="shared" si="1"/>
        <v>21.5</v>
      </c>
      <c r="D21" s="37">
        <v>2966.0</v>
      </c>
      <c r="E21" s="37">
        <f t="shared" si="2"/>
        <v>99.5</v>
      </c>
    </row>
    <row r="22">
      <c r="A22" s="37" t="s">
        <v>124</v>
      </c>
      <c r="B22" s="37">
        <v>3085.0</v>
      </c>
      <c r="C22" s="37">
        <f t="shared" si="1"/>
        <v>21</v>
      </c>
      <c r="D22" s="37">
        <v>2968.0</v>
      </c>
      <c r="E22" s="37">
        <f t="shared" si="2"/>
        <v>97.5</v>
      </c>
    </row>
    <row r="23">
      <c r="A23" s="37" t="s">
        <v>116</v>
      </c>
      <c r="B23" s="37">
        <v>3086.0</v>
      </c>
      <c r="C23" s="37">
        <f t="shared" si="1"/>
        <v>20</v>
      </c>
      <c r="D23" s="37">
        <v>2961.0</v>
      </c>
      <c r="E23" s="37">
        <f t="shared" si="2"/>
        <v>104.5</v>
      </c>
    </row>
    <row r="24">
      <c r="A24" s="37" t="s">
        <v>117</v>
      </c>
      <c r="B24" s="37">
        <v>3086.0</v>
      </c>
      <c r="C24" s="37">
        <f t="shared" si="1"/>
        <v>20</v>
      </c>
      <c r="D24" s="37">
        <v>2952.5</v>
      </c>
      <c r="E24" s="37">
        <f t="shared" si="2"/>
        <v>113</v>
      </c>
    </row>
    <row r="25">
      <c r="A25" s="37" t="s">
        <v>38</v>
      </c>
      <c r="B25" s="37">
        <v>3087.0</v>
      </c>
      <c r="C25" s="37">
        <f t="shared" si="1"/>
        <v>19</v>
      </c>
      <c r="D25" s="37">
        <v>2966.0</v>
      </c>
      <c r="E25" s="37">
        <f t="shared" si="2"/>
        <v>99.5</v>
      </c>
    </row>
    <row r="26">
      <c r="A26" s="37" t="s">
        <v>75</v>
      </c>
      <c r="B26" s="37">
        <v>3088.0</v>
      </c>
      <c r="C26" s="37">
        <f t="shared" si="1"/>
        <v>18</v>
      </c>
      <c r="D26" s="37">
        <v>2963.0</v>
      </c>
      <c r="E26" s="37">
        <f t="shared" si="2"/>
        <v>102.5</v>
      </c>
    </row>
    <row r="27">
      <c r="A27" s="37" t="s">
        <v>78</v>
      </c>
      <c r="B27" s="37">
        <v>3088.0</v>
      </c>
      <c r="C27" s="37">
        <f t="shared" si="1"/>
        <v>18</v>
      </c>
      <c r="D27" s="37">
        <v>2952.5</v>
      </c>
      <c r="E27" s="37">
        <f t="shared" si="2"/>
        <v>113</v>
      </c>
    </row>
    <row r="28">
      <c r="A28" s="37" t="s">
        <v>109</v>
      </c>
      <c r="B28" s="37">
        <v>3089.5</v>
      </c>
      <c r="C28" s="37">
        <f t="shared" si="1"/>
        <v>16.5</v>
      </c>
      <c r="D28" s="37">
        <v>2942.5</v>
      </c>
      <c r="E28" s="37">
        <f t="shared" si="2"/>
        <v>123</v>
      </c>
    </row>
    <row r="29">
      <c r="A29" s="37" t="s">
        <v>97</v>
      </c>
      <c r="B29" s="37">
        <v>3089.5</v>
      </c>
      <c r="C29" s="37">
        <f t="shared" si="1"/>
        <v>16.5</v>
      </c>
      <c r="D29" s="37">
        <v>2945.0</v>
      </c>
      <c r="E29" s="37">
        <f t="shared" si="2"/>
        <v>120.5</v>
      </c>
    </row>
    <row r="30">
      <c r="A30" s="37" t="s">
        <v>141</v>
      </c>
      <c r="B30" s="37">
        <v>3090.0</v>
      </c>
      <c r="C30" s="37">
        <f t="shared" si="1"/>
        <v>16</v>
      </c>
      <c r="D30" s="37">
        <v>2940.0</v>
      </c>
      <c r="E30" s="37">
        <f t="shared" si="2"/>
        <v>125.5</v>
      </c>
    </row>
    <row r="31">
      <c r="A31" s="37" t="s">
        <v>90</v>
      </c>
      <c r="B31" s="37">
        <v>3090.0</v>
      </c>
      <c r="C31" s="37">
        <f t="shared" si="1"/>
        <v>16</v>
      </c>
      <c r="D31" s="37">
        <v>2940.0</v>
      </c>
      <c r="E31" s="37">
        <f t="shared" si="2"/>
        <v>125.5</v>
      </c>
    </row>
    <row r="32">
      <c r="A32" s="37" t="s">
        <v>35</v>
      </c>
      <c r="B32" s="37">
        <v>3090.0</v>
      </c>
      <c r="C32" s="37">
        <f t="shared" si="1"/>
        <v>16</v>
      </c>
      <c r="D32" s="37">
        <v>2958.0</v>
      </c>
      <c r="E32" s="37">
        <f t="shared" si="2"/>
        <v>107.5</v>
      </c>
    </row>
    <row r="33">
      <c r="A33" s="37" t="s">
        <v>44</v>
      </c>
      <c r="B33" s="37">
        <v>3091.0</v>
      </c>
      <c r="C33" s="37">
        <f t="shared" si="1"/>
        <v>15</v>
      </c>
      <c r="D33" s="37">
        <v>2959.0</v>
      </c>
      <c r="E33" s="37">
        <f t="shared" si="2"/>
        <v>106.5</v>
      </c>
    </row>
    <row r="34">
      <c r="A34" s="37" t="s">
        <v>144</v>
      </c>
      <c r="B34" s="37">
        <v>3091.0</v>
      </c>
      <c r="C34" s="37">
        <f t="shared" si="1"/>
        <v>15</v>
      </c>
      <c r="D34" s="37">
        <v>2955.0</v>
      </c>
      <c r="E34" s="37">
        <f t="shared" si="2"/>
        <v>110.5</v>
      </c>
    </row>
    <row r="35">
      <c r="A35" s="37" t="s">
        <v>63</v>
      </c>
      <c r="B35" s="37">
        <v>3091.5</v>
      </c>
      <c r="C35" s="37">
        <f t="shared" si="1"/>
        <v>14.5</v>
      </c>
      <c r="D35" s="37">
        <v>2945.5</v>
      </c>
      <c r="E35" s="37">
        <f t="shared" si="2"/>
        <v>120</v>
      </c>
    </row>
    <row r="36">
      <c r="A36" s="37" t="s">
        <v>76</v>
      </c>
      <c r="B36" s="37">
        <v>3091.5</v>
      </c>
      <c r="C36" s="37">
        <f t="shared" si="1"/>
        <v>14.5</v>
      </c>
      <c r="D36" s="37">
        <v>2959.5</v>
      </c>
      <c r="E36" s="37">
        <f t="shared" si="2"/>
        <v>106</v>
      </c>
    </row>
    <row r="37">
      <c r="A37" s="37" t="s">
        <v>104</v>
      </c>
      <c r="B37" s="37">
        <v>3091.5</v>
      </c>
      <c r="C37" s="37">
        <f t="shared" si="1"/>
        <v>14.5</v>
      </c>
      <c r="D37" s="37">
        <v>2972.0</v>
      </c>
      <c r="E37" s="37">
        <f t="shared" si="2"/>
        <v>93.5</v>
      </c>
    </row>
    <row r="38">
      <c r="A38" s="37" t="s">
        <v>86</v>
      </c>
      <c r="B38" s="37">
        <v>3092.0</v>
      </c>
      <c r="C38" s="37">
        <f t="shared" si="1"/>
        <v>14</v>
      </c>
      <c r="D38" s="37">
        <v>2935.0</v>
      </c>
      <c r="E38" s="37">
        <f t="shared" si="2"/>
        <v>130.5</v>
      </c>
    </row>
    <row r="39">
      <c r="A39" s="37" t="s">
        <v>68</v>
      </c>
      <c r="B39" s="37">
        <v>3093.0</v>
      </c>
      <c r="C39" s="37">
        <f t="shared" si="1"/>
        <v>13</v>
      </c>
      <c r="D39" s="37">
        <v>2937.5</v>
      </c>
      <c r="E39" s="37">
        <f t="shared" si="2"/>
        <v>128</v>
      </c>
    </row>
    <row r="40">
      <c r="A40" s="37" t="s">
        <v>46</v>
      </c>
      <c r="B40" s="37">
        <v>3093.0</v>
      </c>
      <c r="C40" s="37">
        <f t="shared" si="1"/>
        <v>13</v>
      </c>
      <c r="D40" s="37">
        <v>2934.5</v>
      </c>
      <c r="E40" s="37">
        <f t="shared" si="2"/>
        <v>131</v>
      </c>
    </row>
    <row r="41">
      <c r="A41" s="37" t="s">
        <v>52</v>
      </c>
      <c r="B41" s="37">
        <v>3093.0</v>
      </c>
      <c r="C41" s="37">
        <f t="shared" si="1"/>
        <v>13</v>
      </c>
      <c r="D41" s="37">
        <v>2940.0</v>
      </c>
      <c r="E41" s="37">
        <f t="shared" si="2"/>
        <v>125.5</v>
      </c>
    </row>
    <row r="42">
      <c r="A42" s="37" t="s">
        <v>127</v>
      </c>
      <c r="B42" s="37">
        <v>3093.0</v>
      </c>
      <c r="C42" s="37">
        <f t="shared" si="1"/>
        <v>13</v>
      </c>
      <c r="D42" s="37">
        <v>2936.0</v>
      </c>
      <c r="E42" s="37">
        <f t="shared" si="2"/>
        <v>129.5</v>
      </c>
    </row>
    <row r="43">
      <c r="A43" s="37" t="s">
        <v>138</v>
      </c>
      <c r="B43" s="37">
        <v>3093.0</v>
      </c>
      <c r="C43" s="37">
        <f t="shared" si="1"/>
        <v>13</v>
      </c>
      <c r="D43" s="37">
        <v>2930.0</v>
      </c>
      <c r="E43" s="37">
        <f t="shared" si="2"/>
        <v>135.5</v>
      </c>
    </row>
    <row r="44">
      <c r="A44" s="37" t="s">
        <v>29</v>
      </c>
      <c r="B44" s="37">
        <v>3093.0</v>
      </c>
      <c r="C44" s="37">
        <f t="shared" si="1"/>
        <v>13</v>
      </c>
      <c r="D44" s="37">
        <v>2946.5</v>
      </c>
      <c r="E44" s="37">
        <f t="shared" si="2"/>
        <v>119</v>
      </c>
    </row>
    <row r="45">
      <c r="A45" s="37" t="s">
        <v>56</v>
      </c>
      <c r="B45" s="37">
        <v>3093.0</v>
      </c>
      <c r="C45" s="37">
        <f t="shared" si="1"/>
        <v>13</v>
      </c>
      <c r="D45" s="37">
        <v>2936.0</v>
      </c>
      <c r="E45" s="37">
        <f t="shared" si="2"/>
        <v>129.5</v>
      </c>
    </row>
    <row r="46">
      <c r="A46" s="37" t="s">
        <v>85</v>
      </c>
      <c r="B46" s="37">
        <v>3093.5</v>
      </c>
      <c r="C46" s="37">
        <f t="shared" si="1"/>
        <v>12.5</v>
      </c>
      <c r="D46" s="37">
        <v>2947.0</v>
      </c>
      <c r="E46" s="37">
        <f t="shared" si="2"/>
        <v>118.5</v>
      </c>
    </row>
    <row r="47">
      <c r="A47" s="37" t="s">
        <v>58</v>
      </c>
      <c r="B47" s="37">
        <v>3093.5</v>
      </c>
      <c r="C47" s="37">
        <f t="shared" si="1"/>
        <v>12.5</v>
      </c>
      <c r="D47" s="37">
        <v>2951.0</v>
      </c>
      <c r="E47" s="37">
        <f t="shared" si="2"/>
        <v>114.5</v>
      </c>
    </row>
    <row r="48">
      <c r="A48" s="37" t="s">
        <v>103</v>
      </c>
      <c r="B48" s="37">
        <v>3093.5</v>
      </c>
      <c r="C48" s="37">
        <f t="shared" si="1"/>
        <v>12.5</v>
      </c>
      <c r="D48" s="37">
        <v>2941.5</v>
      </c>
      <c r="E48" s="37">
        <f t="shared" si="2"/>
        <v>124</v>
      </c>
    </row>
    <row r="49">
      <c r="A49" s="37" t="s">
        <v>37</v>
      </c>
      <c r="B49" s="37">
        <v>3093.5</v>
      </c>
      <c r="C49" s="37">
        <f t="shared" si="1"/>
        <v>12.5</v>
      </c>
      <c r="D49" s="37">
        <v>2941.5</v>
      </c>
      <c r="E49" s="37">
        <f t="shared" si="2"/>
        <v>124</v>
      </c>
    </row>
    <row r="50">
      <c r="A50" s="37" t="s">
        <v>120</v>
      </c>
      <c r="B50" s="37">
        <v>3093.5</v>
      </c>
      <c r="C50" s="37">
        <f t="shared" si="1"/>
        <v>12.5</v>
      </c>
      <c r="D50" s="37">
        <v>2946.0</v>
      </c>
      <c r="E50" s="37">
        <f t="shared" si="2"/>
        <v>119.5</v>
      </c>
    </row>
    <row r="51">
      <c r="A51" s="37" t="s">
        <v>122</v>
      </c>
      <c r="B51" s="37">
        <v>3093.5</v>
      </c>
      <c r="C51" s="37">
        <f t="shared" si="1"/>
        <v>12.5</v>
      </c>
      <c r="D51" s="37">
        <v>2940.0</v>
      </c>
      <c r="E51" s="37">
        <f t="shared" si="2"/>
        <v>125.5</v>
      </c>
    </row>
    <row r="52">
      <c r="A52" s="37" t="s">
        <v>33</v>
      </c>
      <c r="B52" s="37">
        <v>3093.5</v>
      </c>
      <c r="C52" s="37">
        <f t="shared" si="1"/>
        <v>12.5</v>
      </c>
      <c r="D52" s="37">
        <v>2946.5</v>
      </c>
      <c r="E52" s="37">
        <f t="shared" si="2"/>
        <v>119</v>
      </c>
    </row>
    <row r="53">
      <c r="A53" s="37" t="s">
        <v>15</v>
      </c>
      <c r="B53" s="37">
        <v>3093.5</v>
      </c>
      <c r="C53" s="37">
        <f t="shared" si="1"/>
        <v>12.5</v>
      </c>
      <c r="D53" s="37">
        <v>2941.0</v>
      </c>
      <c r="E53" s="37">
        <f t="shared" si="2"/>
        <v>124.5</v>
      </c>
    </row>
    <row r="54">
      <c r="A54" s="37" t="s">
        <v>17</v>
      </c>
      <c r="B54" s="37">
        <v>3093.5</v>
      </c>
      <c r="C54" s="37">
        <f t="shared" si="1"/>
        <v>12.5</v>
      </c>
      <c r="D54" s="37">
        <v>2938.0</v>
      </c>
      <c r="E54" s="37">
        <f t="shared" si="2"/>
        <v>127.5</v>
      </c>
    </row>
    <row r="55">
      <c r="A55" s="37" t="s">
        <v>81</v>
      </c>
      <c r="B55" s="37">
        <v>3094.0</v>
      </c>
      <c r="C55" s="37">
        <f t="shared" si="1"/>
        <v>12</v>
      </c>
      <c r="D55" s="37">
        <v>2951.5</v>
      </c>
      <c r="E55" s="37">
        <f t="shared" si="2"/>
        <v>114</v>
      </c>
    </row>
    <row r="56">
      <c r="A56" s="37" t="s">
        <v>125</v>
      </c>
      <c r="B56" s="37">
        <v>3094.0</v>
      </c>
      <c r="C56" s="37">
        <f t="shared" si="1"/>
        <v>12</v>
      </c>
      <c r="D56" s="37">
        <v>2942.0</v>
      </c>
      <c r="E56" s="37">
        <f t="shared" si="2"/>
        <v>123.5</v>
      </c>
    </row>
    <row r="57">
      <c r="A57" s="37" t="s">
        <v>411</v>
      </c>
      <c r="B57" s="37">
        <v>3094.0</v>
      </c>
      <c r="C57" s="37">
        <f t="shared" si="1"/>
        <v>12</v>
      </c>
      <c r="D57" s="37">
        <v>2945.5</v>
      </c>
      <c r="E57" s="37">
        <f t="shared" si="2"/>
        <v>120</v>
      </c>
    </row>
    <row r="58">
      <c r="A58" s="37" t="s">
        <v>23</v>
      </c>
      <c r="B58" s="37">
        <v>3094.0</v>
      </c>
      <c r="C58" s="37">
        <f t="shared" si="1"/>
        <v>12</v>
      </c>
      <c r="D58" s="37">
        <v>2958.0</v>
      </c>
      <c r="E58" s="37">
        <f t="shared" si="2"/>
        <v>107.5</v>
      </c>
    </row>
    <row r="59">
      <c r="A59" s="37" t="s">
        <v>27</v>
      </c>
      <c r="B59" s="37">
        <v>3094.0</v>
      </c>
      <c r="C59" s="37">
        <f t="shared" si="1"/>
        <v>12</v>
      </c>
      <c r="D59" s="37">
        <v>2955.0</v>
      </c>
      <c r="E59" s="37">
        <f t="shared" si="2"/>
        <v>110.5</v>
      </c>
    </row>
    <row r="60">
      <c r="A60" s="37" t="s">
        <v>31</v>
      </c>
      <c r="B60" s="37">
        <v>3094.0</v>
      </c>
      <c r="C60" s="37">
        <f t="shared" si="1"/>
        <v>12</v>
      </c>
      <c r="D60" s="37">
        <v>2955.0</v>
      </c>
      <c r="E60" s="37">
        <f t="shared" si="2"/>
        <v>110.5</v>
      </c>
    </row>
    <row r="61">
      <c r="A61" s="37" t="s">
        <v>111</v>
      </c>
      <c r="B61" s="37">
        <v>3094.0</v>
      </c>
      <c r="C61" s="37">
        <f t="shared" si="1"/>
        <v>12</v>
      </c>
      <c r="D61" s="37">
        <v>2943.0</v>
      </c>
      <c r="E61" s="37">
        <f t="shared" si="2"/>
        <v>122.5</v>
      </c>
    </row>
    <row r="62">
      <c r="A62" s="37" t="s">
        <v>93</v>
      </c>
      <c r="B62" s="37">
        <v>3094.5</v>
      </c>
      <c r="C62" s="37">
        <f t="shared" si="1"/>
        <v>11.5</v>
      </c>
      <c r="D62" s="37">
        <v>2964.0</v>
      </c>
      <c r="E62" s="37">
        <f t="shared" si="2"/>
        <v>101.5</v>
      </c>
    </row>
    <row r="63">
      <c r="A63" s="37" t="s">
        <v>70</v>
      </c>
      <c r="B63" s="37">
        <v>3094.5</v>
      </c>
      <c r="C63" s="37">
        <f t="shared" si="1"/>
        <v>11.5</v>
      </c>
      <c r="D63" s="37">
        <v>2975.0</v>
      </c>
      <c r="E63" s="37">
        <f t="shared" si="2"/>
        <v>90.5</v>
      </c>
    </row>
    <row r="64">
      <c r="A64" s="37" t="s">
        <v>72</v>
      </c>
      <c r="B64" s="37">
        <v>3094.5</v>
      </c>
      <c r="C64" s="37">
        <f t="shared" si="1"/>
        <v>11.5</v>
      </c>
      <c r="D64" s="37">
        <v>2975.0</v>
      </c>
      <c r="E64" s="37">
        <f t="shared" si="2"/>
        <v>90.5</v>
      </c>
    </row>
    <row r="65">
      <c r="A65" s="37" t="s">
        <v>25</v>
      </c>
      <c r="B65" s="37">
        <v>3094.5</v>
      </c>
      <c r="C65" s="37">
        <f t="shared" si="1"/>
        <v>11.5</v>
      </c>
      <c r="D65" s="37">
        <v>2973.5</v>
      </c>
      <c r="E65" s="37">
        <f t="shared" si="2"/>
        <v>92</v>
      </c>
    </row>
    <row r="66">
      <c r="A66" s="37" t="s">
        <v>60</v>
      </c>
      <c r="B66" s="37">
        <v>3094.5</v>
      </c>
      <c r="C66" s="37">
        <f t="shared" si="1"/>
        <v>11.5</v>
      </c>
      <c r="D66" s="37">
        <v>2960.0</v>
      </c>
      <c r="E66" s="37">
        <f t="shared" si="2"/>
        <v>105.5</v>
      </c>
    </row>
    <row r="67">
      <c r="A67" s="37" t="s">
        <v>21</v>
      </c>
      <c r="B67" s="37">
        <v>3095.0</v>
      </c>
      <c r="C67" s="37">
        <f t="shared" si="1"/>
        <v>11</v>
      </c>
      <c r="D67" s="37">
        <v>2970.5</v>
      </c>
      <c r="E67" s="37">
        <f t="shared" si="2"/>
        <v>95</v>
      </c>
    </row>
    <row r="68">
      <c r="A68" s="37" t="s">
        <v>19</v>
      </c>
      <c r="B68" s="37">
        <v>3096.0</v>
      </c>
      <c r="C68" s="37">
        <f t="shared" si="1"/>
        <v>10</v>
      </c>
      <c r="D68" s="37">
        <v>2987.0</v>
      </c>
      <c r="E68" s="37">
        <f t="shared" si="2"/>
        <v>78.5</v>
      </c>
    </row>
    <row r="69">
      <c r="A69" s="37" t="s">
        <v>150</v>
      </c>
      <c r="B69" s="37">
        <v>3097.0</v>
      </c>
      <c r="C69" s="37">
        <f t="shared" si="1"/>
        <v>9</v>
      </c>
      <c r="D69" s="37">
        <v>3006.5</v>
      </c>
      <c r="E69" s="37">
        <f t="shared" si="2"/>
        <v>59</v>
      </c>
    </row>
    <row r="70">
      <c r="A70" s="37" t="s">
        <v>40</v>
      </c>
      <c r="B70" s="37">
        <v>3099.5</v>
      </c>
      <c r="C70" s="37">
        <f t="shared" si="1"/>
        <v>6.5</v>
      </c>
      <c r="D70" s="37">
        <v>2995.5</v>
      </c>
      <c r="E70" s="37">
        <f t="shared" si="2"/>
        <v>70</v>
      </c>
    </row>
    <row r="71">
      <c r="A71" s="37" t="s">
        <v>146</v>
      </c>
      <c r="B71" s="37">
        <v>3106.0</v>
      </c>
      <c r="C71" s="37">
        <f t="shared" si="1"/>
        <v>0</v>
      </c>
      <c r="D71" s="37">
        <v>3065.5</v>
      </c>
      <c r="E71" s="37">
        <f t="shared" si="2"/>
        <v>0</v>
      </c>
    </row>
    <row r="72">
      <c r="A72" s="38"/>
      <c r="B72" s="38"/>
      <c r="D72" s="38"/>
    </row>
    <row r="73">
      <c r="A73" s="38"/>
      <c r="B73" s="38"/>
      <c r="D73" s="38"/>
    </row>
    <row r="74">
      <c r="A74" s="38"/>
      <c r="B74" s="38"/>
      <c r="D74" s="38"/>
    </row>
    <row r="75">
      <c r="A75" s="38"/>
      <c r="B75" s="38"/>
      <c r="D75" s="38"/>
    </row>
    <row r="76">
      <c r="A76" s="38"/>
      <c r="B76" s="38"/>
      <c r="D76" s="38"/>
    </row>
    <row r="77">
      <c r="A77" s="38"/>
      <c r="B77" s="38"/>
      <c r="D77" s="38"/>
    </row>
    <row r="78">
      <c r="A78" s="38"/>
      <c r="B78" s="38"/>
      <c r="D78" s="38"/>
    </row>
    <row r="79">
      <c r="A79" s="38"/>
      <c r="B79" s="38"/>
      <c r="D79" s="38"/>
    </row>
    <row r="80">
      <c r="A80" s="38"/>
      <c r="B80" s="38"/>
      <c r="D80" s="38"/>
    </row>
    <row r="81">
      <c r="A81" s="38"/>
      <c r="B81" s="38"/>
      <c r="D81" s="38"/>
    </row>
    <row r="82">
      <c r="A82" s="38"/>
      <c r="B82" s="38"/>
      <c r="D82" s="38"/>
    </row>
    <row r="83">
      <c r="A83" s="38"/>
      <c r="B83" s="38"/>
      <c r="D83" s="38"/>
    </row>
    <row r="84">
      <c r="A84" s="38"/>
      <c r="B84" s="38"/>
      <c r="D84" s="38"/>
    </row>
    <row r="85">
      <c r="A85" s="38"/>
      <c r="B85" s="38"/>
      <c r="D85" s="38"/>
    </row>
    <row r="86">
      <c r="A86" s="38"/>
      <c r="B86" s="38"/>
      <c r="D86" s="38"/>
    </row>
    <row r="87">
      <c r="A87" s="38"/>
      <c r="B87" s="38"/>
      <c r="D87" s="38"/>
    </row>
    <row r="88">
      <c r="A88" s="38"/>
      <c r="B88" s="38"/>
      <c r="D88" s="38"/>
    </row>
    <row r="89">
      <c r="A89" s="38"/>
      <c r="B89" s="38"/>
      <c r="D89" s="38"/>
    </row>
    <row r="90">
      <c r="A90" s="38"/>
      <c r="B90" s="38"/>
      <c r="D90" s="38"/>
    </row>
    <row r="91">
      <c r="A91" s="38"/>
      <c r="B91" s="38"/>
      <c r="D91" s="38"/>
    </row>
    <row r="92">
      <c r="A92" s="38"/>
      <c r="B92" s="38"/>
      <c r="D92" s="38"/>
    </row>
    <row r="93">
      <c r="A93" s="38"/>
      <c r="B93" s="38"/>
      <c r="D93" s="38"/>
    </row>
    <row r="94">
      <c r="A94" s="38"/>
      <c r="B94" s="38"/>
      <c r="D94" s="38"/>
    </row>
    <row r="95">
      <c r="A95" s="38"/>
      <c r="B95" s="38"/>
      <c r="D95" s="38"/>
    </row>
    <row r="96">
      <c r="A96" s="38"/>
      <c r="B96" s="38"/>
      <c r="D96" s="38"/>
    </row>
    <row r="97">
      <c r="A97" s="38"/>
      <c r="B97" s="38"/>
      <c r="D97" s="38"/>
    </row>
    <row r="98">
      <c r="A98" s="38"/>
      <c r="B98" s="38"/>
      <c r="D98" s="38"/>
    </row>
    <row r="99">
      <c r="A99" s="38"/>
      <c r="B99" s="38"/>
      <c r="D99" s="38"/>
    </row>
    <row r="100">
      <c r="A100" s="38"/>
      <c r="B100" s="38"/>
      <c r="D100" s="38"/>
    </row>
    <row r="101">
      <c r="A101" s="38"/>
      <c r="B101" s="38"/>
      <c r="D101" s="38"/>
    </row>
    <row r="102">
      <c r="A102" s="38"/>
      <c r="B102" s="38"/>
      <c r="D102" s="38"/>
    </row>
    <row r="103">
      <c r="A103" s="38"/>
      <c r="B103" s="38"/>
      <c r="D103" s="38"/>
    </row>
    <row r="104">
      <c r="A104" s="38"/>
      <c r="B104" s="38"/>
      <c r="D104" s="38"/>
    </row>
    <row r="105">
      <c r="A105" s="38"/>
      <c r="B105" s="38"/>
      <c r="D105" s="38"/>
    </row>
    <row r="106">
      <c r="A106" s="38"/>
      <c r="B106" s="38"/>
      <c r="D106" s="38"/>
    </row>
    <row r="107">
      <c r="A107" s="38"/>
      <c r="B107" s="38"/>
      <c r="D107" s="38"/>
    </row>
    <row r="108">
      <c r="A108" s="38"/>
      <c r="B108" s="38"/>
      <c r="D108" s="38"/>
    </row>
    <row r="109">
      <c r="A109" s="38"/>
      <c r="B109" s="38"/>
      <c r="D109" s="38"/>
    </row>
    <row r="110">
      <c r="A110" s="38"/>
      <c r="B110" s="38"/>
      <c r="D110" s="38"/>
    </row>
    <row r="111">
      <c r="A111" s="38"/>
      <c r="B111" s="38"/>
      <c r="D111" s="38"/>
    </row>
    <row r="112">
      <c r="A112" s="38"/>
      <c r="B112" s="38"/>
      <c r="D112" s="38"/>
    </row>
    <row r="113">
      <c r="A113" s="38"/>
      <c r="B113" s="38"/>
      <c r="D113" s="38"/>
    </row>
    <row r="114">
      <c r="A114" s="38"/>
      <c r="B114" s="38"/>
      <c r="D114" s="38"/>
    </row>
    <row r="115">
      <c r="A115" s="38"/>
      <c r="B115" s="38"/>
      <c r="D115" s="38"/>
    </row>
    <row r="116">
      <c r="A116" s="38"/>
      <c r="B116" s="38"/>
      <c r="D116" s="38"/>
    </row>
    <row r="117">
      <c r="A117" s="38"/>
      <c r="B117" s="38"/>
      <c r="D117" s="38"/>
    </row>
    <row r="118">
      <c r="A118" s="38"/>
      <c r="B118" s="38"/>
      <c r="D118" s="38"/>
    </row>
    <row r="119">
      <c r="A119" s="38"/>
      <c r="B119" s="38"/>
      <c r="D119" s="38"/>
    </row>
    <row r="120">
      <c r="A120" s="38"/>
      <c r="B120" s="38"/>
      <c r="D120" s="38"/>
    </row>
    <row r="121">
      <c r="A121" s="38"/>
      <c r="B121" s="38"/>
      <c r="D121" s="38"/>
    </row>
    <row r="122">
      <c r="A122" s="38"/>
      <c r="B122" s="38"/>
      <c r="D122" s="38"/>
    </row>
    <row r="123">
      <c r="A123" s="38"/>
      <c r="B123" s="38"/>
      <c r="D123" s="38"/>
    </row>
    <row r="124">
      <c r="A124" s="38"/>
      <c r="B124" s="38"/>
      <c r="D124" s="38"/>
    </row>
    <row r="125">
      <c r="A125" s="38"/>
      <c r="B125" s="38"/>
      <c r="D125" s="38"/>
    </row>
    <row r="126">
      <c r="A126" s="38"/>
      <c r="B126" s="38"/>
      <c r="D126" s="38"/>
    </row>
    <row r="127">
      <c r="A127" s="38"/>
      <c r="B127" s="38"/>
      <c r="D127" s="38"/>
    </row>
    <row r="128">
      <c r="A128" s="38"/>
      <c r="B128" s="38"/>
      <c r="D128" s="38"/>
    </row>
    <row r="129">
      <c r="A129" s="38"/>
      <c r="B129" s="38"/>
      <c r="D129" s="38"/>
    </row>
    <row r="130">
      <c r="A130" s="38"/>
      <c r="B130" s="38"/>
      <c r="D130" s="38"/>
    </row>
    <row r="131">
      <c r="A131" s="38"/>
      <c r="B131" s="38"/>
      <c r="D131" s="38"/>
    </row>
    <row r="132">
      <c r="A132" s="38"/>
      <c r="B132" s="38"/>
      <c r="D132" s="38"/>
    </row>
    <row r="133">
      <c r="A133" s="38"/>
      <c r="B133" s="38"/>
      <c r="D133" s="38"/>
    </row>
    <row r="134">
      <c r="A134" s="38"/>
      <c r="B134" s="38"/>
      <c r="D134" s="38"/>
    </row>
    <row r="135">
      <c r="A135" s="38"/>
      <c r="B135" s="38"/>
      <c r="D135" s="38"/>
    </row>
    <row r="136">
      <c r="A136" s="38"/>
      <c r="B136" s="38"/>
      <c r="D136" s="38"/>
    </row>
    <row r="137">
      <c r="A137" s="38"/>
      <c r="B137" s="38"/>
      <c r="D137" s="38"/>
    </row>
    <row r="138">
      <c r="A138" s="38"/>
      <c r="B138" s="38"/>
      <c r="D138" s="38"/>
    </row>
    <row r="139">
      <c r="A139" s="38"/>
      <c r="B139" s="38"/>
      <c r="D139" s="38"/>
    </row>
    <row r="140">
      <c r="A140" s="38"/>
      <c r="B140" s="38"/>
      <c r="D140" s="38"/>
    </row>
    <row r="141">
      <c r="A141" s="38"/>
      <c r="B141" s="38"/>
      <c r="D141" s="38"/>
    </row>
    <row r="142">
      <c r="A142" s="38"/>
      <c r="B142" s="38"/>
      <c r="D142" s="38"/>
    </row>
    <row r="143">
      <c r="A143" s="38"/>
      <c r="B143" s="38"/>
      <c r="D143" s="38"/>
    </row>
    <row r="144">
      <c r="A144" s="38"/>
      <c r="B144" s="38"/>
      <c r="D144" s="38"/>
    </row>
    <row r="145">
      <c r="A145" s="38"/>
      <c r="B145" s="38"/>
      <c r="D145" s="38"/>
    </row>
    <row r="146">
      <c r="A146" s="38"/>
      <c r="B146" s="38"/>
      <c r="D146" s="38"/>
    </row>
    <row r="147">
      <c r="A147" s="38"/>
      <c r="B147" s="38"/>
      <c r="D147" s="38"/>
    </row>
    <row r="148">
      <c r="A148" s="38"/>
      <c r="B148" s="38"/>
      <c r="D148" s="38"/>
    </row>
    <row r="149">
      <c r="A149" s="38"/>
      <c r="B149" s="38"/>
      <c r="D149" s="38"/>
    </row>
    <row r="150">
      <c r="A150" s="38"/>
      <c r="B150" s="38"/>
      <c r="D150" s="38"/>
    </row>
    <row r="151">
      <c r="A151" s="38"/>
      <c r="B151" s="38"/>
      <c r="D151" s="38"/>
    </row>
    <row r="152">
      <c r="A152" s="38"/>
      <c r="B152" s="38"/>
      <c r="D152" s="38"/>
    </row>
    <row r="153">
      <c r="A153" s="38"/>
      <c r="B153" s="38"/>
      <c r="D153" s="38"/>
    </row>
    <row r="154">
      <c r="A154" s="38"/>
      <c r="B154" s="38"/>
      <c r="D154" s="38"/>
    </row>
    <row r="155">
      <c r="A155" s="38"/>
      <c r="B155" s="38"/>
      <c r="D155" s="38"/>
    </row>
    <row r="156">
      <c r="A156" s="38"/>
      <c r="B156" s="38"/>
      <c r="D156" s="38"/>
    </row>
    <row r="157">
      <c r="A157" s="38"/>
      <c r="B157" s="38"/>
      <c r="D157" s="38"/>
    </row>
    <row r="158">
      <c r="A158" s="38"/>
      <c r="B158" s="38"/>
      <c r="D158" s="38"/>
    </row>
    <row r="159">
      <c r="A159" s="38"/>
      <c r="B159" s="38"/>
      <c r="D159" s="38"/>
    </row>
    <row r="160">
      <c r="A160" s="38"/>
      <c r="B160" s="38"/>
      <c r="D160" s="38"/>
    </row>
    <row r="161">
      <c r="A161" s="38"/>
      <c r="B161" s="38"/>
      <c r="D161" s="38"/>
    </row>
    <row r="162">
      <c r="A162" s="38"/>
      <c r="B162" s="38"/>
      <c r="D162" s="38"/>
    </row>
    <row r="163">
      <c r="A163" s="38"/>
      <c r="B163" s="38"/>
      <c r="D163" s="38"/>
    </row>
    <row r="164">
      <c r="A164" s="38"/>
      <c r="B164" s="38"/>
      <c r="D164" s="38"/>
    </row>
    <row r="165">
      <c r="A165" s="38"/>
      <c r="B165" s="38"/>
      <c r="D165" s="38"/>
    </row>
    <row r="166">
      <c r="A166" s="38"/>
      <c r="B166" s="38"/>
      <c r="D166" s="38"/>
    </row>
    <row r="167">
      <c r="A167" s="38"/>
      <c r="B167" s="38"/>
      <c r="D167" s="38"/>
    </row>
    <row r="168">
      <c r="A168" s="38"/>
      <c r="B168" s="38"/>
      <c r="D168" s="38"/>
    </row>
    <row r="169">
      <c r="A169" s="38"/>
      <c r="B169" s="38"/>
      <c r="D169" s="38"/>
    </row>
    <row r="170">
      <c r="A170" s="38"/>
      <c r="B170" s="38"/>
      <c r="D170" s="38"/>
    </row>
    <row r="171">
      <c r="A171" s="38"/>
      <c r="B171" s="38"/>
      <c r="D171" s="38"/>
    </row>
    <row r="172">
      <c r="A172" s="38"/>
      <c r="B172" s="38"/>
      <c r="D172" s="38"/>
    </row>
    <row r="173">
      <c r="A173" s="38"/>
      <c r="B173" s="38"/>
      <c r="D173" s="38"/>
    </row>
    <row r="174">
      <c r="A174" s="38"/>
      <c r="B174" s="38"/>
      <c r="D174" s="38"/>
    </row>
    <row r="175">
      <c r="A175" s="38"/>
      <c r="B175" s="38"/>
      <c r="D175" s="38"/>
    </row>
    <row r="176">
      <c r="A176" s="38"/>
      <c r="B176" s="38"/>
      <c r="D176" s="38"/>
    </row>
    <row r="177">
      <c r="A177" s="38"/>
      <c r="B177" s="38"/>
      <c r="D177" s="38"/>
    </row>
    <row r="178">
      <c r="A178" s="38"/>
      <c r="B178" s="38"/>
      <c r="D178" s="38"/>
    </row>
    <row r="179">
      <c r="A179" s="38"/>
      <c r="B179" s="38"/>
      <c r="D179" s="38"/>
    </row>
    <row r="180">
      <c r="A180" s="38"/>
      <c r="B180" s="38"/>
      <c r="D180" s="38"/>
    </row>
    <row r="181">
      <c r="A181" s="38"/>
      <c r="B181" s="38"/>
      <c r="D181" s="38"/>
    </row>
    <row r="182">
      <c r="A182" s="38"/>
      <c r="B182" s="38"/>
      <c r="D182" s="38"/>
    </row>
    <row r="183">
      <c r="A183" s="38"/>
      <c r="B183" s="38"/>
      <c r="D183" s="38"/>
    </row>
    <row r="184">
      <c r="A184" s="38"/>
      <c r="B184" s="38"/>
      <c r="D184" s="38"/>
    </row>
    <row r="185">
      <c r="A185" s="38"/>
      <c r="B185" s="38"/>
      <c r="D185" s="38"/>
    </row>
    <row r="186">
      <c r="A186" s="38"/>
      <c r="B186" s="38"/>
      <c r="D186" s="38"/>
    </row>
    <row r="187">
      <c r="A187" s="38"/>
      <c r="B187" s="38"/>
      <c r="D187" s="38"/>
    </row>
    <row r="188">
      <c r="A188" s="38"/>
      <c r="B188" s="38"/>
      <c r="D188" s="38"/>
    </row>
    <row r="189">
      <c r="A189" s="38"/>
      <c r="B189" s="38"/>
      <c r="D189" s="38"/>
    </row>
    <row r="190">
      <c r="A190" s="38"/>
      <c r="B190" s="38"/>
      <c r="D190" s="38"/>
    </row>
    <row r="191">
      <c r="A191" s="38"/>
      <c r="B191" s="38"/>
      <c r="D191" s="38"/>
    </row>
    <row r="192">
      <c r="A192" s="38"/>
      <c r="B192" s="38"/>
      <c r="D192" s="38"/>
    </row>
    <row r="193">
      <c r="A193" s="38"/>
      <c r="B193" s="38"/>
      <c r="D193" s="38"/>
    </row>
    <row r="194">
      <c r="A194" s="38"/>
      <c r="B194" s="38"/>
      <c r="D194" s="38"/>
    </row>
    <row r="195">
      <c r="A195" s="38"/>
      <c r="B195" s="38"/>
      <c r="D195" s="38"/>
    </row>
    <row r="196">
      <c r="A196" s="38"/>
      <c r="B196" s="38"/>
      <c r="D196" s="38"/>
    </row>
    <row r="197">
      <c r="A197" s="38"/>
      <c r="B197" s="38"/>
      <c r="D197" s="38"/>
    </row>
    <row r="198">
      <c r="A198" s="38"/>
      <c r="B198" s="38"/>
      <c r="D198" s="38"/>
    </row>
    <row r="199">
      <c r="A199" s="38"/>
      <c r="B199" s="38"/>
      <c r="D199" s="38"/>
    </row>
    <row r="200">
      <c r="A200" s="38"/>
      <c r="B200" s="38"/>
      <c r="D200" s="38"/>
    </row>
    <row r="201">
      <c r="A201" s="38"/>
      <c r="B201" s="38"/>
      <c r="D201" s="38"/>
    </row>
    <row r="202">
      <c r="A202" s="38"/>
      <c r="B202" s="38"/>
      <c r="D202" s="38"/>
    </row>
    <row r="203">
      <c r="A203" s="38"/>
      <c r="B203" s="38"/>
      <c r="D203" s="38"/>
    </row>
    <row r="204">
      <c r="A204" s="38"/>
      <c r="B204" s="38"/>
      <c r="D204" s="38"/>
    </row>
    <row r="205">
      <c r="A205" s="38"/>
      <c r="B205" s="38"/>
      <c r="D205" s="38"/>
    </row>
    <row r="206">
      <c r="A206" s="38"/>
      <c r="B206" s="38"/>
      <c r="D206" s="38"/>
    </row>
    <row r="207">
      <c r="A207" s="38"/>
      <c r="B207" s="38"/>
      <c r="D207" s="38"/>
    </row>
    <row r="208">
      <c r="A208" s="38"/>
      <c r="B208" s="38"/>
      <c r="D208" s="38"/>
    </row>
    <row r="209">
      <c r="A209" s="38"/>
      <c r="B209" s="38"/>
      <c r="D209" s="38"/>
    </row>
    <row r="210">
      <c r="A210" s="38"/>
      <c r="B210" s="38"/>
      <c r="D210" s="38"/>
    </row>
    <row r="211">
      <c r="A211" s="38"/>
      <c r="B211" s="38"/>
      <c r="D211" s="38"/>
    </row>
    <row r="212">
      <c r="A212" s="38"/>
      <c r="B212" s="38"/>
      <c r="D212" s="38"/>
    </row>
    <row r="213">
      <c r="A213" s="38"/>
      <c r="B213" s="38"/>
      <c r="D213" s="38"/>
    </row>
    <row r="214">
      <c r="A214" s="38"/>
      <c r="B214" s="38"/>
      <c r="D214" s="38"/>
    </row>
    <row r="215">
      <c r="A215" s="38"/>
      <c r="B215" s="38"/>
      <c r="D215" s="38"/>
    </row>
    <row r="216">
      <c r="A216" s="38"/>
      <c r="B216" s="38"/>
      <c r="D216" s="38"/>
    </row>
    <row r="217">
      <c r="A217" s="38"/>
      <c r="B217" s="38"/>
      <c r="D217" s="38"/>
    </row>
    <row r="218">
      <c r="A218" s="38"/>
      <c r="B218" s="38"/>
      <c r="D218" s="38"/>
    </row>
    <row r="219">
      <c r="A219" s="38"/>
      <c r="B219" s="38"/>
      <c r="D219" s="38"/>
    </row>
    <row r="220">
      <c r="A220" s="38"/>
      <c r="B220" s="38"/>
      <c r="D220" s="38"/>
    </row>
    <row r="221">
      <c r="A221" s="38"/>
      <c r="B221" s="38"/>
      <c r="D221" s="38"/>
    </row>
    <row r="222">
      <c r="A222" s="38"/>
      <c r="B222" s="38"/>
      <c r="D222" s="38"/>
    </row>
    <row r="223">
      <c r="A223" s="38"/>
      <c r="B223" s="38"/>
      <c r="D223" s="38"/>
    </row>
    <row r="224">
      <c r="A224" s="38"/>
      <c r="B224" s="38"/>
      <c r="D224" s="38"/>
    </row>
    <row r="225">
      <c r="A225" s="38"/>
      <c r="B225" s="38"/>
      <c r="D225" s="38"/>
    </row>
    <row r="226">
      <c r="A226" s="38"/>
      <c r="B226" s="38"/>
      <c r="D226" s="38"/>
    </row>
    <row r="227">
      <c r="A227" s="38"/>
      <c r="B227" s="38"/>
      <c r="D227" s="38"/>
    </row>
    <row r="228">
      <c r="A228" s="38"/>
      <c r="B228" s="38"/>
      <c r="D228" s="38"/>
    </row>
    <row r="229">
      <c r="A229" s="38"/>
      <c r="B229" s="38"/>
      <c r="D229" s="38"/>
    </row>
    <row r="230">
      <c r="A230" s="38"/>
      <c r="B230" s="38"/>
      <c r="D230" s="38"/>
    </row>
    <row r="231">
      <c r="A231" s="38"/>
      <c r="B231" s="38"/>
      <c r="D231" s="38"/>
    </row>
    <row r="232">
      <c r="A232" s="38"/>
      <c r="B232" s="38"/>
      <c r="D232" s="38"/>
    </row>
    <row r="233">
      <c r="A233" s="38"/>
      <c r="B233" s="38"/>
      <c r="D233" s="38"/>
    </row>
    <row r="234">
      <c r="A234" s="38"/>
      <c r="B234" s="38"/>
      <c r="D234" s="38"/>
    </row>
    <row r="235">
      <c r="A235" s="38"/>
      <c r="B235" s="38"/>
      <c r="D235" s="38"/>
    </row>
    <row r="236">
      <c r="A236" s="38"/>
      <c r="B236" s="38"/>
      <c r="D236" s="38"/>
    </row>
    <row r="237">
      <c r="A237" s="38"/>
      <c r="B237" s="38"/>
      <c r="D237" s="38"/>
    </row>
    <row r="238">
      <c r="A238" s="38"/>
      <c r="B238" s="38"/>
      <c r="D238" s="38"/>
    </row>
    <row r="239">
      <c r="A239" s="38"/>
      <c r="B239" s="38"/>
      <c r="D239" s="38"/>
    </row>
    <row r="240">
      <c r="A240" s="38"/>
      <c r="B240" s="38"/>
      <c r="D240" s="38"/>
    </row>
    <row r="241">
      <c r="A241" s="38"/>
      <c r="B241" s="38"/>
      <c r="D241" s="38"/>
    </row>
    <row r="242">
      <c r="A242" s="38"/>
      <c r="B242" s="38"/>
      <c r="D242" s="38"/>
    </row>
    <row r="243">
      <c r="A243" s="38"/>
      <c r="B243" s="38"/>
      <c r="D243" s="38"/>
    </row>
    <row r="244">
      <c r="A244" s="38"/>
      <c r="B244" s="38"/>
      <c r="D244" s="38"/>
    </row>
    <row r="245">
      <c r="A245" s="38"/>
      <c r="B245" s="38"/>
      <c r="D245" s="38"/>
    </row>
    <row r="246">
      <c r="A246" s="38"/>
      <c r="B246" s="38"/>
      <c r="D246" s="38"/>
    </row>
    <row r="247">
      <c r="A247" s="38"/>
      <c r="B247" s="38"/>
      <c r="D247" s="38"/>
    </row>
    <row r="248">
      <c r="A248" s="38"/>
      <c r="B248" s="38"/>
      <c r="D248" s="38"/>
    </row>
    <row r="249">
      <c r="A249" s="38"/>
      <c r="B249" s="38"/>
      <c r="D249" s="38"/>
    </row>
    <row r="250">
      <c r="A250" s="38"/>
      <c r="B250" s="38"/>
      <c r="D250" s="38"/>
    </row>
    <row r="251">
      <c r="A251" s="38"/>
      <c r="B251" s="38"/>
      <c r="D251" s="38"/>
    </row>
    <row r="252">
      <c r="A252" s="38"/>
      <c r="B252" s="38"/>
      <c r="D252" s="38"/>
    </row>
    <row r="253">
      <c r="A253" s="38"/>
      <c r="B253" s="38"/>
      <c r="D253" s="38"/>
    </row>
    <row r="254">
      <c r="A254" s="38"/>
      <c r="B254" s="38"/>
      <c r="D254" s="38"/>
    </row>
    <row r="255">
      <c r="A255" s="38"/>
      <c r="B255" s="38"/>
      <c r="D255" s="38"/>
    </row>
    <row r="256">
      <c r="A256" s="38"/>
      <c r="B256" s="38"/>
      <c r="D256" s="38"/>
    </row>
    <row r="257">
      <c r="A257" s="38"/>
      <c r="B257" s="38"/>
      <c r="D257" s="38"/>
    </row>
    <row r="258">
      <c r="A258" s="38"/>
      <c r="B258" s="38"/>
      <c r="D258" s="38"/>
    </row>
    <row r="259">
      <c r="A259" s="38"/>
      <c r="B259" s="38"/>
      <c r="D259" s="38"/>
    </row>
    <row r="260">
      <c r="A260" s="38"/>
      <c r="B260" s="38"/>
      <c r="D260" s="38"/>
    </row>
    <row r="261">
      <c r="A261" s="38"/>
      <c r="B261" s="38"/>
      <c r="D261" s="38"/>
    </row>
    <row r="262">
      <c r="A262" s="38"/>
      <c r="B262" s="38"/>
      <c r="D262" s="38"/>
    </row>
    <row r="263">
      <c r="A263" s="38"/>
      <c r="B263" s="38"/>
      <c r="D263" s="38"/>
    </row>
    <row r="264">
      <c r="A264" s="38"/>
      <c r="B264" s="38"/>
      <c r="D264" s="38"/>
    </row>
    <row r="265">
      <c r="A265" s="38"/>
      <c r="B265" s="38"/>
      <c r="D265" s="38"/>
    </row>
    <row r="266">
      <c r="A266" s="38"/>
      <c r="B266" s="38"/>
      <c r="D266" s="38"/>
    </row>
    <row r="267">
      <c r="A267" s="38"/>
      <c r="B267" s="38"/>
      <c r="D267" s="38"/>
    </row>
    <row r="268">
      <c r="A268" s="38"/>
      <c r="B268" s="38"/>
      <c r="D268" s="38"/>
    </row>
    <row r="269">
      <c r="A269" s="38"/>
      <c r="B269" s="38"/>
      <c r="D269" s="38"/>
    </row>
    <row r="270">
      <c r="A270" s="38"/>
      <c r="B270" s="38"/>
      <c r="D270" s="38"/>
    </row>
    <row r="271">
      <c r="A271" s="38"/>
      <c r="B271" s="38"/>
      <c r="D271" s="38"/>
    </row>
    <row r="272">
      <c r="A272" s="38"/>
      <c r="B272" s="38"/>
      <c r="D272" s="38"/>
    </row>
    <row r="273">
      <c r="A273" s="38"/>
      <c r="B273" s="38"/>
      <c r="D273" s="38"/>
    </row>
    <row r="274">
      <c r="A274" s="38"/>
      <c r="B274" s="38"/>
      <c r="D274" s="38"/>
    </row>
    <row r="275">
      <c r="A275" s="38"/>
      <c r="B275" s="38"/>
      <c r="D275" s="38"/>
    </row>
    <row r="276">
      <c r="A276" s="38"/>
      <c r="B276" s="38"/>
      <c r="D276" s="38"/>
    </row>
    <row r="277">
      <c r="A277" s="38"/>
      <c r="B277" s="38"/>
      <c r="D277" s="38"/>
    </row>
    <row r="278">
      <c r="A278" s="38"/>
      <c r="B278" s="38"/>
      <c r="D278" s="38"/>
    </row>
    <row r="279">
      <c r="A279" s="38"/>
      <c r="B279" s="38"/>
      <c r="D279" s="38"/>
    </row>
    <row r="280">
      <c r="A280" s="38"/>
      <c r="B280" s="38"/>
      <c r="D280" s="38"/>
    </row>
    <row r="281">
      <c r="A281" s="38"/>
      <c r="B281" s="38"/>
      <c r="D281" s="38"/>
    </row>
    <row r="282">
      <c r="A282" s="38"/>
      <c r="B282" s="38"/>
      <c r="D282" s="38"/>
    </row>
    <row r="283">
      <c r="A283" s="38"/>
      <c r="B283" s="38"/>
      <c r="D283" s="38"/>
    </row>
    <row r="284">
      <c r="A284" s="38"/>
      <c r="B284" s="38"/>
      <c r="D284" s="38"/>
    </row>
    <row r="285">
      <c r="A285" s="38"/>
      <c r="B285" s="38"/>
      <c r="D285" s="38"/>
    </row>
    <row r="286">
      <c r="A286" s="38"/>
      <c r="B286" s="38"/>
      <c r="D286" s="38"/>
    </row>
    <row r="287">
      <c r="A287" s="38"/>
      <c r="B287" s="38"/>
      <c r="D287" s="38"/>
    </row>
    <row r="288">
      <c r="A288" s="38"/>
      <c r="B288" s="38"/>
      <c r="D288" s="38"/>
    </row>
    <row r="289">
      <c r="A289" s="38"/>
      <c r="B289" s="38"/>
      <c r="D289" s="38"/>
    </row>
    <row r="290">
      <c r="A290" s="38"/>
      <c r="B290" s="38"/>
      <c r="D290" s="38"/>
    </row>
    <row r="291">
      <c r="A291" s="38"/>
      <c r="B291" s="38"/>
      <c r="D291" s="38"/>
    </row>
    <row r="292">
      <c r="A292" s="38"/>
      <c r="B292" s="38"/>
      <c r="D292" s="38"/>
    </row>
    <row r="293">
      <c r="A293" s="38"/>
      <c r="B293" s="38"/>
      <c r="D293" s="38"/>
    </row>
    <row r="294">
      <c r="A294" s="38"/>
      <c r="B294" s="38"/>
      <c r="D294" s="38"/>
    </row>
    <row r="295">
      <c r="A295" s="38"/>
      <c r="B295" s="38"/>
      <c r="D295" s="38"/>
    </row>
    <row r="296">
      <c r="A296" s="38"/>
      <c r="B296" s="38"/>
      <c r="D296" s="38"/>
    </row>
    <row r="297">
      <c r="A297" s="38"/>
      <c r="B297" s="38"/>
      <c r="D297" s="38"/>
    </row>
    <row r="298">
      <c r="A298" s="38"/>
      <c r="B298" s="38"/>
      <c r="D298" s="38"/>
    </row>
    <row r="299">
      <c r="A299" s="38"/>
      <c r="B299" s="38"/>
      <c r="D299" s="38"/>
    </row>
    <row r="300">
      <c r="A300" s="38"/>
      <c r="B300" s="38"/>
      <c r="D300" s="38"/>
    </row>
    <row r="301">
      <c r="A301" s="38"/>
      <c r="B301" s="38"/>
      <c r="D301" s="38"/>
    </row>
    <row r="302">
      <c r="A302" s="38"/>
      <c r="B302" s="38"/>
      <c r="D302" s="38"/>
    </row>
    <row r="303">
      <c r="A303" s="38"/>
      <c r="B303" s="38"/>
      <c r="D303" s="38"/>
    </row>
    <row r="304">
      <c r="A304" s="38"/>
      <c r="B304" s="38"/>
      <c r="D304" s="38"/>
    </row>
    <row r="305">
      <c r="A305" s="38"/>
      <c r="B305" s="38"/>
      <c r="D305" s="38"/>
    </row>
    <row r="306">
      <c r="A306" s="38"/>
      <c r="B306" s="38"/>
      <c r="D306" s="38"/>
    </row>
    <row r="307">
      <c r="A307" s="38"/>
      <c r="B307" s="38"/>
      <c r="D307" s="38"/>
    </row>
    <row r="308">
      <c r="A308" s="38"/>
      <c r="B308" s="38"/>
      <c r="D308" s="38"/>
    </row>
    <row r="309">
      <c r="A309" s="38"/>
      <c r="B309" s="38"/>
      <c r="D309" s="38"/>
    </row>
    <row r="310">
      <c r="A310" s="38"/>
      <c r="B310" s="38"/>
      <c r="D310" s="38"/>
    </row>
    <row r="311">
      <c r="A311" s="38"/>
      <c r="B311" s="38"/>
      <c r="D311" s="38"/>
    </row>
    <row r="312">
      <c r="A312" s="38"/>
      <c r="B312" s="38"/>
      <c r="D312" s="38"/>
    </row>
    <row r="313">
      <c r="A313" s="38"/>
      <c r="B313" s="38"/>
      <c r="D313" s="38"/>
    </row>
    <row r="314">
      <c r="A314" s="38"/>
      <c r="B314" s="38"/>
      <c r="D314" s="38"/>
    </row>
    <row r="315">
      <c r="A315" s="38"/>
      <c r="B315" s="38"/>
      <c r="D315" s="38"/>
    </row>
    <row r="316">
      <c r="A316" s="38"/>
      <c r="B316" s="38"/>
      <c r="D316" s="38"/>
    </row>
    <row r="317">
      <c r="A317" s="38"/>
      <c r="B317" s="38"/>
      <c r="D317" s="38"/>
    </row>
    <row r="318">
      <c r="A318" s="38"/>
      <c r="B318" s="38"/>
      <c r="D318" s="38"/>
    </row>
    <row r="319">
      <c r="A319" s="38"/>
      <c r="B319" s="38"/>
      <c r="D319" s="38"/>
    </row>
    <row r="320">
      <c r="A320" s="38"/>
      <c r="B320" s="38"/>
      <c r="D320" s="38"/>
    </row>
    <row r="321">
      <c r="A321" s="38"/>
      <c r="B321" s="38"/>
      <c r="D321" s="38"/>
    </row>
    <row r="322">
      <c r="A322" s="38"/>
      <c r="B322" s="38"/>
      <c r="D322" s="38"/>
    </row>
    <row r="323">
      <c r="A323" s="38"/>
      <c r="B323" s="38"/>
      <c r="D323" s="38"/>
    </row>
    <row r="324">
      <c r="A324" s="38"/>
      <c r="B324" s="38"/>
      <c r="D324" s="38"/>
    </row>
    <row r="325">
      <c r="A325" s="38"/>
      <c r="B325" s="38"/>
      <c r="D325" s="38"/>
    </row>
    <row r="326">
      <c r="A326" s="38"/>
      <c r="B326" s="38"/>
      <c r="D326" s="38"/>
    </row>
    <row r="327">
      <c r="A327" s="38"/>
      <c r="B327" s="38"/>
      <c r="D327" s="38"/>
    </row>
    <row r="328">
      <c r="A328" s="38"/>
      <c r="B328" s="38"/>
      <c r="D328" s="38"/>
    </row>
    <row r="329">
      <c r="A329" s="38"/>
      <c r="B329" s="38"/>
      <c r="D329" s="38"/>
    </row>
    <row r="330">
      <c r="A330" s="38"/>
      <c r="B330" s="38"/>
      <c r="D330" s="38"/>
    </row>
    <row r="331">
      <c r="A331" s="38"/>
      <c r="B331" s="38"/>
      <c r="D331" s="38"/>
    </row>
    <row r="332">
      <c r="A332" s="38"/>
      <c r="B332" s="38"/>
      <c r="D332" s="38"/>
    </row>
    <row r="333">
      <c r="A333" s="38"/>
      <c r="B333" s="38"/>
      <c r="D333" s="38"/>
    </row>
    <row r="334">
      <c r="A334" s="38"/>
      <c r="B334" s="38"/>
      <c r="D334" s="38"/>
    </row>
    <row r="335">
      <c r="A335" s="38"/>
      <c r="B335" s="38"/>
      <c r="D335" s="38"/>
    </row>
    <row r="336">
      <c r="A336" s="38"/>
      <c r="B336" s="38"/>
      <c r="D336" s="38"/>
    </row>
    <row r="337">
      <c r="A337" s="38"/>
      <c r="B337" s="38"/>
      <c r="D337" s="38"/>
    </row>
    <row r="338">
      <c r="A338" s="38"/>
      <c r="B338" s="38"/>
      <c r="D338" s="38"/>
    </row>
    <row r="339">
      <c r="A339" s="38"/>
      <c r="B339" s="38"/>
      <c r="D339" s="38"/>
    </row>
    <row r="340">
      <c r="A340" s="38"/>
      <c r="B340" s="38"/>
      <c r="D340" s="38"/>
    </row>
    <row r="341">
      <c r="A341" s="38"/>
      <c r="B341" s="38"/>
      <c r="D341" s="38"/>
    </row>
    <row r="342">
      <c r="A342" s="38"/>
      <c r="B342" s="38"/>
      <c r="D342" s="38"/>
    </row>
    <row r="343">
      <c r="A343" s="38"/>
      <c r="B343" s="38"/>
      <c r="D343" s="38"/>
    </row>
    <row r="344">
      <c r="A344" s="38"/>
      <c r="B344" s="38"/>
      <c r="D344" s="38"/>
    </row>
    <row r="345">
      <c r="A345" s="38"/>
      <c r="B345" s="38"/>
      <c r="D345" s="38"/>
    </row>
    <row r="346">
      <c r="A346" s="38"/>
      <c r="B346" s="38"/>
      <c r="D346" s="38"/>
    </row>
    <row r="347">
      <c r="A347" s="38"/>
      <c r="B347" s="38"/>
      <c r="D347" s="38"/>
    </row>
    <row r="348">
      <c r="A348" s="38"/>
      <c r="B348" s="38"/>
      <c r="D348" s="38"/>
    </row>
    <row r="349">
      <c r="A349" s="38"/>
      <c r="B349" s="38"/>
      <c r="D349" s="38"/>
    </row>
    <row r="350">
      <c r="A350" s="38"/>
      <c r="B350" s="38"/>
      <c r="D350" s="38"/>
    </row>
    <row r="351">
      <c r="A351" s="38"/>
      <c r="B351" s="38"/>
      <c r="D351" s="38"/>
    </row>
    <row r="352">
      <c r="A352" s="38"/>
      <c r="B352" s="38"/>
      <c r="D352" s="38"/>
    </row>
    <row r="353">
      <c r="A353" s="38"/>
      <c r="B353" s="38"/>
      <c r="D353" s="38"/>
    </row>
    <row r="354">
      <c r="A354" s="38"/>
      <c r="B354" s="38"/>
      <c r="D354" s="38"/>
    </row>
    <row r="355">
      <c r="A355" s="38"/>
      <c r="B355" s="38"/>
      <c r="D355" s="38"/>
    </row>
    <row r="356">
      <c r="A356" s="38"/>
      <c r="B356" s="38"/>
      <c r="D356" s="38"/>
    </row>
    <row r="357">
      <c r="A357" s="38"/>
      <c r="B357" s="38"/>
      <c r="D357" s="38"/>
    </row>
    <row r="358">
      <c r="A358" s="38"/>
      <c r="B358" s="38"/>
      <c r="D358" s="38"/>
    </row>
    <row r="359">
      <c r="A359" s="38"/>
      <c r="B359" s="38"/>
      <c r="D359" s="38"/>
    </row>
    <row r="360">
      <c r="A360" s="38"/>
      <c r="B360" s="38"/>
      <c r="D360" s="38"/>
    </row>
    <row r="361">
      <c r="A361" s="38"/>
      <c r="B361" s="38"/>
      <c r="D361" s="38"/>
    </row>
    <row r="362">
      <c r="A362" s="38"/>
      <c r="B362" s="38"/>
      <c r="D362" s="38"/>
    </row>
    <row r="363">
      <c r="A363" s="38"/>
      <c r="B363" s="38"/>
      <c r="D363" s="38"/>
    </row>
    <row r="364">
      <c r="A364" s="38"/>
      <c r="B364" s="38"/>
      <c r="D364" s="38"/>
    </row>
    <row r="365">
      <c r="A365" s="38"/>
      <c r="B365" s="38"/>
      <c r="D365" s="38"/>
    </row>
    <row r="366">
      <c r="A366" s="38"/>
      <c r="B366" s="38"/>
      <c r="D366" s="38"/>
    </row>
    <row r="367">
      <c r="A367" s="38"/>
      <c r="B367" s="38"/>
      <c r="D367" s="38"/>
    </row>
    <row r="368">
      <c r="A368" s="38"/>
      <c r="B368" s="38"/>
      <c r="D368" s="38"/>
    </row>
    <row r="369">
      <c r="A369" s="38"/>
      <c r="B369" s="38"/>
      <c r="D369" s="38"/>
    </row>
    <row r="370">
      <c r="A370" s="38"/>
      <c r="B370" s="38"/>
      <c r="D370" s="38"/>
    </row>
    <row r="371">
      <c r="A371" s="38"/>
      <c r="B371" s="38"/>
      <c r="D371" s="38"/>
    </row>
    <row r="372">
      <c r="A372" s="38"/>
      <c r="B372" s="38"/>
      <c r="D372" s="38"/>
    </row>
    <row r="373">
      <c r="A373" s="38"/>
      <c r="B373" s="38"/>
      <c r="D373" s="38"/>
    </row>
    <row r="374">
      <c r="A374" s="38"/>
      <c r="B374" s="38"/>
      <c r="D374" s="38"/>
    </row>
    <row r="375">
      <c r="A375" s="38"/>
      <c r="B375" s="38"/>
      <c r="D375" s="38"/>
    </row>
    <row r="376">
      <c r="A376" s="38"/>
      <c r="B376" s="38"/>
      <c r="D376" s="38"/>
    </row>
    <row r="377">
      <c r="A377" s="38"/>
      <c r="B377" s="38"/>
      <c r="D377" s="38"/>
    </row>
    <row r="378">
      <c r="A378" s="38"/>
      <c r="B378" s="38"/>
      <c r="D378" s="38"/>
    </row>
    <row r="379">
      <c r="A379" s="38"/>
      <c r="B379" s="38"/>
      <c r="D379" s="38"/>
    </row>
    <row r="380">
      <c r="A380" s="38"/>
      <c r="B380" s="38"/>
      <c r="D380" s="38"/>
    </row>
    <row r="381">
      <c r="A381" s="38"/>
      <c r="B381" s="38"/>
      <c r="D381" s="38"/>
    </row>
    <row r="382">
      <c r="A382" s="38"/>
      <c r="B382" s="38"/>
      <c r="D382" s="38"/>
    </row>
    <row r="383">
      <c r="A383" s="38"/>
      <c r="B383" s="38"/>
      <c r="D383" s="38"/>
    </row>
    <row r="384">
      <c r="A384" s="38"/>
      <c r="B384" s="38"/>
      <c r="D384" s="38"/>
    </row>
    <row r="385">
      <c r="A385" s="38"/>
      <c r="B385" s="38"/>
      <c r="D385" s="38"/>
    </row>
    <row r="386">
      <c r="A386" s="38"/>
      <c r="B386" s="38"/>
      <c r="D386" s="38"/>
    </row>
    <row r="387">
      <c r="A387" s="38"/>
      <c r="B387" s="38"/>
      <c r="D387" s="38"/>
    </row>
    <row r="388">
      <c r="A388" s="38"/>
      <c r="B388" s="38"/>
      <c r="D388" s="38"/>
    </row>
    <row r="389">
      <c r="A389" s="38"/>
      <c r="B389" s="38"/>
      <c r="D389" s="38"/>
    </row>
    <row r="390">
      <c r="A390" s="38"/>
      <c r="B390" s="38"/>
      <c r="D390" s="38"/>
    </row>
    <row r="391">
      <c r="A391" s="38"/>
      <c r="B391" s="38"/>
      <c r="D391" s="38"/>
    </row>
    <row r="392">
      <c r="A392" s="38"/>
      <c r="B392" s="38"/>
      <c r="D392" s="38"/>
    </row>
    <row r="393">
      <c r="A393" s="38"/>
      <c r="B393" s="38"/>
      <c r="D393" s="38"/>
    </row>
    <row r="394">
      <c r="A394" s="38"/>
      <c r="B394" s="38"/>
      <c r="D394" s="38"/>
    </row>
    <row r="395">
      <c r="A395" s="38"/>
      <c r="B395" s="38"/>
      <c r="D395" s="38"/>
    </row>
    <row r="396">
      <c r="A396" s="38"/>
      <c r="B396" s="38"/>
      <c r="D396" s="38"/>
    </row>
    <row r="397">
      <c r="A397" s="38"/>
      <c r="B397" s="38"/>
      <c r="D397" s="38"/>
    </row>
    <row r="398">
      <c r="A398" s="38"/>
      <c r="B398" s="38"/>
      <c r="D398" s="38"/>
    </row>
    <row r="399">
      <c r="A399" s="38"/>
      <c r="B399" s="38"/>
      <c r="D399" s="38"/>
    </row>
    <row r="400">
      <c r="A400" s="38"/>
      <c r="B400" s="38"/>
      <c r="D400" s="38"/>
    </row>
    <row r="401">
      <c r="A401" s="38"/>
      <c r="B401" s="38"/>
      <c r="D401" s="38"/>
    </row>
    <row r="402">
      <c r="A402" s="38"/>
      <c r="B402" s="38"/>
      <c r="D402" s="38"/>
    </row>
    <row r="403">
      <c r="A403" s="38"/>
      <c r="B403" s="38"/>
      <c r="D403" s="38"/>
    </row>
    <row r="404">
      <c r="A404" s="38"/>
      <c r="B404" s="38"/>
      <c r="D404" s="38"/>
    </row>
    <row r="405">
      <c r="A405" s="38"/>
      <c r="B405" s="38"/>
      <c r="D405" s="38"/>
    </row>
    <row r="406">
      <c r="A406" s="38"/>
      <c r="B406" s="38"/>
      <c r="D406" s="38"/>
    </row>
    <row r="407">
      <c r="A407" s="38"/>
      <c r="B407" s="38"/>
      <c r="D407" s="38"/>
    </row>
    <row r="408">
      <c r="A408" s="38"/>
      <c r="B408" s="38"/>
      <c r="D408" s="38"/>
    </row>
    <row r="409">
      <c r="A409" s="38"/>
      <c r="B409" s="38"/>
      <c r="D409" s="38"/>
    </row>
    <row r="410">
      <c r="A410" s="38"/>
      <c r="B410" s="38"/>
      <c r="D410" s="38"/>
    </row>
    <row r="411">
      <c r="A411" s="38"/>
      <c r="B411" s="38"/>
      <c r="D411" s="38"/>
    </row>
    <row r="412">
      <c r="A412" s="38"/>
      <c r="B412" s="38"/>
      <c r="D412" s="38"/>
    </row>
    <row r="413">
      <c r="A413" s="38"/>
      <c r="B413" s="38"/>
      <c r="D413" s="38"/>
    </row>
    <row r="414">
      <c r="A414" s="38"/>
      <c r="B414" s="38"/>
      <c r="D414" s="38"/>
    </row>
    <row r="415">
      <c r="A415" s="38"/>
      <c r="B415" s="38"/>
      <c r="D415" s="38"/>
    </row>
    <row r="416">
      <c r="A416" s="38"/>
      <c r="B416" s="38"/>
      <c r="D416" s="38"/>
    </row>
    <row r="417">
      <c r="A417" s="38"/>
      <c r="B417" s="38"/>
      <c r="D417" s="38"/>
    </row>
    <row r="418">
      <c r="A418" s="38"/>
      <c r="B418" s="38"/>
      <c r="D418" s="38"/>
    </row>
    <row r="419">
      <c r="A419" s="38"/>
      <c r="B419" s="38"/>
      <c r="D419" s="38"/>
    </row>
    <row r="420">
      <c r="A420" s="38"/>
      <c r="B420" s="38"/>
      <c r="D420" s="38"/>
    </row>
    <row r="421">
      <c r="A421" s="38"/>
      <c r="B421" s="38"/>
      <c r="D421" s="38"/>
    </row>
    <row r="422">
      <c r="A422" s="38"/>
      <c r="B422" s="38"/>
      <c r="D422" s="38"/>
    </row>
    <row r="423">
      <c r="A423" s="38"/>
      <c r="B423" s="38"/>
      <c r="D423" s="38"/>
    </row>
    <row r="424">
      <c r="A424" s="38"/>
      <c r="B424" s="38"/>
      <c r="D424" s="38"/>
    </row>
    <row r="425">
      <c r="A425" s="38"/>
      <c r="B425" s="38"/>
      <c r="D425" s="38"/>
    </row>
    <row r="426">
      <c r="A426" s="38"/>
      <c r="B426" s="38"/>
      <c r="D426" s="38"/>
    </row>
    <row r="427">
      <c r="A427" s="38"/>
      <c r="B427" s="38"/>
      <c r="D427" s="38"/>
    </row>
    <row r="428">
      <c r="A428" s="38"/>
      <c r="B428" s="38"/>
      <c r="D428" s="38"/>
    </row>
    <row r="429">
      <c r="A429" s="38"/>
      <c r="B429" s="38"/>
      <c r="D429" s="38"/>
    </row>
    <row r="430">
      <c r="A430" s="38"/>
      <c r="B430" s="38"/>
      <c r="D430" s="38"/>
    </row>
    <row r="431">
      <c r="A431" s="38"/>
      <c r="B431" s="38"/>
      <c r="D431" s="38"/>
    </row>
    <row r="432">
      <c r="A432" s="38"/>
      <c r="B432" s="38"/>
      <c r="D432" s="38"/>
    </row>
    <row r="433">
      <c r="A433" s="38"/>
      <c r="B433" s="38"/>
      <c r="D433" s="38"/>
    </row>
    <row r="434">
      <c r="A434" s="38"/>
      <c r="B434" s="38"/>
      <c r="D434" s="38"/>
    </row>
    <row r="435">
      <c r="A435" s="38"/>
      <c r="B435" s="38"/>
      <c r="D435" s="38"/>
    </row>
    <row r="436">
      <c r="A436" s="38"/>
      <c r="B436" s="38"/>
      <c r="D436" s="38"/>
    </row>
    <row r="437">
      <c r="A437" s="38"/>
      <c r="B437" s="38"/>
      <c r="D437" s="38"/>
    </row>
    <row r="438">
      <c r="A438" s="38"/>
      <c r="B438" s="38"/>
      <c r="D438" s="38"/>
    </row>
    <row r="439">
      <c r="A439" s="38"/>
      <c r="B439" s="38"/>
      <c r="D439" s="38"/>
    </row>
    <row r="440">
      <c r="A440" s="38"/>
      <c r="B440" s="38"/>
      <c r="D440" s="38"/>
    </row>
    <row r="441">
      <c r="A441" s="38"/>
      <c r="B441" s="38"/>
      <c r="D441" s="38"/>
    </row>
    <row r="442">
      <c r="A442" s="38"/>
      <c r="B442" s="38"/>
      <c r="D442" s="38"/>
    </row>
    <row r="443">
      <c r="A443" s="38"/>
      <c r="B443" s="38"/>
      <c r="D443" s="38"/>
    </row>
    <row r="444">
      <c r="A444" s="38"/>
      <c r="B444" s="38"/>
      <c r="D444" s="38"/>
    </row>
    <row r="445">
      <c r="A445" s="38"/>
      <c r="B445" s="38"/>
      <c r="D445" s="38"/>
    </row>
    <row r="446">
      <c r="A446" s="38"/>
      <c r="B446" s="38"/>
      <c r="D446" s="38"/>
    </row>
    <row r="447">
      <c r="A447" s="38"/>
      <c r="B447" s="38"/>
      <c r="D447" s="38"/>
    </row>
    <row r="448">
      <c r="A448" s="38"/>
      <c r="B448" s="38"/>
      <c r="D448" s="38"/>
    </row>
    <row r="449">
      <c r="A449" s="38"/>
      <c r="B449" s="38"/>
      <c r="D449" s="38"/>
    </row>
    <row r="450">
      <c r="A450" s="38"/>
      <c r="B450" s="38"/>
      <c r="D450" s="38"/>
    </row>
    <row r="451">
      <c r="A451" s="38"/>
      <c r="B451" s="38"/>
      <c r="D451" s="38"/>
    </row>
    <row r="452">
      <c r="A452" s="38"/>
      <c r="B452" s="38"/>
      <c r="D452" s="38"/>
    </row>
    <row r="453">
      <c r="A453" s="38"/>
      <c r="B453" s="38"/>
      <c r="D453" s="38"/>
    </row>
    <row r="454">
      <c r="A454" s="38"/>
      <c r="B454" s="38"/>
      <c r="D454" s="38"/>
    </row>
    <row r="455">
      <c r="A455" s="38"/>
      <c r="B455" s="38"/>
      <c r="D455" s="38"/>
    </row>
    <row r="456">
      <c r="A456" s="38"/>
      <c r="B456" s="38"/>
      <c r="D456" s="38"/>
    </row>
    <row r="457">
      <c r="A457" s="38"/>
      <c r="B457" s="38"/>
      <c r="D457" s="38"/>
    </row>
    <row r="458">
      <c r="A458" s="38"/>
      <c r="B458" s="38"/>
      <c r="D458" s="38"/>
    </row>
    <row r="459">
      <c r="A459" s="38"/>
      <c r="B459" s="38"/>
      <c r="D459" s="38"/>
    </row>
    <row r="460">
      <c r="A460" s="38"/>
      <c r="B460" s="38"/>
      <c r="D460" s="38"/>
    </row>
    <row r="461">
      <c r="A461" s="38"/>
      <c r="B461" s="38"/>
      <c r="D461" s="38"/>
    </row>
    <row r="462">
      <c r="A462" s="38"/>
      <c r="B462" s="38"/>
      <c r="D462" s="38"/>
    </row>
    <row r="463">
      <c r="A463" s="38"/>
      <c r="B463" s="38"/>
      <c r="D463" s="38"/>
    </row>
    <row r="464">
      <c r="A464" s="38"/>
      <c r="B464" s="38"/>
      <c r="D464" s="38"/>
    </row>
    <row r="465">
      <c r="A465" s="38"/>
      <c r="B465" s="38"/>
      <c r="D465" s="38"/>
    </row>
    <row r="466">
      <c r="A466" s="38"/>
      <c r="B466" s="38"/>
      <c r="D466" s="38"/>
    </row>
    <row r="467">
      <c r="A467" s="38"/>
      <c r="B467" s="38"/>
      <c r="D467" s="38"/>
    </row>
    <row r="468">
      <c r="A468" s="38"/>
      <c r="B468" s="38"/>
      <c r="D468" s="38"/>
    </row>
    <row r="469">
      <c r="A469" s="38"/>
      <c r="B469" s="38"/>
      <c r="D469" s="38"/>
    </row>
    <row r="470">
      <c r="A470" s="38"/>
      <c r="B470" s="38"/>
      <c r="D470" s="38"/>
    </row>
    <row r="471">
      <c r="A471" s="38"/>
      <c r="B471" s="38"/>
      <c r="D471" s="38"/>
    </row>
    <row r="472">
      <c r="A472" s="38"/>
      <c r="B472" s="38"/>
      <c r="D472" s="38"/>
    </row>
    <row r="473">
      <c r="A473" s="38"/>
      <c r="B473" s="38"/>
      <c r="D473" s="38"/>
    </row>
    <row r="474">
      <c r="A474" s="38"/>
      <c r="B474" s="38"/>
      <c r="D474" s="38"/>
    </row>
    <row r="475">
      <c r="A475" s="38"/>
      <c r="B475" s="38"/>
      <c r="D475" s="38"/>
    </row>
    <row r="476">
      <c r="A476" s="38"/>
      <c r="B476" s="38"/>
      <c r="D476" s="38"/>
    </row>
    <row r="477">
      <c r="A477" s="38"/>
      <c r="B477" s="38"/>
      <c r="D477" s="38"/>
    </row>
    <row r="478">
      <c r="A478" s="38"/>
      <c r="B478" s="38"/>
      <c r="D478" s="38"/>
    </row>
    <row r="479">
      <c r="A479" s="38"/>
      <c r="B479" s="38"/>
      <c r="D479" s="38"/>
    </row>
    <row r="480">
      <c r="A480" s="38"/>
      <c r="B480" s="38"/>
      <c r="D480" s="38"/>
    </row>
    <row r="481">
      <c r="A481" s="38"/>
      <c r="B481" s="38"/>
      <c r="D481" s="38"/>
    </row>
    <row r="482">
      <c r="A482" s="38"/>
      <c r="B482" s="38"/>
      <c r="D482" s="38"/>
    </row>
    <row r="483">
      <c r="A483" s="38"/>
      <c r="B483" s="38"/>
      <c r="D483" s="38"/>
    </row>
    <row r="484">
      <c r="A484" s="38"/>
      <c r="B484" s="38"/>
      <c r="D484" s="38"/>
    </row>
    <row r="485">
      <c r="A485" s="38"/>
      <c r="B485" s="38"/>
      <c r="D485" s="38"/>
    </row>
    <row r="486">
      <c r="A486" s="38"/>
      <c r="B486" s="38"/>
      <c r="D486" s="38"/>
    </row>
    <row r="487">
      <c r="A487" s="38"/>
      <c r="B487" s="38"/>
      <c r="D487" s="38"/>
    </row>
    <row r="488">
      <c r="A488" s="38"/>
      <c r="B488" s="38"/>
      <c r="D488" s="38"/>
    </row>
    <row r="489">
      <c r="A489" s="38"/>
      <c r="B489" s="38"/>
      <c r="D489" s="38"/>
    </row>
    <row r="490">
      <c r="A490" s="38"/>
      <c r="B490" s="38"/>
      <c r="D490" s="38"/>
    </row>
    <row r="491">
      <c r="A491" s="38"/>
      <c r="B491" s="38"/>
      <c r="D491" s="38"/>
    </row>
    <row r="492">
      <c r="A492" s="38"/>
      <c r="B492" s="38"/>
      <c r="D492" s="38"/>
    </row>
    <row r="493">
      <c r="A493" s="38"/>
      <c r="B493" s="38"/>
      <c r="D493" s="38"/>
    </row>
    <row r="494">
      <c r="A494" s="38"/>
      <c r="B494" s="38"/>
      <c r="D494" s="38"/>
    </row>
    <row r="495">
      <c r="A495" s="38"/>
      <c r="B495" s="38"/>
      <c r="D495" s="38"/>
    </row>
    <row r="496">
      <c r="A496" s="38"/>
      <c r="B496" s="38"/>
      <c r="D496" s="38"/>
    </row>
    <row r="497">
      <c r="A497" s="38"/>
      <c r="B497" s="38"/>
      <c r="D497" s="38"/>
    </row>
    <row r="498">
      <c r="A498" s="38"/>
      <c r="B498" s="38"/>
      <c r="D498" s="38"/>
    </row>
    <row r="499">
      <c r="A499" s="38"/>
      <c r="B499" s="38"/>
      <c r="D499" s="38"/>
    </row>
    <row r="500">
      <c r="A500" s="38"/>
      <c r="B500" s="38"/>
      <c r="D500" s="38"/>
    </row>
    <row r="501">
      <c r="A501" s="38"/>
      <c r="B501" s="38"/>
      <c r="D501" s="38"/>
    </row>
    <row r="502">
      <c r="A502" s="38"/>
      <c r="B502" s="38"/>
      <c r="D502" s="38"/>
    </row>
    <row r="503">
      <c r="A503" s="38"/>
      <c r="B503" s="38"/>
      <c r="D503" s="38"/>
    </row>
    <row r="504">
      <c r="A504" s="38"/>
      <c r="B504" s="38"/>
      <c r="D504" s="38"/>
    </row>
    <row r="505">
      <c r="A505" s="38"/>
      <c r="B505" s="38"/>
      <c r="D505" s="38"/>
    </row>
    <row r="506">
      <c r="A506" s="38"/>
      <c r="B506" s="38"/>
      <c r="D506" s="38"/>
    </row>
    <row r="507">
      <c r="A507" s="38"/>
      <c r="B507" s="38"/>
      <c r="D507" s="38"/>
    </row>
    <row r="508">
      <c r="A508" s="38"/>
      <c r="B508" s="38"/>
      <c r="D508" s="38"/>
    </row>
    <row r="509">
      <c r="A509" s="38"/>
      <c r="B509" s="38"/>
      <c r="D509" s="38"/>
    </row>
    <row r="510">
      <c r="A510" s="38"/>
      <c r="B510" s="38"/>
      <c r="D510" s="38"/>
    </row>
    <row r="511">
      <c r="A511" s="38"/>
      <c r="B511" s="38"/>
      <c r="D511" s="38"/>
    </row>
    <row r="512">
      <c r="A512" s="38"/>
      <c r="B512" s="38"/>
      <c r="D512" s="38"/>
    </row>
    <row r="513">
      <c r="A513" s="38"/>
      <c r="B513" s="38"/>
      <c r="D513" s="38"/>
    </row>
    <row r="514">
      <c r="A514" s="38"/>
      <c r="B514" s="38"/>
      <c r="D514" s="38"/>
    </row>
    <row r="515">
      <c r="A515" s="38"/>
      <c r="B515" s="38"/>
      <c r="D515" s="38"/>
    </row>
    <row r="516">
      <c r="A516" s="38"/>
      <c r="B516" s="38"/>
      <c r="D516" s="38"/>
    </row>
    <row r="517">
      <c r="A517" s="38"/>
      <c r="B517" s="38"/>
      <c r="D517" s="38"/>
    </row>
    <row r="518">
      <c r="A518" s="38"/>
      <c r="B518" s="38"/>
      <c r="D518" s="38"/>
    </row>
    <row r="519">
      <c r="A519" s="38"/>
      <c r="B519" s="38"/>
      <c r="D519" s="38"/>
    </row>
    <row r="520">
      <c r="A520" s="38"/>
      <c r="B520" s="38"/>
      <c r="D520" s="38"/>
    </row>
    <row r="521">
      <c r="A521" s="38"/>
      <c r="B521" s="38"/>
      <c r="D521" s="38"/>
    </row>
    <row r="522">
      <c r="A522" s="38"/>
      <c r="B522" s="38"/>
      <c r="D522" s="38"/>
    </row>
    <row r="523">
      <c r="A523" s="38"/>
      <c r="B523" s="38"/>
      <c r="D523" s="38"/>
    </row>
    <row r="524">
      <c r="A524" s="38"/>
      <c r="B524" s="38"/>
      <c r="D524" s="38"/>
    </row>
    <row r="525">
      <c r="A525" s="38"/>
      <c r="B525" s="38"/>
      <c r="D525" s="38"/>
    </row>
    <row r="526">
      <c r="A526" s="38"/>
      <c r="B526" s="38"/>
      <c r="D526" s="38"/>
    </row>
    <row r="527">
      <c r="A527" s="38"/>
      <c r="B527" s="38"/>
      <c r="D527" s="38"/>
    </row>
    <row r="528">
      <c r="A528" s="38"/>
      <c r="B528" s="38"/>
      <c r="D528" s="38"/>
    </row>
    <row r="529">
      <c r="A529" s="38"/>
      <c r="B529" s="38"/>
      <c r="D529" s="38"/>
    </row>
    <row r="530">
      <c r="A530" s="38"/>
      <c r="B530" s="38"/>
      <c r="D530" s="38"/>
    </row>
    <row r="531">
      <c r="A531" s="38"/>
      <c r="B531" s="38"/>
      <c r="D531" s="38"/>
    </row>
    <row r="532">
      <c r="A532" s="38"/>
      <c r="B532" s="38"/>
      <c r="D532" s="38"/>
    </row>
    <row r="533">
      <c r="A533" s="38"/>
      <c r="B533" s="38"/>
      <c r="D533" s="38"/>
    </row>
    <row r="534">
      <c r="A534" s="38"/>
      <c r="B534" s="38"/>
      <c r="D534" s="38"/>
    </row>
    <row r="535">
      <c r="A535" s="38"/>
      <c r="B535" s="38"/>
      <c r="D535" s="38"/>
    </row>
    <row r="536">
      <c r="A536" s="38"/>
      <c r="B536" s="38"/>
      <c r="D536" s="38"/>
    </row>
    <row r="537">
      <c r="A537" s="38"/>
      <c r="B537" s="38"/>
      <c r="D537" s="38"/>
    </row>
    <row r="538">
      <c r="A538" s="38"/>
      <c r="B538" s="38"/>
      <c r="D538" s="38"/>
    </row>
    <row r="539">
      <c r="A539" s="38"/>
      <c r="B539" s="38"/>
      <c r="D539" s="38"/>
    </row>
    <row r="540">
      <c r="A540" s="38"/>
      <c r="B540" s="38"/>
      <c r="D540" s="38"/>
    </row>
    <row r="541">
      <c r="A541" s="38"/>
      <c r="B541" s="38"/>
      <c r="D541" s="38"/>
    </row>
    <row r="542">
      <c r="A542" s="38"/>
      <c r="B542" s="38"/>
      <c r="D542" s="38"/>
    </row>
    <row r="543">
      <c r="A543" s="38"/>
      <c r="B543" s="38"/>
      <c r="D543" s="38"/>
    </row>
    <row r="544">
      <c r="A544" s="38"/>
      <c r="B544" s="38"/>
      <c r="D544" s="38"/>
    </row>
    <row r="545">
      <c r="A545" s="38"/>
      <c r="B545" s="38"/>
      <c r="D545" s="38"/>
    </row>
    <row r="546">
      <c r="A546" s="38"/>
      <c r="B546" s="38"/>
      <c r="D546" s="38"/>
    </row>
    <row r="547">
      <c r="A547" s="38"/>
      <c r="B547" s="38"/>
      <c r="D547" s="38"/>
    </row>
    <row r="548">
      <c r="A548" s="38"/>
      <c r="B548" s="38"/>
      <c r="D548" s="38"/>
    </row>
    <row r="549">
      <c r="A549" s="38"/>
      <c r="B549" s="38"/>
      <c r="D549" s="38"/>
    </row>
    <row r="550">
      <c r="A550" s="38"/>
      <c r="B550" s="38"/>
      <c r="D550" s="38"/>
    </row>
    <row r="551">
      <c r="A551" s="38"/>
      <c r="B551" s="38"/>
      <c r="D551" s="38"/>
    </row>
    <row r="552">
      <c r="A552" s="38"/>
      <c r="B552" s="38"/>
      <c r="D552" s="38"/>
    </row>
    <row r="553">
      <c r="A553" s="38"/>
      <c r="B553" s="38"/>
      <c r="D553" s="38"/>
    </row>
    <row r="554">
      <c r="A554" s="38"/>
      <c r="B554" s="38"/>
      <c r="D554" s="38"/>
    </row>
    <row r="555">
      <c r="A555" s="38"/>
      <c r="B555" s="38"/>
      <c r="D555" s="38"/>
    </row>
    <row r="556">
      <c r="A556" s="38"/>
      <c r="B556" s="38"/>
      <c r="D556" s="38"/>
    </row>
    <row r="557">
      <c r="A557" s="38"/>
      <c r="B557" s="38"/>
      <c r="D557" s="38"/>
    </row>
    <row r="558">
      <c r="A558" s="38"/>
      <c r="B558" s="38"/>
      <c r="D558" s="38"/>
    </row>
    <row r="559">
      <c r="A559" s="38"/>
      <c r="B559" s="38"/>
      <c r="D559" s="38"/>
    </row>
    <row r="560">
      <c r="A560" s="38"/>
      <c r="B560" s="38"/>
      <c r="D560" s="38"/>
    </row>
    <row r="561">
      <c r="A561" s="38"/>
      <c r="B561" s="38"/>
      <c r="D561" s="38"/>
    </row>
    <row r="562">
      <c r="A562" s="38"/>
      <c r="B562" s="38"/>
      <c r="D562" s="38"/>
    </row>
    <row r="563">
      <c r="A563" s="38"/>
      <c r="B563" s="38"/>
      <c r="D563" s="38"/>
    </row>
    <row r="564">
      <c r="A564" s="38"/>
      <c r="B564" s="38"/>
      <c r="D564" s="38"/>
    </row>
    <row r="565">
      <c r="A565" s="38"/>
      <c r="B565" s="38"/>
      <c r="D565" s="38"/>
    </row>
    <row r="566">
      <c r="A566" s="38"/>
      <c r="B566" s="38"/>
      <c r="D566" s="38"/>
    </row>
    <row r="567">
      <c r="A567" s="38"/>
      <c r="B567" s="38"/>
      <c r="D567" s="38"/>
    </row>
    <row r="568">
      <c r="A568" s="38"/>
      <c r="B568" s="38"/>
      <c r="D568" s="38"/>
    </row>
    <row r="569">
      <c r="A569" s="38"/>
      <c r="B569" s="38"/>
      <c r="D569" s="38"/>
    </row>
    <row r="570">
      <c r="A570" s="38"/>
      <c r="B570" s="38"/>
      <c r="D570" s="38"/>
    </row>
    <row r="571">
      <c r="A571" s="38"/>
      <c r="B571" s="38"/>
      <c r="D571" s="38"/>
    </row>
    <row r="572">
      <c r="A572" s="38"/>
      <c r="B572" s="38"/>
      <c r="D572" s="38"/>
    </row>
    <row r="573">
      <c r="A573" s="38"/>
      <c r="B573" s="38"/>
      <c r="D573" s="38"/>
    </row>
    <row r="574">
      <c r="A574" s="38"/>
      <c r="B574" s="38"/>
      <c r="D574" s="38"/>
    </row>
    <row r="575">
      <c r="A575" s="38"/>
      <c r="B575" s="38"/>
      <c r="D575" s="38"/>
    </row>
    <row r="576">
      <c r="A576" s="38"/>
      <c r="B576" s="38"/>
      <c r="D576" s="38"/>
    </row>
    <row r="577">
      <c r="A577" s="38"/>
      <c r="B577" s="38"/>
      <c r="D577" s="38"/>
    </row>
    <row r="578">
      <c r="A578" s="38"/>
      <c r="B578" s="38"/>
      <c r="D578" s="38"/>
    </row>
    <row r="579">
      <c r="A579" s="38"/>
      <c r="B579" s="38"/>
      <c r="D579" s="38"/>
    </row>
    <row r="580">
      <c r="A580" s="38"/>
      <c r="B580" s="38"/>
      <c r="D580" s="38"/>
    </row>
    <row r="581">
      <c r="A581" s="38"/>
      <c r="B581" s="38"/>
      <c r="D581" s="38"/>
    </row>
    <row r="582">
      <c r="A582" s="38"/>
      <c r="B582" s="38"/>
      <c r="D582" s="38"/>
    </row>
    <row r="583">
      <c r="A583" s="38"/>
      <c r="B583" s="38"/>
      <c r="D583" s="38"/>
    </row>
    <row r="584">
      <c r="A584" s="38"/>
      <c r="B584" s="38"/>
      <c r="D584" s="38"/>
    </row>
    <row r="585">
      <c r="A585" s="38"/>
      <c r="B585" s="38"/>
      <c r="D585" s="38"/>
    </row>
    <row r="586">
      <c r="A586" s="38"/>
      <c r="B586" s="38"/>
      <c r="D586" s="38"/>
    </row>
    <row r="587">
      <c r="A587" s="38"/>
      <c r="B587" s="38"/>
      <c r="D587" s="38"/>
    </row>
    <row r="588">
      <c r="A588" s="38"/>
      <c r="B588" s="38"/>
      <c r="D588" s="38"/>
    </row>
    <row r="589">
      <c r="A589" s="38"/>
      <c r="B589" s="38"/>
      <c r="D589" s="38"/>
    </row>
    <row r="590">
      <c r="A590" s="38"/>
      <c r="B590" s="38"/>
      <c r="D590" s="38"/>
    </row>
    <row r="591">
      <c r="A591" s="38"/>
      <c r="B591" s="38"/>
      <c r="D591" s="38"/>
    </row>
    <row r="592">
      <c r="A592" s="38"/>
      <c r="B592" s="38"/>
      <c r="D592" s="38"/>
    </row>
    <row r="593">
      <c r="A593" s="38"/>
      <c r="B593" s="38"/>
      <c r="D593" s="38"/>
    </row>
    <row r="594">
      <c r="A594" s="38"/>
      <c r="B594" s="38"/>
      <c r="D594" s="38"/>
    </row>
    <row r="595">
      <c r="A595" s="38"/>
      <c r="B595" s="38"/>
      <c r="D595" s="38"/>
    </row>
    <row r="596">
      <c r="A596" s="38"/>
      <c r="B596" s="38"/>
      <c r="D596" s="38"/>
    </row>
    <row r="597">
      <c r="A597" s="38"/>
      <c r="B597" s="38"/>
      <c r="D597" s="38"/>
    </row>
    <row r="598">
      <c r="A598" s="38"/>
      <c r="B598" s="38"/>
      <c r="D598" s="38"/>
    </row>
    <row r="599">
      <c r="A599" s="38"/>
      <c r="B599" s="38"/>
      <c r="D599" s="38"/>
    </row>
    <row r="600">
      <c r="A600" s="38"/>
      <c r="B600" s="38"/>
      <c r="D600" s="38"/>
    </row>
    <row r="601">
      <c r="A601" s="38"/>
      <c r="B601" s="38"/>
      <c r="D601" s="38"/>
    </row>
    <row r="602">
      <c r="A602" s="38"/>
      <c r="B602" s="38"/>
      <c r="D602" s="38"/>
    </row>
    <row r="603">
      <c r="A603" s="38"/>
      <c r="B603" s="38"/>
      <c r="D603" s="38"/>
    </row>
    <row r="604">
      <c r="A604" s="38"/>
      <c r="B604" s="38"/>
      <c r="D604" s="38"/>
    </row>
    <row r="605">
      <c r="A605" s="38"/>
      <c r="B605" s="38"/>
      <c r="D605" s="38"/>
    </row>
    <row r="606">
      <c r="A606" s="38"/>
      <c r="B606" s="38"/>
      <c r="D606" s="38"/>
    </row>
    <row r="607">
      <c r="A607" s="38"/>
      <c r="B607" s="38"/>
      <c r="D607" s="38"/>
    </row>
    <row r="608">
      <c r="A608" s="38"/>
      <c r="B608" s="38"/>
      <c r="D608" s="38"/>
    </row>
    <row r="609">
      <c r="A609" s="38"/>
      <c r="B609" s="38"/>
      <c r="D609" s="38"/>
    </row>
    <row r="610">
      <c r="A610" s="38"/>
      <c r="B610" s="38"/>
      <c r="D610" s="38"/>
    </row>
    <row r="611">
      <c r="A611" s="38"/>
      <c r="B611" s="38"/>
      <c r="D611" s="38"/>
    </row>
    <row r="612">
      <c r="A612" s="38"/>
      <c r="B612" s="38"/>
      <c r="D612" s="38"/>
    </row>
    <row r="613">
      <c r="A613" s="38"/>
      <c r="B613" s="38"/>
      <c r="D613" s="38"/>
    </row>
    <row r="614">
      <c r="A614" s="38"/>
      <c r="B614" s="38"/>
      <c r="D614" s="38"/>
    </row>
    <row r="615">
      <c r="A615" s="38"/>
      <c r="B615" s="38"/>
      <c r="D615" s="38"/>
    </row>
    <row r="616">
      <c r="A616" s="38"/>
      <c r="B616" s="38"/>
      <c r="D616" s="38"/>
    </row>
    <row r="617">
      <c r="A617" s="38"/>
      <c r="B617" s="38"/>
      <c r="D617" s="38"/>
    </row>
    <row r="618">
      <c r="A618" s="38"/>
      <c r="B618" s="38"/>
      <c r="D618" s="38"/>
    </row>
    <row r="619">
      <c r="A619" s="38"/>
      <c r="B619" s="38"/>
      <c r="D619" s="38"/>
    </row>
    <row r="620">
      <c r="A620" s="38"/>
      <c r="B620" s="38"/>
      <c r="D620" s="38"/>
    </row>
    <row r="621">
      <c r="A621" s="38"/>
      <c r="B621" s="38"/>
      <c r="D621" s="38"/>
    </row>
    <row r="622">
      <c r="A622" s="38"/>
      <c r="B622" s="38"/>
      <c r="D622" s="38"/>
    </row>
    <row r="623">
      <c r="A623" s="38"/>
      <c r="B623" s="38"/>
      <c r="D623" s="38"/>
    </row>
    <row r="624">
      <c r="A624" s="38"/>
      <c r="B624" s="38"/>
      <c r="D624" s="38"/>
    </row>
    <row r="625">
      <c r="A625" s="38"/>
      <c r="B625" s="38"/>
      <c r="D625" s="38"/>
    </row>
    <row r="626">
      <c r="A626" s="38"/>
      <c r="B626" s="38"/>
      <c r="D626" s="38"/>
    </row>
    <row r="627">
      <c r="A627" s="38"/>
      <c r="B627" s="38"/>
      <c r="D627" s="38"/>
    </row>
    <row r="628">
      <c r="A628" s="38"/>
      <c r="B628" s="38"/>
      <c r="D628" s="38"/>
    </row>
    <row r="629">
      <c r="A629" s="38"/>
      <c r="B629" s="38"/>
      <c r="D629" s="38"/>
    </row>
    <row r="630">
      <c r="A630" s="38"/>
      <c r="B630" s="38"/>
      <c r="D630" s="38"/>
    </row>
    <row r="631">
      <c r="A631" s="38"/>
      <c r="B631" s="38"/>
      <c r="D631" s="38"/>
    </row>
    <row r="632">
      <c r="A632" s="38"/>
      <c r="B632" s="38"/>
      <c r="D632" s="38"/>
    </row>
    <row r="633">
      <c r="A633" s="38"/>
      <c r="B633" s="38"/>
      <c r="D633" s="38"/>
    </row>
    <row r="634">
      <c r="A634" s="38"/>
      <c r="B634" s="38"/>
      <c r="D634" s="38"/>
    </row>
    <row r="635">
      <c r="A635" s="38"/>
      <c r="B635" s="38"/>
      <c r="D635" s="38"/>
    </row>
    <row r="636">
      <c r="A636" s="38"/>
      <c r="B636" s="38"/>
      <c r="D636" s="38"/>
    </row>
    <row r="637">
      <c r="A637" s="38"/>
      <c r="B637" s="38"/>
      <c r="D637" s="38"/>
    </row>
    <row r="638">
      <c r="A638" s="38"/>
      <c r="B638" s="38"/>
      <c r="D638" s="38"/>
    </row>
    <row r="639">
      <c r="A639" s="38"/>
      <c r="B639" s="38"/>
      <c r="D639" s="38"/>
    </row>
    <row r="640">
      <c r="A640" s="38"/>
      <c r="B640" s="38"/>
      <c r="D640" s="38"/>
    </row>
    <row r="641">
      <c r="A641" s="38"/>
      <c r="B641" s="38"/>
      <c r="D641" s="38"/>
    </row>
    <row r="642">
      <c r="A642" s="38"/>
      <c r="B642" s="38"/>
      <c r="D642" s="38"/>
    </row>
    <row r="643">
      <c r="A643" s="38"/>
      <c r="B643" s="38"/>
      <c r="D643" s="38"/>
    </row>
    <row r="644">
      <c r="A644" s="38"/>
      <c r="B644" s="38"/>
      <c r="D644" s="38"/>
    </row>
    <row r="645">
      <c r="A645" s="38"/>
      <c r="B645" s="38"/>
      <c r="D645" s="38"/>
    </row>
    <row r="646">
      <c r="A646" s="38"/>
      <c r="B646" s="38"/>
      <c r="D646" s="38"/>
    </row>
    <row r="647">
      <c r="A647" s="38"/>
      <c r="B647" s="38"/>
      <c r="D647" s="38"/>
    </row>
    <row r="648">
      <c r="A648" s="38"/>
      <c r="B648" s="38"/>
      <c r="D648" s="38"/>
    </row>
    <row r="649">
      <c r="A649" s="38"/>
      <c r="B649" s="38"/>
      <c r="D649" s="38"/>
    </row>
    <row r="650">
      <c r="A650" s="38"/>
      <c r="B650" s="38"/>
      <c r="D650" s="38"/>
    </row>
    <row r="651">
      <c r="A651" s="38"/>
      <c r="B651" s="38"/>
      <c r="D651" s="38"/>
    </row>
    <row r="652">
      <c r="A652" s="38"/>
      <c r="B652" s="38"/>
      <c r="D652" s="38"/>
    </row>
    <row r="653">
      <c r="A653" s="38"/>
      <c r="B653" s="38"/>
      <c r="D653" s="38"/>
    </row>
    <row r="654">
      <c r="A654" s="38"/>
      <c r="B654" s="38"/>
      <c r="D654" s="38"/>
    </row>
    <row r="655">
      <c r="A655" s="38"/>
      <c r="B655" s="38"/>
      <c r="D655" s="38"/>
    </row>
    <row r="656">
      <c r="A656" s="38"/>
      <c r="B656" s="38"/>
      <c r="D656" s="38"/>
    </row>
    <row r="657">
      <c r="A657" s="38"/>
      <c r="B657" s="38"/>
      <c r="D657" s="38"/>
    </row>
    <row r="658">
      <c r="A658" s="38"/>
      <c r="B658" s="38"/>
      <c r="D658" s="38"/>
    </row>
    <row r="659">
      <c r="A659" s="38"/>
      <c r="B659" s="38"/>
      <c r="D659" s="38"/>
    </row>
    <row r="660">
      <c r="A660" s="38"/>
      <c r="B660" s="38"/>
      <c r="D660" s="38"/>
    </row>
    <row r="661">
      <c r="A661" s="38"/>
      <c r="B661" s="38"/>
      <c r="D661" s="38"/>
    </row>
    <row r="662">
      <c r="A662" s="38"/>
      <c r="B662" s="38"/>
      <c r="D662" s="38"/>
    </row>
    <row r="663">
      <c r="A663" s="38"/>
      <c r="B663" s="38"/>
      <c r="D663" s="38"/>
    </row>
    <row r="664">
      <c r="A664" s="38"/>
      <c r="B664" s="38"/>
      <c r="D664" s="38"/>
    </row>
    <row r="665">
      <c r="A665" s="38"/>
      <c r="B665" s="38"/>
      <c r="D665" s="38"/>
    </row>
    <row r="666">
      <c r="A666" s="38"/>
      <c r="B666" s="38"/>
      <c r="D666" s="38"/>
    </row>
    <row r="667">
      <c r="A667" s="38"/>
      <c r="B667" s="38"/>
      <c r="D667" s="38"/>
    </row>
    <row r="668">
      <c r="A668" s="38"/>
      <c r="B668" s="38"/>
      <c r="D668" s="38"/>
    </row>
    <row r="669">
      <c r="A669" s="38"/>
      <c r="B669" s="38"/>
      <c r="D669" s="38"/>
    </row>
    <row r="670">
      <c r="A670" s="38"/>
      <c r="B670" s="38"/>
      <c r="D670" s="38"/>
    </row>
    <row r="671">
      <c r="A671" s="38"/>
      <c r="B671" s="38"/>
      <c r="D671" s="38"/>
    </row>
    <row r="672">
      <c r="A672" s="38"/>
      <c r="B672" s="38"/>
      <c r="D672" s="38"/>
    </row>
    <row r="673">
      <c r="A673" s="38"/>
      <c r="B673" s="38"/>
      <c r="D673" s="38"/>
    </row>
    <row r="674">
      <c r="A674" s="38"/>
      <c r="B674" s="38"/>
      <c r="D674" s="38"/>
    </row>
    <row r="675">
      <c r="A675" s="38"/>
      <c r="B675" s="38"/>
      <c r="D675" s="38"/>
    </row>
    <row r="676">
      <c r="A676" s="38"/>
      <c r="B676" s="38"/>
      <c r="D676" s="38"/>
    </row>
    <row r="677">
      <c r="A677" s="38"/>
      <c r="B677" s="38"/>
      <c r="D677" s="38"/>
    </row>
    <row r="678">
      <c r="A678" s="38"/>
      <c r="B678" s="38"/>
      <c r="D678" s="38"/>
    </row>
    <row r="679">
      <c r="A679" s="38"/>
      <c r="B679" s="38"/>
      <c r="D679" s="38"/>
    </row>
    <row r="680">
      <c r="A680" s="38"/>
      <c r="B680" s="38"/>
      <c r="D680" s="38"/>
    </row>
    <row r="681">
      <c r="A681" s="38"/>
      <c r="B681" s="38"/>
      <c r="D681" s="38"/>
    </row>
    <row r="682">
      <c r="A682" s="38"/>
      <c r="B682" s="38"/>
      <c r="D682" s="38"/>
    </row>
    <row r="683">
      <c r="A683" s="38"/>
      <c r="B683" s="38"/>
      <c r="D683" s="38"/>
    </row>
    <row r="684">
      <c r="A684" s="38"/>
      <c r="B684" s="38"/>
      <c r="D684" s="38"/>
    </row>
    <row r="685">
      <c r="A685" s="38"/>
      <c r="B685" s="38"/>
      <c r="D685" s="38"/>
    </row>
    <row r="686">
      <c r="A686" s="38"/>
      <c r="B686" s="38"/>
      <c r="D686" s="38"/>
    </row>
    <row r="687">
      <c r="A687" s="38"/>
      <c r="B687" s="38"/>
      <c r="D687" s="38"/>
    </row>
    <row r="688">
      <c r="A688" s="38"/>
      <c r="B688" s="38"/>
      <c r="D688" s="38"/>
    </row>
    <row r="689">
      <c r="A689" s="38"/>
      <c r="B689" s="38"/>
      <c r="D689" s="38"/>
    </row>
    <row r="690">
      <c r="A690" s="38"/>
      <c r="B690" s="38"/>
      <c r="D690" s="38"/>
    </row>
    <row r="691">
      <c r="A691" s="38"/>
      <c r="B691" s="38"/>
      <c r="D691" s="38"/>
    </row>
    <row r="692">
      <c r="A692" s="38"/>
      <c r="B692" s="38"/>
      <c r="D692" s="38"/>
    </row>
    <row r="693">
      <c r="A693" s="38"/>
      <c r="B693" s="38"/>
      <c r="D693" s="38"/>
    </row>
    <row r="694">
      <c r="A694" s="38"/>
      <c r="B694" s="38"/>
      <c r="D694" s="38"/>
    </row>
    <row r="695">
      <c r="A695" s="38"/>
      <c r="B695" s="38"/>
      <c r="D695" s="38"/>
    </row>
    <row r="696">
      <c r="A696" s="38"/>
      <c r="B696" s="38"/>
      <c r="D696" s="38"/>
    </row>
    <row r="697">
      <c r="A697" s="38"/>
      <c r="B697" s="38"/>
      <c r="D697" s="38"/>
    </row>
    <row r="698">
      <c r="A698" s="38"/>
      <c r="B698" s="38"/>
      <c r="D698" s="38"/>
    </row>
    <row r="699">
      <c r="A699" s="38"/>
      <c r="B699" s="38"/>
      <c r="D699" s="38"/>
    </row>
    <row r="700">
      <c r="A700" s="38"/>
      <c r="B700" s="38"/>
      <c r="D700" s="38"/>
    </row>
    <row r="701">
      <c r="A701" s="38"/>
      <c r="B701" s="38"/>
      <c r="D701" s="38"/>
    </row>
    <row r="702">
      <c r="A702" s="38"/>
      <c r="B702" s="38"/>
      <c r="D702" s="38"/>
    </row>
    <row r="703">
      <c r="A703" s="38"/>
      <c r="B703" s="38"/>
      <c r="D703" s="38"/>
    </row>
    <row r="704">
      <c r="A704" s="38"/>
      <c r="B704" s="38"/>
      <c r="D704" s="38"/>
    </row>
    <row r="705">
      <c r="A705" s="38"/>
      <c r="B705" s="38"/>
      <c r="D705" s="38"/>
    </row>
    <row r="706">
      <c r="A706" s="38"/>
      <c r="B706" s="38"/>
      <c r="D706" s="38"/>
    </row>
    <row r="707">
      <c r="A707" s="38"/>
      <c r="B707" s="38"/>
      <c r="D707" s="38"/>
    </row>
    <row r="708">
      <c r="A708" s="38"/>
      <c r="B708" s="38"/>
      <c r="D708" s="38"/>
    </row>
    <row r="709">
      <c r="A709" s="38"/>
      <c r="B709" s="38"/>
      <c r="D709" s="38"/>
    </row>
    <row r="710">
      <c r="A710" s="38"/>
      <c r="B710" s="38"/>
      <c r="D710" s="38"/>
    </row>
    <row r="711">
      <c r="A711" s="38"/>
      <c r="B711" s="38"/>
      <c r="D711" s="38"/>
    </row>
    <row r="712">
      <c r="A712" s="38"/>
      <c r="B712" s="38"/>
      <c r="D712" s="38"/>
    </row>
    <row r="713">
      <c r="A713" s="38"/>
      <c r="B713" s="38"/>
      <c r="D713" s="38"/>
    </row>
    <row r="714">
      <c r="A714" s="38"/>
      <c r="B714" s="38"/>
      <c r="D714" s="38"/>
    </row>
    <row r="715">
      <c r="A715" s="38"/>
      <c r="B715" s="38"/>
      <c r="D715" s="38"/>
    </row>
    <row r="716">
      <c r="A716" s="38"/>
      <c r="B716" s="38"/>
      <c r="D716" s="38"/>
    </row>
    <row r="717">
      <c r="A717" s="38"/>
      <c r="B717" s="38"/>
      <c r="D717" s="38"/>
    </row>
    <row r="718">
      <c r="A718" s="38"/>
      <c r="B718" s="38"/>
      <c r="D718" s="38"/>
    </row>
    <row r="719">
      <c r="A719" s="38"/>
      <c r="B719" s="38"/>
      <c r="D719" s="38"/>
    </row>
    <row r="720">
      <c r="A720" s="38"/>
      <c r="B720" s="38"/>
      <c r="D720" s="38"/>
    </row>
    <row r="721">
      <c r="A721" s="38"/>
      <c r="B721" s="38"/>
      <c r="D721" s="38"/>
    </row>
    <row r="722">
      <c r="A722" s="38"/>
      <c r="B722" s="38"/>
      <c r="D722" s="38"/>
    </row>
    <row r="723">
      <c r="A723" s="38"/>
      <c r="B723" s="38"/>
      <c r="D723" s="38"/>
    </row>
    <row r="724">
      <c r="A724" s="38"/>
      <c r="B724" s="38"/>
      <c r="D724" s="38"/>
    </row>
    <row r="725">
      <c r="A725" s="38"/>
      <c r="B725" s="38"/>
      <c r="D725" s="38"/>
    </row>
    <row r="726">
      <c r="A726" s="38"/>
      <c r="B726" s="38"/>
      <c r="D726" s="38"/>
    </row>
    <row r="727">
      <c r="A727" s="38"/>
      <c r="B727" s="38"/>
      <c r="D727" s="38"/>
    </row>
    <row r="728">
      <c r="A728" s="38"/>
      <c r="B728" s="38"/>
      <c r="D728" s="38"/>
    </row>
    <row r="729">
      <c r="A729" s="38"/>
      <c r="B729" s="38"/>
      <c r="D729" s="38"/>
    </row>
    <row r="730">
      <c r="A730" s="38"/>
      <c r="B730" s="38"/>
      <c r="D730" s="38"/>
    </row>
    <row r="731">
      <c r="A731" s="38"/>
      <c r="B731" s="38"/>
      <c r="D731" s="38"/>
    </row>
    <row r="732">
      <c r="A732" s="38"/>
      <c r="B732" s="38"/>
      <c r="D732" s="38"/>
    </row>
    <row r="733">
      <c r="A733" s="38"/>
      <c r="B733" s="38"/>
      <c r="D733" s="38"/>
    </row>
    <row r="734">
      <c r="A734" s="38"/>
      <c r="B734" s="38"/>
      <c r="D734" s="38"/>
    </row>
    <row r="735">
      <c r="A735" s="38"/>
      <c r="B735" s="38"/>
      <c r="D735" s="38"/>
    </row>
    <row r="736">
      <c r="A736" s="38"/>
      <c r="B736" s="38"/>
      <c r="D736" s="38"/>
    </row>
    <row r="737">
      <c r="A737" s="38"/>
      <c r="B737" s="38"/>
      <c r="D737" s="38"/>
    </row>
    <row r="738">
      <c r="A738" s="38"/>
      <c r="B738" s="38"/>
      <c r="D738" s="38"/>
    </row>
    <row r="739">
      <c r="A739" s="38"/>
      <c r="B739" s="38"/>
      <c r="D739" s="38"/>
    </row>
    <row r="740">
      <c r="A740" s="38"/>
      <c r="B740" s="38"/>
      <c r="D740" s="38"/>
    </row>
    <row r="741">
      <c r="A741" s="38"/>
      <c r="B741" s="38"/>
      <c r="D741" s="38"/>
    </row>
    <row r="742">
      <c r="A742" s="38"/>
      <c r="B742" s="38"/>
      <c r="D742" s="38"/>
    </row>
    <row r="743">
      <c r="A743" s="38"/>
      <c r="B743" s="38"/>
      <c r="D743" s="38"/>
    </row>
    <row r="744">
      <c r="A744" s="38"/>
      <c r="B744" s="38"/>
      <c r="D744" s="38"/>
    </row>
    <row r="745">
      <c r="A745" s="38"/>
      <c r="B745" s="38"/>
      <c r="D745" s="38"/>
    </row>
    <row r="746">
      <c r="A746" s="38"/>
      <c r="B746" s="38"/>
      <c r="D746" s="38"/>
    </row>
    <row r="747">
      <c r="A747" s="38"/>
      <c r="B747" s="38"/>
      <c r="D747" s="38"/>
    </row>
    <row r="748">
      <c r="A748" s="38"/>
      <c r="B748" s="38"/>
      <c r="D748" s="38"/>
    </row>
    <row r="749">
      <c r="A749" s="38"/>
      <c r="B749" s="38"/>
      <c r="D749" s="38"/>
    </row>
    <row r="750">
      <c r="A750" s="38"/>
      <c r="B750" s="38"/>
      <c r="D750" s="38"/>
    </row>
    <row r="751">
      <c r="A751" s="38"/>
      <c r="B751" s="38"/>
      <c r="D751" s="38"/>
    </row>
    <row r="752">
      <c r="A752" s="38"/>
      <c r="B752" s="38"/>
      <c r="D752" s="38"/>
    </row>
    <row r="753">
      <c r="A753" s="38"/>
      <c r="B753" s="38"/>
      <c r="D753" s="38"/>
    </row>
    <row r="754">
      <c r="A754" s="38"/>
      <c r="B754" s="38"/>
      <c r="D754" s="38"/>
    </row>
    <row r="755">
      <c r="A755" s="38"/>
      <c r="B755" s="38"/>
      <c r="D755" s="38"/>
    </row>
    <row r="756">
      <c r="A756" s="38"/>
      <c r="B756" s="38"/>
      <c r="D756" s="38"/>
    </row>
    <row r="757">
      <c r="A757" s="38"/>
      <c r="B757" s="38"/>
      <c r="D757" s="38"/>
    </row>
    <row r="758">
      <c r="A758" s="38"/>
      <c r="B758" s="38"/>
      <c r="D758" s="38"/>
    </row>
    <row r="759">
      <c r="A759" s="38"/>
      <c r="B759" s="38"/>
      <c r="D759" s="38"/>
    </row>
    <row r="760">
      <c r="A760" s="38"/>
      <c r="B760" s="38"/>
      <c r="D760" s="38"/>
    </row>
    <row r="761">
      <c r="A761" s="38"/>
      <c r="B761" s="38"/>
      <c r="D761" s="38"/>
    </row>
    <row r="762">
      <c r="A762" s="38"/>
      <c r="B762" s="38"/>
      <c r="D762" s="38"/>
    </row>
    <row r="763">
      <c r="A763" s="38"/>
      <c r="B763" s="38"/>
      <c r="D763" s="38"/>
    </row>
    <row r="764">
      <c r="A764" s="38"/>
      <c r="B764" s="38"/>
      <c r="D764" s="38"/>
    </row>
    <row r="765">
      <c r="A765" s="38"/>
      <c r="B765" s="38"/>
      <c r="D765" s="38"/>
    </row>
    <row r="766">
      <c r="A766" s="38"/>
      <c r="B766" s="38"/>
      <c r="D766" s="38"/>
    </row>
    <row r="767">
      <c r="A767" s="38"/>
      <c r="B767" s="38"/>
      <c r="D767" s="38"/>
    </row>
    <row r="768">
      <c r="A768" s="38"/>
      <c r="B768" s="38"/>
      <c r="D768" s="38"/>
    </row>
    <row r="769">
      <c r="A769" s="38"/>
      <c r="B769" s="38"/>
      <c r="D769" s="38"/>
    </row>
    <row r="770">
      <c r="A770" s="38"/>
      <c r="B770" s="38"/>
      <c r="D770" s="38"/>
    </row>
    <row r="771">
      <c r="A771" s="38"/>
      <c r="B771" s="38"/>
      <c r="D771" s="38"/>
    </row>
    <row r="772">
      <c r="A772" s="38"/>
      <c r="B772" s="38"/>
      <c r="D772" s="38"/>
    </row>
    <row r="773">
      <c r="A773" s="38"/>
      <c r="B773" s="38"/>
      <c r="D773" s="38"/>
    </row>
    <row r="774">
      <c r="A774" s="38"/>
      <c r="B774" s="38"/>
      <c r="D774" s="38"/>
    </row>
    <row r="775">
      <c r="A775" s="38"/>
      <c r="B775" s="38"/>
      <c r="D775" s="38"/>
    </row>
    <row r="776">
      <c r="A776" s="38"/>
      <c r="B776" s="38"/>
      <c r="D776" s="38"/>
    </row>
    <row r="777">
      <c r="A777" s="38"/>
      <c r="B777" s="38"/>
      <c r="D777" s="38"/>
    </row>
    <row r="778">
      <c r="A778" s="38"/>
      <c r="B778" s="38"/>
      <c r="D778" s="38"/>
    </row>
    <row r="779">
      <c r="A779" s="38"/>
      <c r="B779" s="38"/>
      <c r="D779" s="38"/>
    </row>
    <row r="780">
      <c r="A780" s="38"/>
      <c r="B780" s="38"/>
      <c r="D780" s="38"/>
    </row>
    <row r="781">
      <c r="A781" s="38"/>
      <c r="B781" s="38"/>
      <c r="D781" s="38"/>
    </row>
    <row r="782">
      <c r="A782" s="38"/>
      <c r="B782" s="38"/>
      <c r="D782" s="38"/>
    </row>
    <row r="783">
      <c r="A783" s="38"/>
      <c r="B783" s="38"/>
      <c r="D783" s="38"/>
    </row>
    <row r="784">
      <c r="A784" s="38"/>
      <c r="B784" s="38"/>
      <c r="D784" s="38"/>
    </row>
    <row r="785">
      <c r="A785" s="38"/>
      <c r="B785" s="38"/>
      <c r="D785" s="38"/>
    </row>
    <row r="786">
      <c r="A786" s="38"/>
      <c r="B786" s="38"/>
      <c r="D786" s="38"/>
    </row>
    <row r="787">
      <c r="A787" s="38"/>
      <c r="B787" s="38"/>
      <c r="D787" s="38"/>
    </row>
    <row r="788">
      <c r="A788" s="38"/>
      <c r="B788" s="38"/>
      <c r="D788" s="38"/>
    </row>
    <row r="789">
      <c r="A789" s="38"/>
      <c r="B789" s="38"/>
      <c r="D789" s="38"/>
    </row>
    <row r="790">
      <c r="A790" s="38"/>
      <c r="B790" s="38"/>
      <c r="D790" s="38"/>
    </row>
    <row r="791">
      <c r="A791" s="38"/>
      <c r="B791" s="38"/>
      <c r="D791" s="38"/>
    </row>
    <row r="792">
      <c r="A792" s="38"/>
      <c r="B792" s="38"/>
      <c r="D792" s="38"/>
    </row>
    <row r="793">
      <c r="A793" s="38"/>
      <c r="B793" s="38"/>
      <c r="D793" s="38"/>
    </row>
    <row r="794">
      <c r="A794" s="38"/>
      <c r="B794" s="38"/>
      <c r="D794" s="38"/>
    </row>
    <row r="795">
      <c r="A795" s="38"/>
      <c r="B795" s="38"/>
      <c r="D795" s="38"/>
    </row>
    <row r="796">
      <c r="A796" s="38"/>
      <c r="B796" s="38"/>
      <c r="D796" s="38"/>
    </row>
    <row r="797">
      <c r="A797" s="38"/>
      <c r="B797" s="38"/>
      <c r="D797" s="38"/>
    </row>
    <row r="798">
      <c r="A798" s="38"/>
      <c r="B798" s="38"/>
      <c r="D798" s="38"/>
    </row>
    <row r="799">
      <c r="A799" s="38"/>
      <c r="B799" s="38"/>
      <c r="D799" s="38"/>
    </row>
    <row r="800">
      <c r="A800" s="38"/>
      <c r="B800" s="38"/>
      <c r="D800" s="38"/>
    </row>
    <row r="801">
      <c r="A801" s="38"/>
      <c r="B801" s="38"/>
      <c r="D801" s="38"/>
    </row>
    <row r="802">
      <c r="A802" s="38"/>
      <c r="B802" s="38"/>
      <c r="D802" s="38"/>
    </row>
    <row r="803">
      <c r="A803" s="38"/>
      <c r="B803" s="38"/>
      <c r="D803" s="38"/>
    </row>
    <row r="804">
      <c r="A804" s="38"/>
      <c r="B804" s="38"/>
      <c r="D804" s="38"/>
    </row>
    <row r="805">
      <c r="A805" s="38"/>
      <c r="B805" s="38"/>
      <c r="D805" s="38"/>
    </row>
    <row r="806">
      <c r="A806" s="38"/>
      <c r="B806" s="38"/>
      <c r="D806" s="38"/>
    </row>
    <row r="807">
      <c r="A807" s="38"/>
      <c r="B807" s="38"/>
      <c r="D807" s="38"/>
    </row>
    <row r="808">
      <c r="A808" s="38"/>
      <c r="B808" s="38"/>
      <c r="D808" s="38"/>
    </row>
    <row r="809">
      <c r="A809" s="38"/>
      <c r="B809" s="38"/>
      <c r="D809" s="38"/>
    </row>
    <row r="810">
      <c r="A810" s="38"/>
      <c r="B810" s="38"/>
      <c r="D810" s="38"/>
    </row>
    <row r="811">
      <c r="A811" s="38"/>
      <c r="B811" s="38"/>
      <c r="D811" s="38"/>
    </row>
    <row r="812">
      <c r="A812" s="38"/>
      <c r="B812" s="38"/>
      <c r="D812" s="38"/>
    </row>
    <row r="813">
      <c r="A813" s="38"/>
      <c r="B813" s="38"/>
      <c r="D813" s="38"/>
    </row>
    <row r="814">
      <c r="A814" s="38"/>
      <c r="B814" s="38"/>
      <c r="D814" s="38"/>
    </row>
    <row r="815">
      <c r="A815" s="38"/>
      <c r="B815" s="38"/>
      <c r="D815" s="38"/>
    </row>
    <row r="816">
      <c r="A816" s="38"/>
      <c r="B816" s="38"/>
      <c r="D816" s="38"/>
    </row>
    <row r="817">
      <c r="A817" s="38"/>
      <c r="B817" s="38"/>
      <c r="D817" s="38"/>
    </row>
    <row r="818">
      <c r="A818" s="38"/>
      <c r="B818" s="38"/>
      <c r="D818" s="38"/>
    </row>
    <row r="819">
      <c r="A819" s="38"/>
      <c r="B819" s="38"/>
      <c r="D819" s="38"/>
    </row>
    <row r="820">
      <c r="A820" s="38"/>
      <c r="B820" s="38"/>
      <c r="D820" s="38"/>
    </row>
    <row r="821">
      <c r="A821" s="38"/>
      <c r="B821" s="38"/>
      <c r="D821" s="38"/>
    </row>
    <row r="822">
      <c r="A822" s="38"/>
      <c r="B822" s="38"/>
      <c r="D822" s="38"/>
    </row>
    <row r="823">
      <c r="A823" s="38"/>
      <c r="B823" s="38"/>
      <c r="D823" s="38"/>
    </row>
    <row r="824">
      <c r="A824" s="38"/>
      <c r="B824" s="38"/>
      <c r="D824" s="38"/>
    </row>
    <row r="825">
      <c r="A825" s="38"/>
      <c r="B825" s="38"/>
      <c r="D825" s="38"/>
    </row>
    <row r="826">
      <c r="A826" s="38"/>
      <c r="B826" s="38"/>
      <c r="D826" s="38"/>
    </row>
    <row r="827">
      <c r="A827" s="38"/>
      <c r="B827" s="38"/>
      <c r="D827" s="38"/>
    </row>
    <row r="828">
      <c r="A828" s="38"/>
      <c r="B828" s="38"/>
      <c r="D828" s="38"/>
    </row>
    <row r="829">
      <c r="A829" s="38"/>
      <c r="B829" s="38"/>
      <c r="D829" s="38"/>
    </row>
    <row r="830">
      <c r="A830" s="38"/>
      <c r="B830" s="38"/>
      <c r="D830" s="38"/>
    </row>
    <row r="831">
      <c r="A831" s="38"/>
      <c r="B831" s="38"/>
      <c r="D831" s="38"/>
    </row>
    <row r="832">
      <c r="A832" s="38"/>
      <c r="B832" s="38"/>
      <c r="D832" s="38"/>
    </row>
    <row r="833">
      <c r="A833" s="38"/>
      <c r="B833" s="38"/>
      <c r="D833" s="38"/>
    </row>
    <row r="834">
      <c r="A834" s="38"/>
      <c r="B834" s="38"/>
      <c r="D834" s="38"/>
    </row>
    <row r="835">
      <c r="A835" s="38"/>
      <c r="B835" s="38"/>
      <c r="D835" s="38"/>
    </row>
    <row r="836">
      <c r="A836" s="38"/>
      <c r="B836" s="38"/>
      <c r="D836" s="38"/>
    </row>
    <row r="837">
      <c r="A837" s="38"/>
      <c r="B837" s="38"/>
      <c r="D837" s="38"/>
    </row>
    <row r="838">
      <c r="A838" s="38"/>
      <c r="B838" s="38"/>
      <c r="D838" s="38"/>
    </row>
    <row r="839">
      <c r="A839" s="38"/>
      <c r="B839" s="38"/>
      <c r="D839" s="38"/>
    </row>
    <row r="840">
      <c r="A840" s="38"/>
      <c r="B840" s="38"/>
      <c r="D840" s="38"/>
    </row>
    <row r="841">
      <c r="A841" s="38"/>
      <c r="B841" s="38"/>
      <c r="D841" s="38"/>
    </row>
    <row r="842">
      <c r="A842" s="38"/>
      <c r="B842" s="38"/>
      <c r="D842" s="38"/>
    </row>
    <row r="843">
      <c r="A843" s="38"/>
      <c r="B843" s="38"/>
      <c r="D843" s="38"/>
    </row>
    <row r="844">
      <c r="A844" s="38"/>
      <c r="B844" s="38"/>
      <c r="D844" s="38"/>
    </row>
    <row r="845">
      <c r="A845" s="38"/>
      <c r="B845" s="38"/>
      <c r="D845" s="38"/>
    </row>
    <row r="846">
      <c r="A846" s="38"/>
      <c r="B846" s="38"/>
      <c r="D846" s="38"/>
    </row>
    <row r="847">
      <c r="A847" s="38"/>
      <c r="B847" s="38"/>
      <c r="D847" s="38"/>
    </row>
    <row r="848">
      <c r="A848" s="38"/>
      <c r="B848" s="38"/>
      <c r="D848" s="38"/>
    </row>
    <row r="849">
      <c r="A849" s="38"/>
      <c r="B849" s="38"/>
      <c r="D849" s="38"/>
    </row>
    <row r="850">
      <c r="A850" s="38"/>
      <c r="B850" s="38"/>
      <c r="D850" s="38"/>
    </row>
    <row r="851">
      <c r="A851" s="38"/>
      <c r="B851" s="38"/>
      <c r="D851" s="38"/>
    </row>
    <row r="852">
      <c r="A852" s="38"/>
      <c r="B852" s="38"/>
      <c r="D852" s="38"/>
    </row>
    <row r="853">
      <c r="A853" s="38"/>
      <c r="B853" s="38"/>
      <c r="D853" s="38"/>
    </row>
    <row r="854">
      <c r="A854" s="38"/>
      <c r="B854" s="38"/>
      <c r="D854" s="38"/>
    </row>
    <row r="855">
      <c r="A855" s="38"/>
      <c r="B855" s="38"/>
      <c r="D855" s="38"/>
    </row>
    <row r="856">
      <c r="A856" s="38"/>
      <c r="B856" s="38"/>
      <c r="D856" s="38"/>
    </row>
    <row r="857">
      <c r="A857" s="38"/>
      <c r="B857" s="38"/>
      <c r="D857" s="38"/>
    </row>
    <row r="858">
      <c r="A858" s="38"/>
      <c r="B858" s="38"/>
      <c r="D858" s="38"/>
    </row>
    <row r="859">
      <c r="A859" s="38"/>
      <c r="B859" s="38"/>
      <c r="D859" s="38"/>
    </row>
    <row r="860">
      <c r="A860" s="38"/>
      <c r="B860" s="38"/>
      <c r="D860" s="38"/>
    </row>
    <row r="861">
      <c r="A861" s="38"/>
      <c r="B861" s="38"/>
      <c r="D861" s="38"/>
    </row>
    <row r="862">
      <c r="A862" s="38"/>
      <c r="B862" s="38"/>
      <c r="D862" s="38"/>
    </row>
    <row r="863">
      <c r="A863" s="38"/>
      <c r="B863" s="38"/>
      <c r="D863" s="38"/>
    </row>
    <row r="864">
      <c r="A864" s="38"/>
      <c r="B864" s="38"/>
      <c r="D864" s="38"/>
    </row>
    <row r="865">
      <c r="A865" s="38"/>
      <c r="B865" s="38"/>
      <c r="D865" s="38"/>
    </row>
    <row r="866">
      <c r="A866" s="38"/>
      <c r="B866" s="38"/>
      <c r="D866" s="38"/>
    </row>
    <row r="867">
      <c r="A867" s="38"/>
      <c r="B867" s="38"/>
      <c r="D867" s="38"/>
    </row>
    <row r="868">
      <c r="A868" s="38"/>
      <c r="B868" s="38"/>
      <c r="D868" s="38"/>
    </row>
    <row r="869">
      <c r="A869" s="38"/>
      <c r="B869" s="38"/>
      <c r="D869" s="38"/>
    </row>
    <row r="870">
      <c r="A870" s="38"/>
      <c r="B870" s="38"/>
      <c r="D870" s="38"/>
    </row>
    <row r="871">
      <c r="A871" s="38"/>
      <c r="B871" s="38"/>
      <c r="D871" s="38"/>
    </row>
    <row r="872">
      <c r="A872" s="38"/>
      <c r="B872" s="38"/>
      <c r="D872" s="38"/>
    </row>
    <row r="873">
      <c r="A873" s="38"/>
      <c r="B873" s="38"/>
      <c r="D873" s="38"/>
    </row>
    <row r="874">
      <c r="A874" s="38"/>
      <c r="B874" s="38"/>
      <c r="D874" s="38"/>
    </row>
    <row r="875">
      <c r="A875" s="38"/>
      <c r="B875" s="38"/>
      <c r="D875" s="38"/>
    </row>
    <row r="876">
      <c r="A876" s="38"/>
      <c r="B876" s="38"/>
      <c r="D876" s="38"/>
    </row>
    <row r="877">
      <c r="A877" s="38"/>
      <c r="B877" s="38"/>
      <c r="D877" s="38"/>
    </row>
    <row r="878">
      <c r="A878" s="38"/>
      <c r="B878" s="38"/>
      <c r="D878" s="38"/>
    </row>
    <row r="879">
      <c r="A879" s="38"/>
      <c r="B879" s="38"/>
      <c r="D879" s="38"/>
    </row>
    <row r="880">
      <c r="A880" s="38"/>
      <c r="B880" s="38"/>
      <c r="D880" s="38"/>
    </row>
    <row r="881">
      <c r="A881" s="38"/>
      <c r="B881" s="38"/>
      <c r="D881" s="38"/>
    </row>
    <row r="882">
      <c r="A882" s="38"/>
      <c r="B882" s="38"/>
      <c r="D882" s="38"/>
    </row>
    <row r="883">
      <c r="A883" s="38"/>
      <c r="B883" s="38"/>
      <c r="D883" s="38"/>
    </row>
    <row r="884">
      <c r="A884" s="38"/>
      <c r="B884" s="38"/>
      <c r="D884" s="38"/>
    </row>
    <row r="885">
      <c r="A885" s="38"/>
      <c r="B885" s="38"/>
      <c r="D885" s="38"/>
    </row>
    <row r="886">
      <c r="A886" s="38"/>
      <c r="B886" s="38"/>
      <c r="D886" s="38"/>
    </row>
    <row r="887">
      <c r="A887" s="38"/>
      <c r="B887" s="38"/>
      <c r="D887" s="38"/>
    </row>
    <row r="888">
      <c r="A888" s="38"/>
      <c r="B888" s="38"/>
      <c r="D888" s="38"/>
    </row>
    <row r="889">
      <c r="A889" s="38"/>
      <c r="B889" s="38"/>
      <c r="D889" s="38"/>
    </row>
    <row r="890">
      <c r="A890" s="38"/>
      <c r="B890" s="38"/>
      <c r="D890" s="38"/>
    </row>
    <row r="891">
      <c r="A891" s="38"/>
      <c r="B891" s="38"/>
      <c r="D891" s="38"/>
    </row>
    <row r="892">
      <c r="A892" s="38"/>
      <c r="B892" s="38"/>
      <c r="D892" s="38"/>
    </row>
    <row r="893">
      <c r="A893" s="38"/>
      <c r="B893" s="38"/>
      <c r="D893" s="38"/>
    </row>
    <row r="894">
      <c r="A894" s="38"/>
      <c r="B894" s="38"/>
      <c r="D894" s="38"/>
    </row>
    <row r="895">
      <c r="A895" s="38"/>
      <c r="B895" s="38"/>
      <c r="D895" s="38"/>
    </row>
    <row r="896">
      <c r="A896" s="38"/>
      <c r="B896" s="38"/>
      <c r="D896" s="38"/>
    </row>
    <row r="897">
      <c r="A897" s="38"/>
      <c r="B897" s="38"/>
      <c r="D897" s="38"/>
    </row>
    <row r="898">
      <c r="A898" s="38"/>
      <c r="B898" s="38"/>
      <c r="D898" s="38"/>
    </row>
    <row r="899">
      <c r="A899" s="38"/>
      <c r="B899" s="38"/>
      <c r="D899" s="38"/>
    </row>
    <row r="900">
      <c r="A900" s="38"/>
      <c r="B900" s="38"/>
      <c r="D900" s="38"/>
    </row>
    <row r="901">
      <c r="A901" s="38"/>
      <c r="B901" s="38"/>
      <c r="D901" s="38"/>
    </row>
    <row r="902">
      <c r="A902" s="38"/>
      <c r="B902" s="38"/>
      <c r="D902" s="38"/>
    </row>
    <row r="903">
      <c r="A903" s="38"/>
      <c r="B903" s="38"/>
      <c r="D903" s="38"/>
    </row>
    <row r="904">
      <c r="A904" s="38"/>
      <c r="B904" s="38"/>
      <c r="D904" s="38"/>
    </row>
    <row r="905">
      <c r="A905" s="38"/>
      <c r="B905" s="38"/>
      <c r="D905" s="38"/>
    </row>
    <row r="906">
      <c r="A906" s="38"/>
      <c r="B906" s="38"/>
      <c r="D906" s="38"/>
    </row>
    <row r="907">
      <c r="A907" s="38"/>
      <c r="B907" s="38"/>
      <c r="D907" s="38"/>
    </row>
    <row r="908">
      <c r="A908" s="38"/>
      <c r="B908" s="38"/>
      <c r="D908" s="38"/>
    </row>
    <row r="909">
      <c r="A909" s="38"/>
      <c r="B909" s="38"/>
      <c r="D909" s="38"/>
    </row>
    <row r="910">
      <c r="A910" s="38"/>
      <c r="B910" s="38"/>
      <c r="D910" s="38"/>
    </row>
    <row r="911">
      <c r="A911" s="38"/>
      <c r="B911" s="38"/>
      <c r="D911" s="38"/>
    </row>
    <row r="912">
      <c r="A912" s="38"/>
      <c r="B912" s="38"/>
      <c r="D912" s="38"/>
    </row>
    <row r="913">
      <c r="A913" s="38"/>
      <c r="B913" s="38"/>
      <c r="D913" s="38"/>
    </row>
    <row r="914">
      <c r="A914" s="38"/>
      <c r="B914" s="38"/>
      <c r="D914" s="38"/>
    </row>
    <row r="915">
      <c r="A915" s="38"/>
      <c r="B915" s="38"/>
      <c r="D915" s="38"/>
    </row>
    <row r="916">
      <c r="A916" s="38"/>
      <c r="B916" s="38"/>
      <c r="D916" s="38"/>
    </row>
    <row r="917">
      <c r="A917" s="38"/>
      <c r="B917" s="38"/>
      <c r="D917" s="38"/>
    </row>
    <row r="918">
      <c r="A918" s="38"/>
      <c r="B918" s="38"/>
      <c r="D918" s="38"/>
    </row>
    <row r="919">
      <c r="A919" s="38"/>
      <c r="B919" s="38"/>
      <c r="D919" s="38"/>
    </row>
    <row r="920">
      <c r="A920" s="38"/>
      <c r="B920" s="38"/>
      <c r="D920" s="38"/>
    </row>
    <row r="921">
      <c r="A921" s="38"/>
      <c r="B921" s="38"/>
      <c r="D921" s="38"/>
    </row>
    <row r="922">
      <c r="A922" s="38"/>
      <c r="B922" s="38"/>
      <c r="D922" s="38"/>
    </row>
    <row r="923">
      <c r="A923" s="38"/>
      <c r="B923" s="38"/>
      <c r="D923" s="38"/>
    </row>
    <row r="924">
      <c r="A924" s="38"/>
      <c r="B924" s="38"/>
      <c r="D924" s="38"/>
    </row>
    <row r="925">
      <c r="A925" s="38"/>
      <c r="B925" s="38"/>
      <c r="D925" s="38"/>
    </row>
    <row r="926">
      <c r="A926" s="38"/>
      <c r="B926" s="38"/>
      <c r="D926" s="38"/>
    </row>
    <row r="927">
      <c r="A927" s="38"/>
      <c r="B927" s="38"/>
      <c r="D927" s="38"/>
    </row>
    <row r="928">
      <c r="A928" s="38"/>
      <c r="B928" s="38"/>
      <c r="D928" s="38"/>
    </row>
    <row r="929">
      <c r="A929" s="38"/>
      <c r="B929" s="38"/>
      <c r="D929" s="38"/>
    </row>
    <row r="930">
      <c r="A930" s="38"/>
      <c r="B930" s="38"/>
      <c r="D930" s="38"/>
    </row>
    <row r="931">
      <c r="A931" s="38"/>
      <c r="B931" s="38"/>
      <c r="D931" s="38"/>
    </row>
    <row r="932">
      <c r="A932" s="38"/>
      <c r="B932" s="38"/>
      <c r="D932" s="38"/>
    </row>
    <row r="933">
      <c r="A933" s="38"/>
      <c r="B933" s="38"/>
      <c r="D933" s="38"/>
    </row>
    <row r="934">
      <c r="A934" s="38"/>
      <c r="B934" s="38"/>
      <c r="D934" s="38"/>
    </row>
    <row r="935">
      <c r="A935" s="38"/>
      <c r="B935" s="38"/>
      <c r="D935" s="38"/>
    </row>
    <row r="936">
      <c r="A936" s="38"/>
      <c r="B936" s="38"/>
      <c r="D936" s="38"/>
    </row>
    <row r="937">
      <c r="A937" s="38"/>
      <c r="B937" s="38"/>
      <c r="D937" s="38"/>
    </row>
    <row r="938">
      <c r="A938" s="38"/>
      <c r="B938" s="38"/>
      <c r="D938" s="38"/>
    </row>
    <row r="939">
      <c r="A939" s="38"/>
      <c r="B939" s="38"/>
      <c r="D939" s="38"/>
    </row>
    <row r="940">
      <c r="A940" s="38"/>
      <c r="B940" s="38"/>
      <c r="D940" s="38"/>
    </row>
    <row r="941">
      <c r="A941" s="38"/>
      <c r="B941" s="38"/>
      <c r="D941" s="38"/>
    </row>
    <row r="942">
      <c r="A942" s="38"/>
      <c r="B942" s="38"/>
      <c r="D942" s="38"/>
    </row>
    <row r="943">
      <c r="A943" s="38"/>
      <c r="B943" s="38"/>
      <c r="D943" s="38"/>
    </row>
    <row r="944">
      <c r="A944" s="38"/>
      <c r="B944" s="38"/>
      <c r="D944" s="38"/>
    </row>
    <row r="945">
      <c r="A945" s="38"/>
      <c r="B945" s="38"/>
      <c r="D945" s="38"/>
    </row>
    <row r="946">
      <c r="A946" s="38"/>
      <c r="B946" s="38"/>
      <c r="D946" s="38"/>
    </row>
    <row r="947">
      <c r="A947" s="38"/>
      <c r="B947" s="38"/>
      <c r="D947" s="38"/>
    </row>
    <row r="948">
      <c r="A948" s="38"/>
      <c r="B948" s="38"/>
      <c r="D948" s="38"/>
    </row>
    <row r="949">
      <c r="A949" s="38"/>
      <c r="B949" s="38"/>
      <c r="D949" s="38"/>
    </row>
    <row r="950">
      <c r="A950" s="38"/>
      <c r="B950" s="38"/>
      <c r="D950" s="38"/>
    </row>
    <row r="951">
      <c r="A951" s="38"/>
      <c r="B951" s="38"/>
      <c r="D951" s="38"/>
    </row>
    <row r="952">
      <c r="A952" s="38"/>
      <c r="B952" s="38"/>
      <c r="D952" s="38"/>
    </row>
    <row r="953">
      <c r="A953" s="38"/>
      <c r="B953" s="38"/>
      <c r="D953" s="38"/>
    </row>
    <row r="954">
      <c r="A954" s="38"/>
      <c r="B954" s="38"/>
      <c r="D954" s="38"/>
    </row>
    <row r="955">
      <c r="A955" s="38"/>
      <c r="B955" s="38"/>
      <c r="D955" s="38"/>
    </row>
    <row r="956">
      <c r="A956" s="38"/>
      <c r="B956" s="38"/>
      <c r="D956" s="38"/>
    </row>
    <row r="957">
      <c r="A957" s="38"/>
      <c r="B957" s="38"/>
      <c r="D957" s="38"/>
    </row>
    <row r="958">
      <c r="A958" s="38"/>
      <c r="B958" s="38"/>
      <c r="D958" s="38"/>
    </row>
    <row r="959">
      <c r="A959" s="38"/>
      <c r="B959" s="38"/>
      <c r="D959" s="38"/>
    </row>
    <row r="960">
      <c r="A960" s="38"/>
      <c r="B960" s="38"/>
      <c r="D960" s="38"/>
    </row>
    <row r="961">
      <c r="A961" s="38"/>
      <c r="B961" s="38"/>
      <c r="D961" s="38"/>
    </row>
    <row r="962">
      <c r="A962" s="38"/>
      <c r="B962" s="38"/>
      <c r="D962" s="38"/>
    </row>
    <row r="963">
      <c r="A963" s="38"/>
      <c r="B963" s="38"/>
      <c r="D963" s="38"/>
    </row>
    <row r="964">
      <c r="A964" s="38"/>
      <c r="B964" s="38"/>
      <c r="D964" s="38"/>
    </row>
    <row r="965">
      <c r="A965" s="38"/>
      <c r="B965" s="38"/>
      <c r="D965" s="38"/>
    </row>
    <row r="966">
      <c r="A966" s="38"/>
      <c r="B966" s="38"/>
      <c r="D966" s="38"/>
    </row>
    <row r="967">
      <c r="A967" s="38"/>
      <c r="B967" s="38"/>
      <c r="D967" s="38"/>
    </row>
    <row r="968">
      <c r="A968" s="38"/>
      <c r="B968" s="38"/>
      <c r="D968" s="38"/>
    </row>
    <row r="969">
      <c r="A969" s="38"/>
      <c r="B969" s="38"/>
      <c r="D969" s="38"/>
    </row>
    <row r="970">
      <c r="A970" s="38"/>
      <c r="B970" s="38"/>
      <c r="D970" s="38"/>
    </row>
    <row r="971">
      <c r="A971" s="38"/>
      <c r="B971" s="38"/>
      <c r="D971" s="38"/>
    </row>
    <row r="972">
      <c r="A972" s="38"/>
      <c r="B972" s="38"/>
      <c r="D972" s="38"/>
    </row>
    <row r="973">
      <c r="A973" s="38"/>
      <c r="B973" s="38"/>
      <c r="D973" s="38"/>
    </row>
    <row r="974">
      <c r="A974" s="38"/>
      <c r="B974" s="38"/>
      <c r="D974" s="38"/>
    </row>
    <row r="975">
      <c r="A975" s="38"/>
      <c r="B975" s="38"/>
      <c r="D975" s="38"/>
    </row>
    <row r="976">
      <c r="A976" s="38"/>
      <c r="B976" s="38"/>
      <c r="D976" s="38"/>
    </row>
    <row r="977">
      <c r="A977" s="38"/>
      <c r="B977" s="38"/>
      <c r="D977" s="38"/>
    </row>
    <row r="978">
      <c r="A978" s="38"/>
      <c r="B978" s="38"/>
      <c r="D978" s="38"/>
    </row>
    <row r="979">
      <c r="A979" s="38"/>
      <c r="B979" s="38"/>
      <c r="D979" s="38"/>
    </row>
    <row r="980">
      <c r="A980" s="38"/>
      <c r="B980" s="38"/>
      <c r="D980" s="38"/>
    </row>
    <row r="981">
      <c r="A981" s="38"/>
      <c r="B981" s="38"/>
      <c r="D981" s="38"/>
    </row>
    <row r="982">
      <c r="A982" s="38"/>
      <c r="B982" s="38"/>
      <c r="D982" s="38"/>
    </row>
    <row r="983">
      <c r="A983" s="38"/>
      <c r="B983" s="38"/>
      <c r="D983" s="38"/>
    </row>
    <row r="984">
      <c r="A984" s="38"/>
      <c r="B984" s="38"/>
      <c r="D984" s="38"/>
    </row>
    <row r="985">
      <c r="A985" s="38"/>
      <c r="B985" s="38"/>
      <c r="D985" s="38"/>
    </row>
    <row r="986">
      <c r="A986" s="38"/>
      <c r="B986" s="38"/>
      <c r="D986" s="38"/>
    </row>
    <row r="987">
      <c r="A987" s="38"/>
      <c r="B987" s="38"/>
      <c r="D987" s="38"/>
    </row>
    <row r="988">
      <c r="A988" s="38"/>
      <c r="B988" s="38"/>
      <c r="D988" s="38"/>
    </row>
    <row r="989">
      <c r="A989" s="38"/>
      <c r="B989" s="38"/>
      <c r="D989" s="38"/>
    </row>
    <row r="990">
      <c r="A990" s="38"/>
      <c r="B990" s="38"/>
      <c r="D990" s="38"/>
    </row>
    <row r="991">
      <c r="A991" s="38"/>
      <c r="B991" s="38"/>
      <c r="D991" s="38"/>
    </row>
    <row r="992">
      <c r="A992" s="38"/>
      <c r="B992" s="38"/>
      <c r="D992" s="38"/>
    </row>
    <row r="993">
      <c r="A993" s="38"/>
      <c r="B993" s="38"/>
      <c r="D993" s="38"/>
    </row>
    <row r="994">
      <c r="A994" s="38"/>
      <c r="B994" s="38"/>
      <c r="D994" s="38"/>
    </row>
    <row r="995">
      <c r="A995" s="38"/>
      <c r="B995" s="38"/>
      <c r="D995" s="38"/>
    </row>
    <row r="996">
      <c r="A996" s="38"/>
      <c r="B996" s="38"/>
      <c r="D996" s="38"/>
    </row>
    <row r="997">
      <c r="A997" s="38"/>
      <c r="B997" s="38"/>
      <c r="D997" s="38"/>
    </row>
    <row r="998">
      <c r="A998" s="38"/>
      <c r="B998" s="38"/>
      <c r="D998" s="38"/>
    </row>
    <row r="999">
      <c r="A999" s="38"/>
      <c r="B999" s="38"/>
      <c r="D999" s="38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39" t="s">
        <v>1</v>
      </c>
      <c r="B1" s="39" t="s">
        <v>412</v>
      </c>
    </row>
    <row r="2">
      <c r="A2" s="40" t="s">
        <v>94</v>
      </c>
      <c r="B2" s="40" t="s">
        <v>93</v>
      </c>
    </row>
    <row r="3">
      <c r="A3" s="40" t="s">
        <v>85</v>
      </c>
      <c r="B3" s="40" t="s">
        <v>85</v>
      </c>
    </row>
    <row r="4">
      <c r="A4" s="40" t="s">
        <v>110</v>
      </c>
      <c r="B4" s="40" t="s">
        <v>109</v>
      </c>
    </row>
    <row r="5">
      <c r="A5" s="40" t="s">
        <v>102</v>
      </c>
      <c r="B5" s="40" t="s">
        <v>101</v>
      </c>
    </row>
    <row r="6">
      <c r="A6" s="40" t="s">
        <v>69</v>
      </c>
      <c r="B6" s="40" t="s">
        <v>68</v>
      </c>
    </row>
    <row r="7">
      <c r="A7" s="40" t="s">
        <v>149</v>
      </c>
      <c r="B7" s="40" t="s">
        <v>148</v>
      </c>
    </row>
    <row r="8">
      <c r="A8" s="40" t="s">
        <v>22</v>
      </c>
      <c r="B8" s="40" t="s">
        <v>21</v>
      </c>
    </row>
    <row r="9">
      <c r="A9" s="40" t="s">
        <v>47</v>
      </c>
      <c r="B9" s="40" t="s">
        <v>46</v>
      </c>
    </row>
    <row r="10">
      <c r="A10" s="40" t="s">
        <v>142</v>
      </c>
      <c r="B10" s="40" t="s">
        <v>141</v>
      </c>
    </row>
    <row r="11">
      <c r="A11" s="40" t="s">
        <v>59</v>
      </c>
      <c r="B11" s="40" t="s">
        <v>58</v>
      </c>
    </row>
    <row r="12">
      <c r="A12" s="40" t="s">
        <v>113</v>
      </c>
      <c r="B12" s="40" t="s">
        <v>112</v>
      </c>
    </row>
    <row r="13">
      <c r="A13" s="40" t="s">
        <v>100</v>
      </c>
      <c r="B13" s="40" t="s">
        <v>99</v>
      </c>
    </row>
    <row r="14">
      <c r="A14" s="40" t="s">
        <v>51</v>
      </c>
      <c r="B14" s="40" t="s">
        <v>50</v>
      </c>
    </row>
    <row r="15">
      <c r="A15" s="40" t="s">
        <v>92</v>
      </c>
      <c r="B15" s="40" t="s">
        <v>92</v>
      </c>
    </row>
    <row r="16">
      <c r="A16" s="40" t="s">
        <v>108</v>
      </c>
      <c r="B16" s="40" t="s">
        <v>107</v>
      </c>
    </row>
    <row r="17">
      <c r="A17" s="40" t="s">
        <v>53</v>
      </c>
      <c r="B17" s="40" t="s">
        <v>52</v>
      </c>
    </row>
    <row r="18">
      <c r="A18" s="40" t="s">
        <v>87</v>
      </c>
      <c r="B18" s="40" t="s">
        <v>86</v>
      </c>
    </row>
    <row r="19">
      <c r="A19" s="40" t="s">
        <v>67</v>
      </c>
      <c r="B19" s="40" t="s">
        <v>67</v>
      </c>
    </row>
    <row r="20">
      <c r="A20" s="40" t="s">
        <v>151</v>
      </c>
      <c r="B20" s="40" t="s">
        <v>151</v>
      </c>
    </row>
    <row r="21">
      <c r="A21" s="40" t="s">
        <v>103</v>
      </c>
      <c r="B21" s="40" t="s">
        <v>103</v>
      </c>
    </row>
    <row r="22">
      <c r="A22" s="40" t="s">
        <v>62</v>
      </c>
      <c r="B22" s="40" t="s">
        <v>62</v>
      </c>
    </row>
    <row r="23">
      <c r="A23" s="40" t="s">
        <v>106</v>
      </c>
      <c r="B23" s="40" t="s">
        <v>106</v>
      </c>
    </row>
    <row r="24">
      <c r="A24" s="40" t="s">
        <v>114</v>
      </c>
      <c r="B24" s="40" t="s">
        <v>114</v>
      </c>
    </row>
    <row r="25">
      <c r="A25" s="40" t="s">
        <v>75</v>
      </c>
      <c r="B25" s="40" t="s">
        <v>75</v>
      </c>
    </row>
    <row r="26">
      <c r="A26" s="40" t="s">
        <v>37</v>
      </c>
      <c r="B26" s="40" t="s">
        <v>37</v>
      </c>
    </row>
    <row r="27">
      <c r="A27" s="40" t="s">
        <v>80</v>
      </c>
      <c r="B27" s="40" t="s">
        <v>80</v>
      </c>
    </row>
    <row r="28">
      <c r="A28" s="40" t="s">
        <v>81</v>
      </c>
      <c r="B28" s="40" t="s">
        <v>81</v>
      </c>
    </row>
    <row r="29">
      <c r="A29" s="40" t="s">
        <v>115</v>
      </c>
      <c r="B29" s="40" t="s">
        <v>115</v>
      </c>
    </row>
    <row r="30">
      <c r="A30" s="40" t="s">
        <v>126</v>
      </c>
      <c r="B30" s="40" t="s">
        <v>125</v>
      </c>
    </row>
    <row r="31">
      <c r="A31" s="40" t="s">
        <v>128</v>
      </c>
      <c r="B31" s="40" t="s">
        <v>127</v>
      </c>
    </row>
    <row r="32">
      <c r="A32" s="40" t="s">
        <v>140</v>
      </c>
      <c r="B32" s="40" t="s">
        <v>140</v>
      </c>
    </row>
    <row r="33">
      <c r="A33" s="40" t="s">
        <v>41</v>
      </c>
      <c r="B33" s="40" t="s">
        <v>41</v>
      </c>
    </row>
    <row r="34">
      <c r="A34" s="40" t="s">
        <v>137</v>
      </c>
      <c r="B34" s="40" t="s">
        <v>137</v>
      </c>
    </row>
    <row r="35">
      <c r="A35" s="40" t="s">
        <v>90</v>
      </c>
      <c r="B35" s="40" t="s">
        <v>90</v>
      </c>
    </row>
    <row r="36">
      <c r="A36" s="40" t="s">
        <v>143</v>
      </c>
      <c r="B36" s="40" t="s">
        <v>143</v>
      </c>
    </row>
    <row r="37">
      <c r="A37" s="40" t="s">
        <v>136</v>
      </c>
      <c r="B37" s="40" t="s">
        <v>136</v>
      </c>
    </row>
    <row r="38">
      <c r="A38" s="40" t="s">
        <v>43</v>
      </c>
      <c r="B38" s="40" t="s">
        <v>42</v>
      </c>
    </row>
    <row r="39">
      <c r="A39" s="40" t="s">
        <v>96</v>
      </c>
      <c r="B39" s="40" t="s">
        <v>95</v>
      </c>
    </row>
    <row r="40">
      <c r="A40" s="40" t="s">
        <v>64</v>
      </c>
      <c r="B40" s="40" t="s">
        <v>63</v>
      </c>
    </row>
    <row r="41">
      <c r="A41" s="40" t="s">
        <v>45</v>
      </c>
      <c r="B41" s="40" t="s">
        <v>44</v>
      </c>
    </row>
    <row r="42">
      <c r="A42" s="40" t="s">
        <v>413</v>
      </c>
      <c r="B42" s="40" t="s">
        <v>411</v>
      </c>
    </row>
    <row r="43">
      <c r="A43" s="40" t="s">
        <v>98</v>
      </c>
      <c r="B43" s="40" t="s">
        <v>97</v>
      </c>
    </row>
    <row r="44">
      <c r="A44" s="40" t="s">
        <v>71</v>
      </c>
      <c r="B44" s="40" t="s">
        <v>70</v>
      </c>
    </row>
    <row r="45">
      <c r="A45" s="40" t="s">
        <v>72</v>
      </c>
      <c r="B45" s="40" t="s">
        <v>72</v>
      </c>
    </row>
    <row r="46">
      <c r="A46" s="40" t="s">
        <v>76</v>
      </c>
      <c r="B46" s="40" t="s">
        <v>76</v>
      </c>
    </row>
    <row r="47">
      <c r="A47" s="40" t="s">
        <v>116</v>
      </c>
      <c r="B47" s="40" t="s">
        <v>116</v>
      </c>
    </row>
    <row r="48">
      <c r="A48" s="40" t="s">
        <v>105</v>
      </c>
      <c r="B48" s="40" t="s">
        <v>104</v>
      </c>
    </row>
    <row r="49">
      <c r="A49" s="40" t="s">
        <v>13</v>
      </c>
      <c r="B49" s="40" t="s">
        <v>410</v>
      </c>
    </row>
    <row r="50">
      <c r="A50" s="40" t="s">
        <v>118</v>
      </c>
      <c r="B50" s="40" t="s">
        <v>117</v>
      </c>
    </row>
    <row r="51">
      <c r="A51" s="40" t="s">
        <v>130</v>
      </c>
      <c r="B51" s="40" t="s">
        <v>129</v>
      </c>
    </row>
    <row r="52">
      <c r="A52" s="40" t="s">
        <v>145</v>
      </c>
      <c r="B52" s="40" t="s">
        <v>144</v>
      </c>
    </row>
    <row r="53">
      <c r="A53" s="40" t="s">
        <v>119</v>
      </c>
      <c r="B53" s="40" t="s">
        <v>105</v>
      </c>
    </row>
    <row r="54">
      <c r="A54" s="40" t="s">
        <v>14</v>
      </c>
      <c r="B54" s="40" t="s">
        <v>13</v>
      </c>
    </row>
    <row r="55">
      <c r="A55" s="40" t="s">
        <v>77</v>
      </c>
      <c r="B55" s="40" t="s">
        <v>77</v>
      </c>
    </row>
    <row r="56">
      <c r="A56" s="40" t="s">
        <v>39</v>
      </c>
      <c r="B56" s="40" t="s">
        <v>38</v>
      </c>
    </row>
    <row r="57">
      <c r="A57" s="40" t="s">
        <v>24</v>
      </c>
      <c r="B57" s="40" t="s">
        <v>23</v>
      </c>
    </row>
    <row r="58">
      <c r="A58" s="40" t="s">
        <v>49</v>
      </c>
      <c r="B58" s="40" t="s">
        <v>48</v>
      </c>
    </row>
    <row r="59">
      <c r="A59" s="40" t="s">
        <v>133</v>
      </c>
      <c r="B59" s="40" t="s">
        <v>133</v>
      </c>
    </row>
    <row r="60">
      <c r="A60" s="40" t="s">
        <v>78</v>
      </c>
      <c r="B60" s="40" t="s">
        <v>78</v>
      </c>
    </row>
    <row r="61">
      <c r="A61" s="40" t="s">
        <v>79</v>
      </c>
      <c r="B61" s="40" t="s">
        <v>79</v>
      </c>
    </row>
    <row r="62">
      <c r="A62" s="40" t="s">
        <v>132</v>
      </c>
      <c r="B62" s="40" t="s">
        <v>132</v>
      </c>
    </row>
    <row r="63">
      <c r="A63" s="40" t="s">
        <v>139</v>
      </c>
      <c r="B63" s="40" t="s">
        <v>138</v>
      </c>
    </row>
    <row r="64">
      <c r="A64" s="40" t="s">
        <v>26</v>
      </c>
      <c r="B64" s="40" t="s">
        <v>25</v>
      </c>
    </row>
    <row r="65">
      <c r="A65" s="40" t="s">
        <v>66</v>
      </c>
      <c r="B65" s="40" t="s">
        <v>65</v>
      </c>
    </row>
    <row r="66">
      <c r="A66" s="40" t="s">
        <v>121</v>
      </c>
      <c r="B66" s="40" t="s">
        <v>120</v>
      </c>
    </row>
    <row r="67">
      <c r="A67" s="40" t="s">
        <v>123</v>
      </c>
      <c r="B67" s="40" t="s">
        <v>122</v>
      </c>
    </row>
    <row r="68">
      <c r="A68" s="40" t="s">
        <v>28</v>
      </c>
      <c r="B68" s="40" t="s">
        <v>27</v>
      </c>
    </row>
    <row r="69">
      <c r="A69" s="40" t="s">
        <v>30</v>
      </c>
      <c r="B69" s="40" t="s">
        <v>29</v>
      </c>
    </row>
    <row r="70">
      <c r="A70" s="40" t="s">
        <v>32</v>
      </c>
      <c r="B70" s="40" t="s">
        <v>31</v>
      </c>
    </row>
    <row r="71">
      <c r="A71" s="40" t="s">
        <v>34</v>
      </c>
      <c r="B71" s="40" t="s">
        <v>33</v>
      </c>
    </row>
    <row r="72">
      <c r="A72" s="40" t="s">
        <v>16</v>
      </c>
      <c r="B72" s="40" t="s">
        <v>15</v>
      </c>
    </row>
    <row r="73">
      <c r="A73" s="40" t="s">
        <v>57</v>
      </c>
      <c r="B73" s="40" t="s">
        <v>56</v>
      </c>
    </row>
    <row r="74">
      <c r="A74" s="40" t="s">
        <v>36</v>
      </c>
      <c r="B74" s="40" t="s">
        <v>35</v>
      </c>
    </row>
    <row r="75">
      <c r="A75" s="40" t="s">
        <v>83</v>
      </c>
      <c r="B75" s="40" t="s">
        <v>82</v>
      </c>
    </row>
    <row r="76">
      <c r="A76" s="40" t="s">
        <v>135</v>
      </c>
      <c r="B76" s="40" t="s">
        <v>134</v>
      </c>
    </row>
    <row r="77">
      <c r="A77" s="40" t="s">
        <v>54</v>
      </c>
      <c r="B77" s="40" t="s">
        <v>54</v>
      </c>
    </row>
    <row r="78">
      <c r="A78" s="40" t="s">
        <v>84</v>
      </c>
      <c r="B78" s="40" t="s">
        <v>84</v>
      </c>
    </row>
    <row r="79">
      <c r="A79" s="40" t="s">
        <v>55</v>
      </c>
      <c r="B79" s="40" t="s">
        <v>55</v>
      </c>
    </row>
    <row r="80">
      <c r="A80" s="40" t="s">
        <v>18</v>
      </c>
      <c r="B80" s="40" t="s">
        <v>17</v>
      </c>
    </row>
    <row r="81">
      <c r="A81" s="40" t="s">
        <v>111</v>
      </c>
      <c r="B81" s="40" t="s">
        <v>111</v>
      </c>
    </row>
    <row r="82">
      <c r="A82" s="40" t="s">
        <v>91</v>
      </c>
      <c r="B82" s="40" t="s">
        <v>91</v>
      </c>
    </row>
    <row r="83">
      <c r="A83" s="40" t="s">
        <v>131</v>
      </c>
      <c r="B83" s="40" t="s">
        <v>131</v>
      </c>
    </row>
    <row r="84">
      <c r="A84" s="40" t="s">
        <v>89</v>
      </c>
      <c r="B84" s="40" t="s">
        <v>88</v>
      </c>
    </row>
    <row r="85">
      <c r="A85" s="40" t="s">
        <v>61</v>
      </c>
      <c r="B85" s="40" t="s">
        <v>60</v>
      </c>
    </row>
    <row r="86">
      <c r="A86" s="40" t="s">
        <v>74</v>
      </c>
      <c r="B86" s="40" t="s">
        <v>73</v>
      </c>
    </row>
    <row r="87">
      <c r="A87" s="40" t="s">
        <v>73</v>
      </c>
      <c r="B87" s="40" t="s">
        <v>124</v>
      </c>
    </row>
    <row r="88">
      <c r="A88" s="40" t="s">
        <v>147</v>
      </c>
      <c r="B88" s="40" t="s">
        <v>146</v>
      </c>
    </row>
    <row r="89">
      <c r="A89" s="40" t="s">
        <v>20</v>
      </c>
      <c r="B89" s="40" t="s">
        <v>19</v>
      </c>
    </row>
    <row r="90">
      <c r="A90" s="40" t="s">
        <v>150</v>
      </c>
      <c r="B90" s="40" t="s">
        <v>150</v>
      </c>
    </row>
    <row r="91">
      <c r="A91" s="40" t="s">
        <v>40</v>
      </c>
      <c r="B91" s="40" t="s">
        <v>40</v>
      </c>
    </row>
    <row r="92">
      <c r="A92" s="40" t="s">
        <v>153</v>
      </c>
      <c r="B92" s="40" t="s">
        <v>152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39" t="s">
        <v>1</v>
      </c>
      <c r="B1" s="39" t="s">
        <v>412</v>
      </c>
    </row>
    <row r="2">
      <c r="A2" s="40" t="s">
        <v>183</v>
      </c>
      <c r="B2" s="37" t="s">
        <v>182</v>
      </c>
    </row>
    <row r="3">
      <c r="A3" s="40" t="s">
        <v>191</v>
      </c>
      <c r="B3" s="37" t="s">
        <v>191</v>
      </c>
    </row>
    <row r="4">
      <c r="A4" s="40" t="s">
        <v>168</v>
      </c>
      <c r="B4" s="37" t="s">
        <v>168</v>
      </c>
    </row>
    <row r="5">
      <c r="A5" s="40" t="s">
        <v>184</v>
      </c>
      <c r="B5" s="37" t="s">
        <v>184</v>
      </c>
    </row>
    <row r="6">
      <c r="A6" s="40" t="s">
        <v>200</v>
      </c>
      <c r="B6" s="37" t="s">
        <v>199</v>
      </c>
    </row>
    <row r="7">
      <c r="A7" s="40" t="s">
        <v>193</v>
      </c>
      <c r="B7" s="37" t="s">
        <v>192</v>
      </c>
    </row>
    <row r="8">
      <c r="A8" s="40" t="s">
        <v>165</v>
      </c>
      <c r="B8" s="37" t="s">
        <v>164</v>
      </c>
    </row>
    <row r="9">
      <c r="A9" s="40" t="s">
        <v>206</v>
      </c>
      <c r="B9" s="37" t="s">
        <v>205</v>
      </c>
    </row>
    <row r="10">
      <c r="A10" s="40" t="s">
        <v>179</v>
      </c>
      <c r="B10" s="37" t="s">
        <v>178</v>
      </c>
    </row>
    <row r="11">
      <c r="A11" s="40" t="s">
        <v>162</v>
      </c>
      <c r="B11" s="37" t="s">
        <v>161</v>
      </c>
    </row>
    <row r="12">
      <c r="A12" s="40" t="s">
        <v>190</v>
      </c>
      <c r="B12" s="37" t="s">
        <v>189</v>
      </c>
    </row>
    <row r="13">
      <c r="A13" s="40" t="s">
        <v>204</v>
      </c>
      <c r="B13" s="37" t="s">
        <v>203</v>
      </c>
    </row>
    <row r="14">
      <c r="A14" s="40" t="s">
        <v>196</v>
      </c>
      <c r="B14" s="37" t="s">
        <v>195</v>
      </c>
    </row>
    <row r="15">
      <c r="A15" s="40" t="s">
        <v>185</v>
      </c>
      <c r="B15" s="37" t="s">
        <v>185</v>
      </c>
    </row>
    <row r="16">
      <c r="A16" s="40" t="s">
        <v>159</v>
      </c>
      <c r="B16" s="37" t="s">
        <v>158</v>
      </c>
    </row>
    <row r="17">
      <c r="A17" s="40" t="s">
        <v>187</v>
      </c>
      <c r="B17" s="37" t="s">
        <v>186</v>
      </c>
    </row>
    <row r="18">
      <c r="A18" s="40" t="s">
        <v>177</v>
      </c>
      <c r="B18" s="37" t="s">
        <v>177</v>
      </c>
    </row>
    <row r="19">
      <c r="A19" s="40" t="s">
        <v>170</v>
      </c>
      <c r="B19" s="37" t="s">
        <v>169</v>
      </c>
    </row>
    <row r="20">
      <c r="A20" s="40" t="s">
        <v>198</v>
      </c>
      <c r="B20" s="37" t="s">
        <v>197</v>
      </c>
    </row>
    <row r="21">
      <c r="A21" s="40" t="s">
        <v>163</v>
      </c>
      <c r="B21" s="37" t="s">
        <v>163</v>
      </c>
    </row>
    <row r="22">
      <c r="A22" s="40" t="s">
        <v>175</v>
      </c>
      <c r="B22" s="37" t="s">
        <v>174</v>
      </c>
    </row>
    <row r="23">
      <c r="A23" s="40" t="s">
        <v>172</v>
      </c>
      <c r="B23" s="37" t="s">
        <v>172</v>
      </c>
    </row>
    <row r="24">
      <c r="A24" s="40" t="s">
        <v>194</v>
      </c>
      <c r="B24" s="37" t="s">
        <v>194</v>
      </c>
    </row>
    <row r="25">
      <c r="A25" s="40" t="s">
        <v>180</v>
      </c>
      <c r="B25" s="37" t="s">
        <v>180</v>
      </c>
    </row>
    <row r="26">
      <c r="A26" s="40" t="s">
        <v>171</v>
      </c>
      <c r="B26" s="37" t="s">
        <v>171</v>
      </c>
    </row>
    <row r="27">
      <c r="A27" s="40" t="s">
        <v>181</v>
      </c>
      <c r="B27" s="37" t="s">
        <v>181</v>
      </c>
    </row>
    <row r="28">
      <c r="A28" s="40" t="s">
        <v>176</v>
      </c>
      <c r="B28" s="37" t="s">
        <v>176</v>
      </c>
    </row>
    <row r="29">
      <c r="A29" s="40" t="s">
        <v>188</v>
      </c>
      <c r="B29" s="37" t="s">
        <v>188</v>
      </c>
    </row>
    <row r="30">
      <c r="A30" s="40" t="s">
        <v>173</v>
      </c>
      <c r="B30" s="37" t="s">
        <v>173</v>
      </c>
    </row>
    <row r="31">
      <c r="A31" s="40" t="s">
        <v>201</v>
      </c>
      <c r="B31" s="37" t="s">
        <v>201</v>
      </c>
    </row>
    <row r="32">
      <c r="A32" s="40" t="s">
        <v>202</v>
      </c>
      <c r="B32" s="37" t="s">
        <v>202</v>
      </c>
    </row>
    <row r="33">
      <c r="A33" s="40" t="s">
        <v>207</v>
      </c>
      <c r="B33" s="37" t="s">
        <v>207</v>
      </c>
    </row>
    <row r="34">
      <c r="A34" s="40" t="s">
        <v>157</v>
      </c>
      <c r="B34" s="37" t="s">
        <v>156</v>
      </c>
    </row>
    <row r="35">
      <c r="A35" s="40" t="s">
        <v>167</v>
      </c>
      <c r="B35" s="37" t="s">
        <v>166</v>
      </c>
    </row>
    <row r="36">
      <c r="A36" s="40" t="s">
        <v>147</v>
      </c>
      <c r="B36" s="37" t="s">
        <v>146</v>
      </c>
    </row>
    <row r="37">
      <c r="A37" s="40" t="s">
        <v>160</v>
      </c>
      <c r="B37" s="37" t="s">
        <v>160</v>
      </c>
    </row>
    <row r="38">
      <c r="A38" s="40" t="s">
        <v>414</v>
      </c>
      <c r="B38" s="37" t="s">
        <v>150</v>
      </c>
    </row>
    <row r="39">
      <c r="A39" s="40" t="s">
        <v>415</v>
      </c>
    </row>
    <row r="40">
      <c r="A40" s="40" t="s">
        <v>415</v>
      </c>
    </row>
    <row r="41">
      <c r="A41" s="40" t="s">
        <v>415</v>
      </c>
    </row>
    <row r="42">
      <c r="A42" s="40" t="s">
        <v>415</v>
      </c>
    </row>
    <row r="43">
      <c r="A43" s="40" t="s">
        <v>415</v>
      </c>
    </row>
    <row r="44">
      <c r="A44" s="40" t="s">
        <v>415</v>
      </c>
    </row>
    <row r="45">
      <c r="A45" s="40" t="s">
        <v>415</v>
      </c>
    </row>
    <row r="46">
      <c r="A46" s="40" t="s">
        <v>415</v>
      </c>
    </row>
    <row r="47">
      <c r="A47" s="40" t="s">
        <v>415</v>
      </c>
    </row>
    <row r="48">
      <c r="A48" s="40" t="s">
        <v>415</v>
      </c>
    </row>
    <row r="49">
      <c r="A49" s="40" t="s">
        <v>415</v>
      </c>
    </row>
    <row r="50">
      <c r="A50" s="40" t="s">
        <v>415</v>
      </c>
    </row>
    <row r="51">
      <c r="A51" s="40" t="s">
        <v>415</v>
      </c>
    </row>
    <row r="52">
      <c r="A52" s="40" t="s">
        <v>415</v>
      </c>
    </row>
    <row r="53">
      <c r="A53" s="40" t="s">
        <v>415</v>
      </c>
    </row>
    <row r="54">
      <c r="A54" s="40" t="s">
        <v>415</v>
      </c>
    </row>
    <row r="55">
      <c r="A55" s="40" t="s">
        <v>415</v>
      </c>
    </row>
    <row r="56">
      <c r="A56" s="40" t="s">
        <v>415</v>
      </c>
    </row>
    <row r="57">
      <c r="A57" s="40" t="s">
        <v>415</v>
      </c>
    </row>
    <row r="58">
      <c r="A58" s="40" t="s">
        <v>415</v>
      </c>
    </row>
    <row r="59">
      <c r="A59" s="40" t="s">
        <v>415</v>
      </c>
    </row>
    <row r="60">
      <c r="A60" s="40" t="s">
        <v>415</v>
      </c>
    </row>
    <row r="61">
      <c r="A61" s="40" t="s">
        <v>415</v>
      </c>
    </row>
    <row r="62">
      <c r="A62" s="40" t="s">
        <v>415</v>
      </c>
    </row>
    <row r="63">
      <c r="A63" s="40" t="s">
        <v>415</v>
      </c>
    </row>
    <row r="64">
      <c r="A64" s="40" t="s">
        <v>415</v>
      </c>
    </row>
    <row r="65">
      <c r="A65" s="40" t="s">
        <v>415</v>
      </c>
    </row>
    <row r="66">
      <c r="A66" s="40" t="s">
        <v>415</v>
      </c>
    </row>
    <row r="67">
      <c r="A67" s="40" t="s">
        <v>415</v>
      </c>
    </row>
    <row r="68">
      <c r="A68" s="40" t="s">
        <v>415</v>
      </c>
    </row>
    <row r="69">
      <c r="A69" s="40" t="s">
        <v>415</v>
      </c>
    </row>
    <row r="70">
      <c r="A70" s="40" t="s">
        <v>415</v>
      </c>
    </row>
    <row r="71">
      <c r="A71" s="40" t="s">
        <v>415</v>
      </c>
    </row>
    <row r="72">
      <c r="A72" s="40" t="s">
        <v>415</v>
      </c>
    </row>
    <row r="73">
      <c r="A73" s="40" t="s">
        <v>415</v>
      </c>
    </row>
    <row r="74">
      <c r="A74" s="40" t="s">
        <v>415</v>
      </c>
    </row>
    <row r="75">
      <c r="A75" s="40" t="s">
        <v>415</v>
      </c>
    </row>
    <row r="76">
      <c r="A76" s="40" t="s">
        <v>415</v>
      </c>
    </row>
    <row r="77">
      <c r="A77" s="40" t="s">
        <v>415</v>
      </c>
    </row>
    <row r="78">
      <c r="A78" s="40" t="s">
        <v>415</v>
      </c>
    </row>
    <row r="79">
      <c r="A79" s="40" t="s">
        <v>415</v>
      </c>
    </row>
    <row r="80">
      <c r="A80" s="40" t="s">
        <v>415</v>
      </c>
    </row>
    <row r="81">
      <c r="A81" s="40" t="s">
        <v>415</v>
      </c>
    </row>
    <row r="82">
      <c r="A82" s="40" t="s">
        <v>415</v>
      </c>
    </row>
    <row r="83">
      <c r="A83" s="40" t="s">
        <v>415</v>
      </c>
    </row>
    <row r="84">
      <c r="A84" s="40" t="s">
        <v>415</v>
      </c>
    </row>
    <row r="85">
      <c r="A85" s="40" t="s">
        <v>415</v>
      </c>
    </row>
    <row r="86">
      <c r="A86" s="40" t="s">
        <v>415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416</v>
      </c>
    </row>
    <row r="2">
      <c r="A2" s="39" t="s">
        <v>417</v>
      </c>
    </row>
    <row r="3">
      <c r="A3" s="39" t="s">
        <v>418</v>
      </c>
    </row>
    <row r="4">
      <c r="A4" s="39" t="s">
        <v>419</v>
      </c>
    </row>
    <row r="5">
      <c r="A5" s="39" t="s">
        <v>420</v>
      </c>
    </row>
  </sheetData>
  <drawing r:id="rId1"/>
</worksheet>
</file>