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tl_000\Dropbox (Shift Labs)\Shift Labs Working Folder\Engineering\Foneastra\BOM\"/>
    </mc:Choice>
  </mc:AlternateContent>
  <bookViews>
    <workbookView xWindow="0" yWindow="0" windowWidth="23040" windowHeight="9408"/>
  </bookViews>
  <sheets>
    <sheet name="Hardware Components" sheetId="1" r:id="rId1"/>
    <sheet name="Assembly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6" i="2"/>
  <c r="D5" i="2"/>
  <c r="D3" i="2"/>
  <c r="I12" i="1"/>
  <c r="I7" i="1"/>
  <c r="I3" i="1"/>
  <c r="I4" i="1"/>
  <c r="I5" i="1"/>
  <c r="I6" i="1"/>
  <c r="I8" i="1"/>
  <c r="I9" i="1"/>
  <c r="I10" i="1"/>
  <c r="I11" i="1"/>
  <c r="I2" i="1"/>
  <c r="H5" i="1"/>
  <c r="H7" i="1"/>
  <c r="H6" i="1"/>
  <c r="H4" i="1"/>
  <c r="H3" i="1"/>
  <c r="H2" i="1"/>
</calcChain>
</file>

<file path=xl/sharedStrings.xml><?xml version="1.0" encoding="utf-8"?>
<sst xmlns="http://schemas.openxmlformats.org/spreadsheetml/2006/main" count="66" uniqueCount="57">
  <si>
    <t>Item</t>
  </si>
  <si>
    <t>Supplier</t>
  </si>
  <si>
    <t>Supplier Part #</t>
  </si>
  <si>
    <t>Manufacturer</t>
  </si>
  <si>
    <t>Manufacturer Part #</t>
  </si>
  <si>
    <t>Qty</t>
  </si>
  <si>
    <t>Notes</t>
  </si>
  <si>
    <t>18-8 Ss Flat Head Phillips Machine Screw, Black Oxide Finish, 6-32 Thread, 3/8" Length</t>
  </si>
  <si>
    <t>McMaster</t>
  </si>
  <si>
    <t>96640A115</t>
  </si>
  <si>
    <t>Fasten Lid</t>
  </si>
  <si>
    <t>Thread-Forming 18-8SS Screw for Brittle Plastic</t>
  </si>
  <si>
    <t>97349A210</t>
  </si>
  <si>
    <t>Set Screw</t>
  </si>
  <si>
    <t>Self-Lock Mushroom-Head Fastener, 1" Wide x 2" Long, Black Rectangle with Super Adhesive Back</t>
  </si>
  <si>
    <t>87535K63</t>
  </si>
  <si>
    <t>Velcro</t>
  </si>
  <si>
    <t>Rubber pads</t>
  </si>
  <si>
    <t>Amazon</t>
  </si>
  <si>
    <t>AHW071</t>
  </si>
  <si>
    <t>Pads for bottom of case</t>
  </si>
  <si>
    <t>18-8 Stainless Steel, 2-28 Thread, 1/4" Length</t>
  </si>
  <si>
    <t>99461A715</t>
  </si>
  <si>
    <t>PCB Screw</t>
  </si>
  <si>
    <t>Weather-Resistant Foam Tape, 1" Width X 5 Yards Length, .063" Thick, Black</t>
  </si>
  <si>
    <t>76545A92</t>
  </si>
  <si>
    <t>2in</t>
  </si>
  <si>
    <t>Adheisve Foam to hold battery</t>
  </si>
  <si>
    <t>Li-ion Battery 1500mAh or greater, 3.7V</t>
  </si>
  <si>
    <t>SparkFun</t>
  </si>
  <si>
    <t>PRT-08483</t>
  </si>
  <si>
    <t>Battery</t>
  </si>
  <si>
    <t>Temperature Sensor Probe</t>
  </si>
  <si>
    <t>SEN-11050</t>
  </si>
  <si>
    <t>Dallas Semiconductor</t>
  </si>
  <si>
    <t>DS18B20</t>
  </si>
  <si>
    <t>Audio Plug 3.5mm</t>
  </si>
  <si>
    <t>COM-11143</t>
  </si>
  <si>
    <t>1' USB Cables</t>
  </si>
  <si>
    <t>B002L5ZEYY</t>
  </si>
  <si>
    <t>StarTech</t>
  </si>
  <si>
    <t>UUSBHAUB1</t>
  </si>
  <si>
    <t>Unionfortune</t>
  </si>
  <si>
    <t>Unit Cost</t>
  </si>
  <si>
    <t>Extended Cost</t>
  </si>
  <si>
    <t>Manufacturer/Supplier</t>
  </si>
  <si>
    <t>Cost/Unit</t>
  </si>
  <si>
    <t>PCB</t>
  </si>
  <si>
    <t>Advanced Circuits</t>
  </si>
  <si>
    <t>PCB Assembly</t>
  </si>
  <si>
    <t>Reliance</t>
  </si>
  <si>
    <t>Hardware</t>
  </si>
  <si>
    <t>Labor</t>
  </si>
  <si>
    <t>Enclosure</t>
  </si>
  <si>
    <t>ProtoTech</t>
  </si>
  <si>
    <t>Total</t>
  </si>
  <si>
    <t>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</si>
</sst>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44" fontId="0" fillId="0" borderId="0" xfId="1" applyFont="1"/>
    <xf numFmtId="44" fontId="0" fillId="0" borderId="0" xfId="0" applyNumberFormat="1"/>
    <xf numFmtId="44" fontId="0" fillId="2" borderId="0" xfId="0" applyNumberFormat="1" applyFill="1"/>
    <xf numFmtId="0" fontId="4" fillId="0" borderId="0" xfId="0" applyFont="1"/>
    <xf numFmtId="0" fontId="0" fillId="0" borderId="3" xfId="0" applyBorder="1"/>
    <xf numFmtId="44" fontId="0" fillId="0" borderId="3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5" sqref="A25"/>
    </sheetView>
  </sheetViews>
  <sheetFormatPr defaultRowHeight="14.4" x14ac:dyDescent="0.3"/>
  <cols>
    <col min="1" max="1" width="36.88671875" customWidth="1"/>
    <col min="2" max="2" width="7.21875" bestFit="1" customWidth="1"/>
    <col min="3" max="3" width="11.33203125" bestFit="1" customWidth="1"/>
    <col min="4" max="4" width="15" bestFit="1" customWidth="1"/>
    <col min="5" max="5" width="14.77734375" bestFit="1" customWidth="1"/>
    <col min="6" max="6" width="3.109375" bestFit="1" customWidth="1"/>
    <col min="7" max="7" width="20.5546875" bestFit="1" customWidth="1"/>
    <col min="9" max="9" width="10.88671875" bestFit="1" customWidth="1"/>
  </cols>
  <sheetData>
    <row r="1" spans="1:9" ht="22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43</v>
      </c>
      <c r="I1" s="5" t="s">
        <v>44</v>
      </c>
    </row>
    <row r="2" spans="1:9" ht="22.2" thickBot="1" x14ac:dyDescent="0.35">
      <c r="A2" s="2" t="s">
        <v>7</v>
      </c>
      <c r="B2" s="3" t="s">
        <v>8</v>
      </c>
      <c r="C2" s="3" t="s">
        <v>9</v>
      </c>
      <c r="D2" s="3"/>
      <c r="E2" s="3"/>
      <c r="F2" s="4">
        <v>8</v>
      </c>
      <c r="G2" s="2" t="s">
        <v>10</v>
      </c>
      <c r="H2" s="6">
        <f>6.41/100</f>
        <v>6.4100000000000004E-2</v>
      </c>
      <c r="I2" s="7">
        <f>H2*F2</f>
        <v>0.51280000000000003</v>
      </c>
    </row>
    <row r="3" spans="1:9" ht="15" thickBot="1" x14ac:dyDescent="0.35">
      <c r="A3" s="2" t="s">
        <v>11</v>
      </c>
      <c r="B3" s="3" t="s">
        <v>8</v>
      </c>
      <c r="C3" s="3" t="s">
        <v>12</v>
      </c>
      <c r="D3" s="3"/>
      <c r="E3" s="3"/>
      <c r="F3" s="4">
        <v>2</v>
      </c>
      <c r="G3" s="2" t="s">
        <v>13</v>
      </c>
      <c r="H3" s="6">
        <f>6.68/100</f>
        <v>6.6799999999999998E-2</v>
      </c>
      <c r="I3" s="7">
        <f t="shared" ref="I3:I11" si="0">H3*F3</f>
        <v>0.1336</v>
      </c>
    </row>
    <row r="4" spans="1:9" ht="22.2" thickBot="1" x14ac:dyDescent="0.35">
      <c r="A4" s="2" t="s">
        <v>14</v>
      </c>
      <c r="B4" s="3" t="s">
        <v>8</v>
      </c>
      <c r="C4" s="3" t="s">
        <v>15</v>
      </c>
      <c r="D4" s="3"/>
      <c r="E4" s="3"/>
      <c r="F4" s="4">
        <v>1</v>
      </c>
      <c r="G4" s="2" t="s">
        <v>16</v>
      </c>
      <c r="H4" s="6">
        <f>16.36/10</f>
        <v>1.6359999999999999</v>
      </c>
      <c r="I4" s="7">
        <f t="shared" si="0"/>
        <v>1.6359999999999999</v>
      </c>
    </row>
    <row r="5" spans="1:9" ht="15" thickBot="1" x14ac:dyDescent="0.35">
      <c r="A5" s="2" t="s">
        <v>17</v>
      </c>
      <c r="B5" s="3" t="s">
        <v>18</v>
      </c>
      <c r="C5" s="3">
        <v>797734857047</v>
      </c>
      <c r="D5" s="3"/>
      <c r="E5" s="3" t="s">
        <v>19</v>
      </c>
      <c r="F5" s="4">
        <v>4</v>
      </c>
      <c r="G5" s="2" t="s">
        <v>20</v>
      </c>
      <c r="H5" s="6">
        <f>7.49/100</f>
        <v>7.4900000000000008E-2</v>
      </c>
      <c r="I5" s="7">
        <f t="shared" si="0"/>
        <v>0.29960000000000003</v>
      </c>
    </row>
    <row r="6" spans="1:9" ht="15" thickBot="1" x14ac:dyDescent="0.35">
      <c r="A6" s="2" t="s">
        <v>21</v>
      </c>
      <c r="B6" s="3" t="s">
        <v>8</v>
      </c>
      <c r="C6" s="3" t="s">
        <v>22</v>
      </c>
      <c r="D6" s="3"/>
      <c r="E6" s="3"/>
      <c r="F6" s="4">
        <v>3</v>
      </c>
      <c r="G6" s="2" t="s">
        <v>23</v>
      </c>
      <c r="H6" s="6">
        <f>11.24/50</f>
        <v>0.2248</v>
      </c>
      <c r="I6" s="7">
        <f t="shared" si="0"/>
        <v>0.6744</v>
      </c>
    </row>
    <row r="7" spans="1:9" ht="22.2" thickBot="1" x14ac:dyDescent="0.35">
      <c r="A7" s="2" t="s">
        <v>24</v>
      </c>
      <c r="B7" s="3" t="s">
        <v>8</v>
      </c>
      <c r="C7" s="3" t="s">
        <v>25</v>
      </c>
      <c r="D7" s="3"/>
      <c r="E7" s="3"/>
      <c r="F7" s="4" t="s">
        <v>26</v>
      </c>
      <c r="G7" s="2" t="s">
        <v>27</v>
      </c>
      <c r="H7" s="6">
        <f>27.1/15</f>
        <v>1.8066666666666669</v>
      </c>
      <c r="I7" s="7">
        <f>H7</f>
        <v>1.8066666666666669</v>
      </c>
    </row>
    <row r="8" spans="1:9" ht="15" thickBot="1" x14ac:dyDescent="0.35">
      <c r="A8" s="2" t="s">
        <v>28</v>
      </c>
      <c r="B8" s="3" t="s">
        <v>29</v>
      </c>
      <c r="C8" s="3" t="s">
        <v>30</v>
      </c>
      <c r="D8" s="3" t="s">
        <v>42</v>
      </c>
      <c r="E8" s="3">
        <v>585460</v>
      </c>
      <c r="F8" s="4">
        <v>1</v>
      </c>
      <c r="G8" s="2" t="s">
        <v>31</v>
      </c>
      <c r="H8" s="6">
        <v>12.95</v>
      </c>
      <c r="I8" s="7">
        <f t="shared" si="0"/>
        <v>12.95</v>
      </c>
    </row>
    <row r="9" spans="1:9" ht="15" thickBot="1" x14ac:dyDescent="0.35">
      <c r="A9" s="2" t="s">
        <v>32</v>
      </c>
      <c r="B9" s="3" t="s">
        <v>29</v>
      </c>
      <c r="C9" s="3" t="s">
        <v>33</v>
      </c>
      <c r="D9" s="3" t="s">
        <v>34</v>
      </c>
      <c r="E9" s="3" t="s">
        <v>35</v>
      </c>
      <c r="F9" s="4">
        <v>1</v>
      </c>
      <c r="G9" s="2"/>
      <c r="H9" s="6">
        <v>9.9499999999999993</v>
      </c>
      <c r="I9" s="7">
        <f t="shared" si="0"/>
        <v>9.9499999999999993</v>
      </c>
    </row>
    <row r="10" spans="1:9" ht="15" thickBot="1" x14ac:dyDescent="0.35">
      <c r="A10" s="2" t="s">
        <v>36</v>
      </c>
      <c r="B10" s="3" t="s">
        <v>29</v>
      </c>
      <c r="C10" s="3" t="s">
        <v>37</v>
      </c>
      <c r="D10" s="3"/>
      <c r="E10" s="3"/>
      <c r="F10" s="4">
        <v>1</v>
      </c>
      <c r="G10" s="2"/>
      <c r="H10" s="6">
        <v>0.5</v>
      </c>
      <c r="I10" s="7">
        <f t="shared" si="0"/>
        <v>0.5</v>
      </c>
    </row>
    <row r="11" spans="1:9" ht="15" thickBot="1" x14ac:dyDescent="0.35">
      <c r="A11" s="2" t="s">
        <v>38</v>
      </c>
      <c r="B11" s="3" t="s">
        <v>18</v>
      </c>
      <c r="C11" s="3" t="s">
        <v>39</v>
      </c>
      <c r="D11" s="3" t="s">
        <v>40</v>
      </c>
      <c r="E11" s="3" t="s">
        <v>41</v>
      </c>
      <c r="F11" s="4">
        <v>1</v>
      </c>
      <c r="G11" s="2"/>
      <c r="H11" s="6">
        <v>3.99</v>
      </c>
      <c r="I11" s="7">
        <f t="shared" si="0"/>
        <v>3.99</v>
      </c>
    </row>
    <row r="12" spans="1:9" x14ac:dyDescent="0.3">
      <c r="I12" s="8">
        <f>SUM(I2:I11)</f>
        <v>32.453066666666665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O3" sqref="O3"/>
    </sheetView>
  </sheetViews>
  <sheetFormatPr defaultRowHeight="14.4" x14ac:dyDescent="0.3"/>
  <cols>
    <col min="1" max="1" width="12.21875" bestFit="1" customWidth="1"/>
    <col min="2" max="2" width="19.6640625" bestFit="1" customWidth="1"/>
    <col min="3" max="3" width="19.6640625" customWidth="1"/>
    <col min="4" max="4" width="11.21875" customWidth="1"/>
    <col min="7" max="7" width="12.21875" bestFit="1" customWidth="1"/>
    <col min="8" max="8" width="9.109375" bestFit="1" customWidth="1"/>
  </cols>
  <sheetData>
    <row r="2" spans="1:4" x14ac:dyDescent="0.3">
      <c r="A2" s="9" t="s">
        <v>0</v>
      </c>
      <c r="B2" s="9" t="s">
        <v>45</v>
      </c>
      <c r="C2" s="9" t="s">
        <v>6</v>
      </c>
      <c r="D2" s="9" t="s">
        <v>46</v>
      </c>
    </row>
    <row r="3" spans="1:4" x14ac:dyDescent="0.3">
      <c r="A3" t="s">
        <v>47</v>
      </c>
      <c r="B3" t="s">
        <v>48</v>
      </c>
      <c r="D3" s="6">
        <f>603.6/25</f>
        <v>24.144000000000002</v>
      </c>
    </row>
    <row r="4" spans="1:4" x14ac:dyDescent="0.3">
      <c r="A4" t="s">
        <v>49</v>
      </c>
      <c r="B4" t="s">
        <v>50</v>
      </c>
      <c r="D4" s="6">
        <v>85.43</v>
      </c>
    </row>
    <row r="5" spans="1:4" x14ac:dyDescent="0.3">
      <c r="A5" t="s">
        <v>51</v>
      </c>
      <c r="D5" s="6">
        <f>'Hardware Components'!I12</f>
        <v>32.453066666666665</v>
      </c>
    </row>
    <row r="6" spans="1:4" x14ac:dyDescent="0.3">
      <c r="A6" t="s">
        <v>53</v>
      </c>
      <c r="B6" t="s">
        <v>54</v>
      </c>
      <c r="D6" s="6">
        <f>2255/20</f>
        <v>112.75</v>
      </c>
    </row>
    <row r="7" spans="1:4" x14ac:dyDescent="0.3">
      <c r="A7" t="s">
        <v>52</v>
      </c>
      <c r="C7" t="s">
        <v>56</v>
      </c>
      <c r="D7" s="6">
        <v>223.75</v>
      </c>
    </row>
    <row r="8" spans="1:4" x14ac:dyDescent="0.3">
      <c r="A8" s="10" t="s">
        <v>55</v>
      </c>
      <c r="B8" s="10"/>
      <c r="C8" s="10"/>
      <c r="D8" s="11">
        <f>SUM(D3:D7)</f>
        <v>478.52706666666666</v>
      </c>
    </row>
    <row r="9" spans="1:4" x14ac:dyDescent="0.3">
      <c r="D9" s="6"/>
    </row>
    <row r="10" spans="1:4" x14ac:dyDescent="0.3">
      <c r="D1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 Components</vt:lpstr>
      <vt:lpstr>Assembly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kintl_000</dc:creator>
  <cp:lastModifiedBy>kintl_000</cp:lastModifiedBy>
  <dcterms:created xsi:type="dcterms:W3CDTF">2015-03-04T00:35:28Z</dcterms:created>
  <dcterms:modified xsi:type="dcterms:W3CDTF">2015-11-03T23:51:15Z</dcterms:modified>
</cp:coreProperties>
</file>