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m02009fi\datadirs\Rate Engineering\ELECRATE\MSC and MAC Rates\October 2021 MAC&amp;MSC CAP\"/>
    </mc:Choice>
  </mc:AlternateContent>
  <xr:revisionPtr revIDLastSave="0" documentId="8_{F072EE80-1897-48E5-840D-6D02DF4960E0}" xr6:coauthVersionLast="46" xr6:coauthVersionMax="46" xr10:uidLastSave="{00000000-0000-0000-0000-000000000000}"/>
  <bookViews>
    <workbookView xWindow="-120" yWindow="-120" windowWidth="29040" windowHeight="17310" tabRatio="721" xr2:uid="{00000000-000D-0000-FFFF-FFFF00000000}"/>
  </bookViews>
  <sheets>
    <sheet name="NYC Forecast ENERGY 09 07 21" sheetId="49" r:id="rId1"/>
    <sheet name="Forward Energy" sheetId="25" state="hidden" r:id="rId2"/>
    <sheet name="MTM Chart" sheetId="29" r:id="rId3"/>
  </sheets>
  <definedNames>
    <definedName name="_xlnm.Print_Area" localSheetId="0">'NYC Forecast ENERGY 09 07 21'!$A$2:$S$38</definedName>
    <definedName name="wrn.sales." localSheetId="1" hidden="1">{"summary",#N/A,FALSE,"Total Sales";"year1",#N/A,FALSE,"Total Sales";"year2",#N/A,FALSE,"Total Sales";"year3",#N/A,FALSE,"Total Sales";"year4",#N/A,FALSE,"Total Sales";"year5",#N/A,FALSE,"Total Sales"}</definedName>
    <definedName name="wrn.sales." hidden="1">{"summary",#N/A,FALSE,"Total Sales";"year1",#N/A,FALSE,"Total Sales";"year2",#N/A,FALSE,"Total Sales";"year3",#N/A,FALSE,"Total Sales";"year4",#N/A,FALSE,"Total Sales";"year5",#N/A,FALSE,"Total Sales"}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" i="49" l="1"/>
  <c r="M36" i="49" l="1"/>
  <c r="I34" i="25" l="1"/>
  <c r="R36" i="49" l="1"/>
  <c r="Q36" i="49"/>
  <c r="L36" i="49"/>
  <c r="K36" i="49"/>
  <c r="P5" i="25" l="1"/>
  <c r="P4" i="25"/>
  <c r="G81" i="25" s="1"/>
  <c r="P3" i="25"/>
  <c r="P2" i="25"/>
  <c r="G92" i="25" l="1"/>
  <c r="G84" i="25"/>
  <c r="G83" i="25"/>
  <c r="G90" i="25"/>
  <c r="G89" i="25"/>
  <c r="G88" i="25"/>
  <c r="G91" i="25"/>
  <c r="G82" i="25"/>
  <c r="G87" i="25"/>
  <c r="G86" i="25"/>
  <c r="G85" i="25"/>
  <c r="H83" i="25"/>
  <c r="H89" i="25"/>
  <c r="H87" i="25"/>
  <c r="H84" i="25"/>
  <c r="H82" i="25"/>
  <c r="H90" i="25"/>
  <c r="H88" i="25"/>
  <c r="H85" i="25"/>
  <c r="H92" i="25"/>
  <c r="H91" i="25"/>
  <c r="H81" i="25"/>
  <c r="H86" i="25"/>
  <c r="D88" i="25"/>
  <c r="D86" i="25"/>
  <c r="D85" i="25"/>
  <c r="D83" i="25"/>
  <c r="D82" i="25"/>
  <c r="D89" i="25"/>
  <c r="D87" i="25"/>
  <c r="D92" i="25"/>
  <c r="D84" i="25"/>
  <c r="D91" i="25"/>
  <c r="D90" i="25"/>
  <c r="D81" i="25"/>
  <c r="C92" i="25"/>
  <c r="C84" i="25"/>
  <c r="C91" i="25"/>
  <c r="C90" i="25"/>
  <c r="C81" i="25"/>
  <c r="C88" i="25"/>
  <c r="C83" i="25"/>
  <c r="C82" i="25"/>
  <c r="C89" i="25"/>
  <c r="C87" i="25"/>
  <c r="C85" i="25"/>
  <c r="C86" i="25"/>
  <c r="O8" i="49"/>
  <c r="O9" i="49"/>
  <c r="O10" i="49"/>
  <c r="O11" i="49"/>
  <c r="O12" i="49"/>
  <c r="O13" i="49"/>
  <c r="O14" i="49"/>
  <c r="O15" i="49"/>
  <c r="O16" i="49"/>
  <c r="O17" i="49"/>
  <c r="O18" i="49"/>
  <c r="O19" i="49"/>
  <c r="O20" i="49"/>
  <c r="O21" i="49"/>
  <c r="O22" i="49"/>
  <c r="O23" i="49"/>
  <c r="O24" i="49"/>
  <c r="O25" i="49"/>
  <c r="O26" i="49"/>
  <c r="O27" i="49"/>
  <c r="O28" i="49"/>
  <c r="O29" i="49"/>
  <c r="O30" i="49"/>
  <c r="O31" i="49"/>
  <c r="O32" i="49"/>
  <c r="O33" i="49"/>
  <c r="O34" i="49"/>
  <c r="O35" i="49"/>
  <c r="O36" i="49" l="1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 l="1"/>
  <c r="G35" i="49" l="1"/>
  <c r="F35" i="49"/>
  <c r="C35" i="49"/>
  <c r="B35" i="49"/>
  <c r="G34" i="49"/>
  <c r="F34" i="49"/>
  <c r="C34" i="49"/>
  <c r="B34" i="49"/>
  <c r="G33" i="49"/>
  <c r="F33" i="49"/>
  <c r="C33" i="49"/>
  <c r="B33" i="49"/>
  <c r="G32" i="49"/>
  <c r="F32" i="49"/>
  <c r="C32" i="49"/>
  <c r="B32" i="49"/>
  <c r="G31" i="49"/>
  <c r="F31" i="49"/>
  <c r="C31" i="49"/>
  <c r="B31" i="49"/>
  <c r="G30" i="49"/>
  <c r="F30" i="49"/>
  <c r="C30" i="49"/>
  <c r="B30" i="49"/>
  <c r="G29" i="49"/>
  <c r="F29" i="49"/>
  <c r="C29" i="49"/>
  <c r="B29" i="49"/>
  <c r="G28" i="49"/>
  <c r="F28" i="49"/>
  <c r="C28" i="49"/>
  <c r="B28" i="49"/>
  <c r="G27" i="49"/>
  <c r="F27" i="49"/>
  <c r="C27" i="49"/>
  <c r="B27" i="49"/>
  <c r="G26" i="49"/>
  <c r="F26" i="49"/>
  <c r="C26" i="49"/>
  <c r="B26" i="49"/>
  <c r="G25" i="49"/>
  <c r="F25" i="49"/>
  <c r="C25" i="49"/>
  <c r="B25" i="49"/>
  <c r="G24" i="49"/>
  <c r="F24" i="49"/>
  <c r="C24" i="49"/>
  <c r="B24" i="49"/>
  <c r="G23" i="49"/>
  <c r="F23" i="49"/>
  <c r="C23" i="49"/>
  <c r="B23" i="49"/>
  <c r="G22" i="49"/>
  <c r="F22" i="49"/>
  <c r="C22" i="49"/>
  <c r="B22" i="49"/>
  <c r="G21" i="49"/>
  <c r="F21" i="49"/>
  <c r="C21" i="49"/>
  <c r="B21" i="49"/>
  <c r="G20" i="49"/>
  <c r="F20" i="49"/>
  <c r="C20" i="49"/>
  <c r="B20" i="49"/>
  <c r="G19" i="49"/>
  <c r="F19" i="49"/>
  <c r="C19" i="49"/>
  <c r="B19" i="49"/>
  <c r="G18" i="49"/>
  <c r="F18" i="49"/>
  <c r="C18" i="49"/>
  <c r="B18" i="49"/>
  <c r="G17" i="49"/>
  <c r="F17" i="49"/>
  <c r="C17" i="49"/>
  <c r="B17" i="49"/>
  <c r="G16" i="49"/>
  <c r="F16" i="49"/>
  <c r="C16" i="49"/>
  <c r="B16" i="49"/>
  <c r="G15" i="49"/>
  <c r="F15" i="49"/>
  <c r="C15" i="49"/>
  <c r="B15" i="49"/>
  <c r="G14" i="49"/>
  <c r="F14" i="49"/>
  <c r="C14" i="49"/>
  <c r="B14" i="49"/>
  <c r="G13" i="49"/>
  <c r="F13" i="49"/>
  <c r="C13" i="49"/>
  <c r="B13" i="49"/>
  <c r="G12" i="49"/>
  <c r="F12" i="49"/>
  <c r="C12" i="49"/>
  <c r="B12" i="49"/>
  <c r="G11" i="49"/>
  <c r="F11" i="49"/>
  <c r="C11" i="49"/>
  <c r="B11" i="49"/>
  <c r="G10" i="49"/>
  <c r="F10" i="49"/>
  <c r="C10" i="49"/>
  <c r="B10" i="49"/>
  <c r="G9" i="49"/>
  <c r="F9" i="49"/>
  <c r="C9" i="49"/>
  <c r="B9" i="49"/>
  <c r="G8" i="49"/>
  <c r="F8" i="49"/>
  <c r="C8" i="49"/>
  <c r="B8" i="49"/>
  <c r="A2" i="49"/>
  <c r="G38" i="49" s="1"/>
  <c r="K5" i="49" l="1"/>
  <c r="Q5" i="49" s="1"/>
  <c r="U5" i="49" s="1"/>
  <c r="D12" i="49"/>
  <c r="D16" i="49"/>
  <c r="D19" i="49"/>
  <c r="D20" i="49"/>
  <c r="D21" i="49"/>
  <c r="D22" i="49"/>
  <c r="D23" i="49"/>
  <c r="D24" i="49"/>
  <c r="D25" i="49"/>
  <c r="D26" i="49"/>
  <c r="D27" i="49"/>
  <c r="D28" i="49"/>
  <c r="D32" i="49"/>
  <c r="D34" i="49"/>
  <c r="H13" i="49"/>
  <c r="H9" i="49"/>
  <c r="H11" i="49"/>
  <c r="H15" i="49"/>
  <c r="D18" i="49"/>
  <c r="H16" i="49"/>
  <c r="H18" i="49"/>
  <c r="H20" i="49"/>
  <c r="H22" i="49"/>
  <c r="H24" i="49"/>
  <c r="H26" i="49"/>
  <c r="H28" i="49"/>
  <c r="H30" i="49"/>
  <c r="H32" i="49"/>
  <c r="H34" i="49"/>
  <c r="H8" i="49"/>
  <c r="H10" i="49"/>
  <c r="H12" i="49"/>
  <c r="H14" i="49"/>
  <c r="H19" i="49"/>
  <c r="H21" i="49"/>
  <c r="H23" i="49"/>
  <c r="H27" i="49"/>
  <c r="H29" i="49"/>
  <c r="H31" i="49"/>
  <c r="H33" i="49"/>
  <c r="H35" i="49"/>
  <c r="H17" i="49"/>
  <c r="H25" i="49"/>
  <c r="D17" i="49"/>
  <c r="D29" i="49"/>
  <c r="D30" i="49"/>
  <c r="D31" i="49"/>
  <c r="D33" i="49"/>
  <c r="D8" i="49"/>
  <c r="D9" i="49"/>
  <c r="D10" i="49"/>
  <c r="D11" i="49"/>
  <c r="D13" i="49"/>
  <c r="D14" i="49"/>
  <c r="D15" i="49"/>
  <c r="D35" i="49"/>
  <c r="D36" i="49" l="1"/>
  <c r="H36" i="49"/>
  <c r="E33" i="25" l="1"/>
  <c r="E45" i="25" s="1"/>
  <c r="E57" i="25" s="1"/>
  <c r="I33" i="25"/>
  <c r="I45" i="25" s="1"/>
  <c r="I57" i="25" s="1"/>
  <c r="I46" i="25"/>
  <c r="I58" i="25" s="1"/>
  <c r="I35" i="25"/>
  <c r="I47" i="25" s="1"/>
  <c r="I59" i="25" s="1"/>
  <c r="I37" i="25"/>
  <c r="I49" i="25" s="1"/>
  <c r="I61" i="25" s="1"/>
  <c r="I39" i="25"/>
  <c r="I51" i="25" s="1"/>
  <c r="I63" i="25" s="1"/>
  <c r="I40" i="25"/>
  <c r="I52" i="25" s="1"/>
  <c r="I64" i="25" s="1"/>
  <c r="I41" i="25"/>
  <c r="I53" i="25" s="1"/>
  <c r="I65" i="25" s="1"/>
  <c r="I42" i="25"/>
  <c r="I54" i="25" s="1"/>
  <c r="I66" i="25" s="1"/>
  <c r="I44" i="25"/>
  <c r="I56" i="25" s="1"/>
  <c r="I68" i="25" s="1"/>
  <c r="E34" i="25"/>
  <c r="E46" i="25" s="1"/>
  <c r="E58" i="25" s="1"/>
  <c r="E35" i="25"/>
  <c r="E47" i="25" s="1"/>
  <c r="E59" i="25" s="1"/>
  <c r="E37" i="25"/>
  <c r="E49" i="25" s="1"/>
  <c r="E61" i="25" s="1"/>
  <c r="E39" i="25"/>
  <c r="E51" i="25" s="1"/>
  <c r="E63" i="25" s="1"/>
  <c r="E40" i="25"/>
  <c r="E52" i="25" s="1"/>
  <c r="E64" i="25" s="1"/>
  <c r="E41" i="25"/>
  <c r="E53" i="25" s="1"/>
  <c r="E65" i="25" s="1"/>
  <c r="E42" i="25"/>
  <c r="E54" i="25" s="1"/>
  <c r="E66" i="25" s="1"/>
  <c r="E43" i="25"/>
  <c r="E55" i="25" s="1"/>
  <c r="E67" i="25" s="1"/>
  <c r="E44" i="25"/>
  <c r="E56" i="25" s="1"/>
  <c r="E68" i="25" s="1"/>
  <c r="E36" i="25" l="1"/>
  <c r="E48" i="25" s="1"/>
  <c r="E60" i="25" s="1"/>
  <c r="I36" i="25"/>
  <c r="I48" i="25" s="1"/>
  <c r="I60" i="25" s="1"/>
  <c r="E38" i="25"/>
  <c r="E50" i="25" s="1"/>
  <c r="E62" i="25" s="1"/>
  <c r="I43" i="25"/>
  <c r="I55" i="25" s="1"/>
  <c r="I67" i="25" s="1"/>
  <c r="I38" i="25"/>
  <c r="I50" i="25" s="1"/>
  <c r="I62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taoj</author>
    <author>Olsen, Matthew (Merchant)</author>
    <author>jaggin</author>
    <author>Jaggi, Nishant</author>
  </authors>
  <commentList>
    <comment ref="K7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Allegro Items: 
  -  "NYMEX Clearport Future Power
</t>
        </r>
        <r>
          <rPr>
            <b/>
            <sz val="8"/>
            <color indexed="81"/>
            <rFont val="Tahoma"/>
            <family val="2"/>
          </rPr>
          <t>Select Zone J (no rfp)
-marketarea= zone j
-strategy&lt;&gt;rfp
-counterpary&lt;&gt;nyiso
-ceetag&lt;&gt;hr
-counterparty=broker macquarie</t>
        </r>
      </text>
    </comment>
    <comment ref="L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Jaggi, Nishant (Merchant):</t>
        </r>
        <r>
          <rPr>
            <sz val="9"/>
            <color indexed="81"/>
            <rFont val="Tahoma"/>
            <family val="2"/>
          </rPr>
          <t xml:space="preserve">
8:
Financial capacity rfp
-product=capcity
-strategyce=rfp
-company=CECONY
For front Month, take from P/L from MSC2 estimate</t>
        </r>
      </text>
    </comment>
    <comment ref="M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Jaggi, Nishant (Merchant):</t>
        </r>
        <r>
          <rPr>
            <sz val="9"/>
            <color indexed="81"/>
            <rFont val="Tahoma"/>
            <family val="2"/>
          </rPr>
          <t xml:space="preserve">
Heat Rates (RFP):
  cee_tag = HR
  market area= NYISO Zone J
  strategyce = RFP</t>
        </r>
      </text>
    </comment>
    <comment ref="N7" authorId="2" shapeId="0" xr:uid="{00000000-0006-0000-0000-000004000000}">
      <text>
        <r>
          <rPr>
            <b/>
            <sz val="10"/>
            <color indexed="81"/>
            <rFont val="Tahoma"/>
            <family val="2"/>
          </rPr>
          <t>jaggin: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
**Now includes RFP
8:
Zone j (no rfp)
and  valuationdetail marketarea = NYISO Zone J 
and  valuationdetail counterparty &lt;&gt; NYISO 
and  valuationdetail cee_tag &lt;&gt; HR 
and  valuationdetail product &lt;&gt; Capacity 
and  valuationdetail counterparty &lt;&gt; Broker Macquarie 
and  valuationdetail company = CECONY </t>
        </r>
      </text>
    </comment>
    <comment ref="Q7" authorId="3" shapeId="0" xr:uid="{9539AFDF-2E98-4741-874F-42B0FBCC55F5}">
      <text>
        <r>
          <rPr>
            <b/>
            <sz val="9"/>
            <color indexed="81"/>
            <rFont val="Tahoma"/>
            <family val="2"/>
          </rPr>
          <t>Jaggi, Nishant:</t>
        </r>
        <r>
          <rPr>
            <sz val="9"/>
            <color indexed="81"/>
            <rFont val="Tahoma"/>
            <family val="2"/>
          </rPr>
          <t xml:space="preserve">
Gas for NUGS
and  valuationdetail counterparty = Broker Macquarie 
and  valuationdetail strategygroup = Electric 
and  valuationdetail company = CECONY 
and  valuationdetail product = NG </t>
        </r>
      </text>
    </comment>
    <comment ref="R7" authorId="2" shapeId="0" xr:uid="{00000000-0006-0000-0000-000005000000}">
      <text>
        <r>
          <rPr>
            <b/>
            <sz val="10"/>
            <color indexed="81"/>
            <rFont val="Tahoma"/>
            <family val="2"/>
          </rPr>
          <t>jaggin: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Gas for NUGs
</t>
        </r>
        <r>
          <rPr>
            <sz val="10"/>
            <color indexed="81"/>
            <rFont val="Tahoma"/>
            <family val="2"/>
          </rPr>
          <t xml:space="preserve">and  valuationdetail counterparty &lt;&gt; Broker Macquarie 
and  valuationdetail strategygroup = Electric 
and  valuationdetail company = CECONY 
and  valuationdetail product = NG </t>
        </r>
      </text>
    </comment>
    <comment ref="AH7" authorId="0" shapeId="0" xr:uid="{F251A25B-56B9-4A47-8BA9-55D576E3F920}">
      <text>
        <r>
          <rPr>
            <sz val="8"/>
            <color indexed="81"/>
            <rFont val="Tahoma"/>
            <family val="2"/>
          </rPr>
          <t xml:space="preserve">Allegro Items: 
  -  "NYMEX Clearport Future Power
</t>
        </r>
        <r>
          <rPr>
            <b/>
            <sz val="8"/>
            <color indexed="81"/>
            <rFont val="Tahoma"/>
            <family val="2"/>
          </rPr>
          <t>Select Zone J (no rfp)
-marketarea= zone j
-strategy&lt;&gt;rfp
-counterpary&lt;&gt;nyiso
-ceetag&lt;&gt;hr
-counterparty=broker macquarie</t>
        </r>
      </text>
    </comment>
    <comment ref="AI7" authorId="1" shapeId="0" xr:uid="{2D3FD0B7-B666-4C90-A73E-A7445698CE6E}">
      <text>
        <r>
          <rPr>
            <b/>
            <sz val="9"/>
            <color indexed="81"/>
            <rFont val="Tahoma"/>
            <family val="2"/>
          </rPr>
          <t>Olsen, Matthew (Merchant):</t>
        </r>
        <r>
          <rPr>
            <sz val="9"/>
            <color indexed="81"/>
            <rFont val="Tahoma"/>
            <family val="2"/>
          </rPr>
          <t xml:space="preserve">
8:
Financial capacity rfp
-product=capcity
-strategyce=rfp
-company=CECONY
For front Month, take from P/L from MSC2 estimate</t>
        </r>
      </text>
    </comment>
    <comment ref="AJ7" authorId="1" shapeId="0" xr:uid="{8ECEF985-85D5-44D5-9F62-3B0C9ACED795}">
      <text>
        <r>
          <rPr>
            <b/>
            <sz val="9"/>
            <color indexed="81"/>
            <rFont val="Tahoma"/>
            <family val="2"/>
          </rPr>
          <t>Olsen, Matthew (Merchant):</t>
        </r>
        <r>
          <rPr>
            <sz val="9"/>
            <color indexed="81"/>
            <rFont val="Tahoma"/>
            <family val="2"/>
          </rPr>
          <t xml:space="preserve">
execution:
HR Swap
8: Heat Rates (RFP)</t>
        </r>
      </text>
    </comment>
    <comment ref="AK7" authorId="2" shapeId="0" xr:uid="{FA303DDA-CF9F-4D5E-AC9D-22C19B7A40C8}">
      <text>
        <r>
          <rPr>
            <b/>
            <sz val="10"/>
            <color indexed="81"/>
            <rFont val="Tahoma"/>
            <family val="2"/>
          </rPr>
          <t>jaggin: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
**Now includes RFP
8:
Zone j (no rfp)
-marketarea=zonej
-counterparty&lt;&gt;nyiso
-ceetag&lt;&gt;HR
-counterparty&lt;&gt;broker macquarie
-Product&lt;&gt;Capacity</t>
        </r>
      </text>
    </comment>
    <comment ref="AO7" authorId="2" shapeId="0" xr:uid="{5B2A3FE2-6CC1-44B4-B7D6-C10CF7783D04}">
      <text>
        <r>
          <rPr>
            <b/>
            <sz val="10"/>
            <color indexed="81"/>
            <rFont val="Tahoma"/>
            <family val="2"/>
          </rPr>
          <t>jaggin:</t>
        </r>
        <r>
          <rPr>
            <sz val="10"/>
            <color indexed="81"/>
            <rFont val="Tahoma"/>
            <family val="2"/>
          </rPr>
          <t xml:space="preserve">
Allegro Items:
  NG Basis Swap
  OTC Collar NG
  OTC Monthly Option NG
  OTC Swap NG
</t>
        </r>
        <r>
          <rPr>
            <b/>
            <sz val="10"/>
            <color indexed="81"/>
            <rFont val="Tahoma"/>
            <family val="2"/>
          </rPr>
          <t xml:space="preserve">Tradebook: EFIN
Plus Filter for not equal to O&amp;R
8:
Gas for NUGs
</t>
        </r>
        <r>
          <rPr>
            <sz val="10"/>
            <color indexed="81"/>
            <rFont val="Tahoma"/>
            <family val="2"/>
          </rPr>
          <t>product=ng
counterparty &lt;&gt; brokermacquarie
strategygroup= electric
company= cecony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jaggin</author>
  </authors>
  <commentList>
    <comment ref="E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jaggin:</t>
        </r>
        <r>
          <rPr>
            <sz val="8"/>
            <color indexed="81"/>
            <rFont val="Tahoma"/>
            <family val="2"/>
          </rPr>
          <t xml:space="preserve">
Based on actual DAM settles for 2000 through 2020</t>
        </r>
      </text>
    </comment>
    <comment ref="I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jaggin:</t>
        </r>
        <r>
          <rPr>
            <sz val="8"/>
            <color indexed="81"/>
            <rFont val="Tahoma"/>
            <family val="2"/>
          </rPr>
          <t xml:space="preserve">
Based on actual DAM settles for 2000 - 2020</t>
        </r>
      </text>
    </comment>
  </commentList>
</comments>
</file>

<file path=xl/sharedStrings.xml><?xml version="1.0" encoding="utf-8"?>
<sst xmlns="http://schemas.openxmlformats.org/spreadsheetml/2006/main" count="99" uniqueCount="53">
  <si>
    <t>NYC:</t>
  </si>
  <si>
    <t>ENERGY</t>
  </si>
  <si>
    <t>$/MWh</t>
  </si>
  <si>
    <t>On-Peak</t>
  </si>
  <si>
    <t>Off-Peak</t>
  </si>
  <si>
    <t>ATC</t>
  </si>
  <si>
    <t>NOTE:</t>
  </si>
  <si>
    <t>Zone J Energy</t>
  </si>
  <si>
    <t>Zone G Energy</t>
  </si>
  <si>
    <t>Market capacity rates are based on demand curve projections.</t>
  </si>
  <si>
    <t>Effective capacity rates are based on demand curve projections and include the impact of projected excess capacity purchases.</t>
  </si>
  <si>
    <t>IP2 Contract Cost is ICAP.</t>
  </si>
  <si>
    <t>Ratio</t>
  </si>
  <si>
    <t>Peak</t>
  </si>
  <si>
    <t>--------&gt;</t>
  </si>
  <si>
    <t>Direct Quote</t>
  </si>
  <si>
    <t>Estimate</t>
  </si>
  <si>
    <t>Last Update:</t>
  </si>
  <si>
    <t>Gas-for-NUGs*****</t>
  </si>
  <si>
    <t>OTC</t>
  </si>
  <si>
    <t>NYMEX+OTC</t>
  </si>
  <si>
    <t>Source for pricing - CEE</t>
  </si>
  <si>
    <t>Forecast Ancillary Services, and NTAC are based on 5-year average of actual settled prices</t>
  </si>
  <si>
    <t>Energy Prices based on forward prices as of:</t>
  </si>
  <si>
    <t>Energy Prices are based on forward prices as of:</t>
  </si>
  <si>
    <r>
      <t>Hedge MTM Gains</t>
    </r>
    <r>
      <rPr>
        <b/>
        <sz val="10"/>
        <color indexed="53"/>
        <rFont val="Arial"/>
        <family val="2"/>
      </rPr>
      <t>(Loss)</t>
    </r>
  </si>
  <si>
    <t>NYMEX/ICE 
Transactions</t>
  </si>
  <si>
    <t>Electric</t>
  </si>
  <si>
    <t>input</t>
  </si>
  <si>
    <t>Input</t>
  </si>
  <si>
    <t>an update</t>
  </si>
  <si>
    <t>formula</t>
  </si>
  <si>
    <t>RGGI Auctions</t>
  </si>
  <si>
    <t>RGGI</t>
  </si>
  <si>
    <t>Totals</t>
  </si>
  <si>
    <t>Westchester:</t>
  </si>
  <si>
    <t>Zone G Peak</t>
  </si>
  <si>
    <t>Zone G Off Peak</t>
  </si>
  <si>
    <t>Zone J Peak</t>
  </si>
  <si>
    <t>Zone J Off Peak</t>
  </si>
  <si>
    <t>Hedge MTM Gains(Loss)</t>
  </si>
  <si>
    <t>RFP Capacity</t>
  </si>
  <si>
    <t>NYMEX + OTC + RFP</t>
  </si>
  <si>
    <t xml:space="preserve">  11:57:00 PM</t>
  </si>
  <si>
    <t>As of:</t>
  </si>
  <si>
    <t>Cal 20</t>
  </si>
  <si>
    <t>Cal 21</t>
  </si>
  <si>
    <t>Cal 22</t>
  </si>
  <si>
    <t>Cal 23</t>
  </si>
  <si>
    <t>Cal 24</t>
  </si>
  <si>
    <t>Cal 25 - ICE</t>
  </si>
  <si>
    <t>RFP
Heat Rate</t>
  </si>
  <si>
    <t>update 09/07/21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</si>
</sst>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yyyy"/>
    <numFmt numFmtId="165" formatCode="mmm"/>
    <numFmt numFmtId="166" formatCode="_(* #,##0_);_(* \(#,##0\);_(* &quot;-&quot;??_);_(@_)"/>
    <numFmt numFmtId="167" formatCode="0.00_)"/>
    <numFmt numFmtId="168" formatCode="mm/dd/yy;@"/>
    <numFmt numFmtId="169" formatCode="[$-409]mmmm\ d\,\ yyyy;@"/>
    <numFmt numFmtId="170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Times New Roman"/>
      <family val="1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53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38" fontId="10" fillId="2" borderId="0" applyNumberFormat="0" applyBorder="0" applyAlignment="0" applyProtection="0"/>
    <xf numFmtId="10" fontId="10" fillId="3" borderId="1" applyNumberFormat="0" applyBorder="0" applyAlignment="0" applyProtection="0"/>
    <xf numFmtId="167" fontId="16" fillId="0" borderId="0"/>
    <xf numFmtId="10" fontId="7" fillId="0" borderId="0" applyFont="0" applyFill="0" applyBorder="0" applyAlignment="0" applyProtection="0"/>
    <xf numFmtId="0" fontId="7" fillId="0" borderId="0" applyNumberFormat="0" applyFill="0" applyBorder="0" applyAlignment="0" applyProtection="0"/>
    <xf numFmtId="40" fontId="1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38" fontId="10" fillId="2" borderId="0" applyNumberFormat="0" applyBorder="0" applyAlignment="0" applyProtection="0"/>
    <xf numFmtId="10" fontId="10" fillId="3" borderId="1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2" applyNumberFormat="1" applyFill="1" applyBorder="1" applyAlignment="1">
      <alignment horizontal="center"/>
    </xf>
    <xf numFmtId="2" fontId="7" fillId="0" borderId="2" xfId="2" applyNumberForma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Fill="1" applyAlignment="1">
      <alignment horizontal="center"/>
    </xf>
    <xf numFmtId="165" fontId="0" fillId="0" borderId="0" xfId="0" applyNumberFormat="1" applyBorder="1"/>
    <xf numFmtId="2" fontId="0" fillId="4" borderId="0" xfId="0" applyNumberFormat="1" applyFill="1" applyAlignment="1">
      <alignment horizontal="center"/>
    </xf>
    <xf numFmtId="0" fontId="8" fillId="0" borderId="0" xfId="0" applyFont="1"/>
    <xf numFmtId="0" fontId="12" fillId="0" borderId="0" xfId="0" applyFont="1"/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15" fontId="12" fillId="0" borderId="0" xfId="0" applyNumberFormat="1" applyFont="1" applyAlignment="1">
      <alignment horizontal="center"/>
    </xf>
    <xf numFmtId="165" fontId="0" fillId="0" borderId="2" xfId="0" applyNumberFormat="1" applyBorder="1"/>
    <xf numFmtId="2" fontId="0" fillId="4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0" xfId="0" applyFont="1" applyAlignment="1">
      <alignment horizontal="left"/>
    </xf>
    <xf numFmtId="44" fontId="0" fillId="0" borderId="0" xfId="2" applyFont="1"/>
    <xf numFmtId="38" fontId="9" fillId="5" borderId="0" xfId="1" applyNumberFormat="1" applyFont="1" applyFill="1" applyBorder="1" applyAlignment="1">
      <alignment horizontal="center"/>
    </xf>
    <xf numFmtId="38" fontId="9" fillId="5" borderId="2" xfId="1" applyNumberFormat="1" applyFont="1" applyFill="1" applyBorder="1" applyAlignment="1">
      <alignment horizontal="center"/>
    </xf>
    <xf numFmtId="38" fontId="9" fillId="4" borderId="0" xfId="1" applyNumberFormat="1" applyFont="1" applyFill="1" applyBorder="1" applyAlignment="1">
      <alignment horizontal="center"/>
    </xf>
    <xf numFmtId="166" fontId="8" fillId="6" borderId="6" xfId="1" applyNumberFormat="1" applyFont="1" applyFill="1" applyBorder="1" applyAlignment="1"/>
    <xf numFmtId="2" fontId="0" fillId="7" borderId="0" xfId="0" applyNumberFormat="1" applyFill="1" applyAlignment="1">
      <alignment horizontal="center"/>
    </xf>
    <xf numFmtId="166" fontId="8" fillId="6" borderId="6" xfId="1" applyNumberFormat="1" applyFont="1" applyFill="1" applyBorder="1" applyAlignment="1">
      <alignment horizontal="center" vertical="center"/>
    </xf>
    <xf numFmtId="166" fontId="8" fillId="6" borderId="7" xfId="1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43" fontId="9" fillId="0" borderId="0" xfId="1" applyFont="1" applyFill="1" applyAlignment="1"/>
    <xf numFmtId="0" fontId="9" fillId="0" borderId="0" xfId="0" applyFont="1" applyFill="1" applyAlignment="1"/>
    <xf numFmtId="0" fontId="0" fillId="0" borderId="0" xfId="0" applyFill="1" applyBorder="1" applyAlignment="1"/>
    <xf numFmtId="0" fontId="0" fillId="0" borderId="0" xfId="0" applyFill="1" applyAlignment="1"/>
    <xf numFmtId="166" fontId="0" fillId="0" borderId="0" xfId="1" applyNumberFormat="1" applyFont="1" applyFill="1" applyAlignment="1"/>
    <xf numFmtId="0" fontId="9" fillId="0" borderId="0" xfId="0" applyFont="1" applyFill="1" applyBorder="1" applyAlignment="1"/>
    <xf numFmtId="0" fontId="18" fillId="0" borderId="0" xfId="0" applyFont="1" applyFill="1" applyAlignment="1"/>
    <xf numFmtId="0" fontId="9" fillId="0" borderId="4" xfId="0" applyFont="1" applyFill="1" applyBorder="1" applyAlignment="1"/>
    <xf numFmtId="0" fontId="8" fillId="0" borderId="4" xfId="0" applyFont="1" applyFill="1" applyBorder="1" applyAlignment="1"/>
    <xf numFmtId="0" fontId="0" fillId="0" borderId="4" xfId="0" applyFill="1" applyBorder="1" applyAlignment="1"/>
    <xf numFmtId="166" fontId="0" fillId="0" borderId="0" xfId="1" applyNumberFormat="1" applyFont="1" applyFill="1" applyBorder="1" applyAlignment="1"/>
    <xf numFmtId="0" fontId="0" fillId="0" borderId="2" xfId="0" applyFill="1" applyBorder="1" applyAlignment="1"/>
    <xf numFmtId="38" fontId="0" fillId="0" borderId="0" xfId="0" applyNumberFormat="1" applyFill="1" applyBorder="1" applyAlignment="1"/>
    <xf numFmtId="38" fontId="9" fillId="5" borderId="0" xfId="1" applyNumberFormat="1" applyFont="1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38" fontId="9" fillId="5" borderId="2" xfId="1" applyNumberFormat="1" applyFont="1" applyFill="1" applyBorder="1" applyAlignment="1"/>
    <xf numFmtId="166" fontId="0" fillId="6" borderId="0" xfId="1" applyNumberFormat="1" applyFont="1" applyFill="1" applyAlignment="1"/>
    <xf numFmtId="0" fontId="0" fillId="6" borderId="0" xfId="0" applyFill="1" applyAlignment="1"/>
    <xf numFmtId="38" fontId="9" fillId="0" borderId="0" xfId="1" applyNumberFormat="1" applyFont="1" applyFill="1" applyBorder="1" applyAlignment="1"/>
    <xf numFmtId="166" fontId="0" fillId="6" borderId="2" xfId="1" applyNumberFormat="1" applyFont="1" applyFill="1" applyBorder="1" applyAlignment="1"/>
    <xf numFmtId="0" fontId="0" fillId="6" borderId="2" xfId="0" applyFill="1" applyBorder="1" applyAlignment="1"/>
    <xf numFmtId="0" fontId="8" fillId="0" borderId="0" xfId="0" applyFont="1" applyFill="1" applyAlignment="1"/>
    <xf numFmtId="0" fontId="10" fillId="0" borderId="4" xfId="0" applyFont="1" applyFill="1" applyBorder="1" applyAlignment="1"/>
    <xf numFmtId="43" fontId="9" fillId="0" borderId="2" xfId="1" applyFont="1" applyFill="1" applyBorder="1" applyAlignment="1"/>
    <xf numFmtId="38" fontId="9" fillId="0" borderId="0" xfId="0" applyNumberFormat="1" applyFont="1" applyFill="1" applyBorder="1" applyAlignment="1"/>
    <xf numFmtId="0" fontId="8" fillId="8" borderId="2" xfId="0" applyFont="1" applyFill="1" applyBorder="1" applyAlignment="1">
      <alignment horizontal="center"/>
    </xf>
    <xf numFmtId="0" fontId="8" fillId="0" borderId="2" xfId="0" applyFont="1" applyBorder="1"/>
    <xf numFmtId="0" fontId="7" fillId="0" borderId="0" xfId="0" applyFont="1" applyAlignment="1">
      <alignment horizontal="right"/>
    </xf>
    <xf numFmtId="9" fontId="0" fillId="0" borderId="0" xfId="13" applyFont="1"/>
    <xf numFmtId="2" fontId="0" fillId="7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38" fontId="9" fillId="4" borderId="2" xfId="1" applyNumberFormat="1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8" fillId="8" borderId="3" xfId="0" applyFont="1" applyFill="1" applyBorder="1" applyAlignment="1">
      <alignment horizontal="center" wrapText="1"/>
    </xf>
    <xf numFmtId="0" fontId="8" fillId="8" borderId="2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 wrapText="1"/>
    </xf>
    <xf numFmtId="9" fontId="9" fillId="0" borderId="0" xfId="13" applyFont="1" applyFill="1" applyBorder="1" applyAlignment="1"/>
    <xf numFmtId="9" fontId="0" fillId="0" borderId="0" xfId="13" applyFont="1" applyFill="1" applyBorder="1" applyAlignment="1"/>
    <xf numFmtId="9" fontId="0" fillId="0" borderId="0" xfId="13" applyFont="1" applyFill="1" applyBorder="1" applyAlignment="1">
      <alignment horizontal="center"/>
    </xf>
    <xf numFmtId="14" fontId="8" fillId="4" borderId="3" xfId="0" applyNumberFormat="1" applyFont="1" applyFill="1" applyBorder="1" applyAlignment="1">
      <alignment horizontal="center"/>
    </xf>
    <xf numFmtId="43" fontId="8" fillId="0" borderId="0" xfId="1" applyFont="1" applyFill="1" applyBorder="1" applyAlignment="1">
      <alignment horizontal="center"/>
    </xf>
    <xf numFmtId="43" fontId="0" fillId="7" borderId="0" xfId="1" applyFont="1" applyFill="1" applyAlignment="1">
      <alignment horizontal="center"/>
    </xf>
    <xf numFmtId="168" fontId="8" fillId="5" borderId="2" xfId="0" applyNumberFormat="1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0" fillId="0" borderId="2" xfId="0" applyBorder="1"/>
    <xf numFmtId="38" fontId="0" fillId="0" borderId="2" xfId="0" applyNumberFormat="1" applyFill="1" applyBorder="1" applyAlignment="1"/>
    <xf numFmtId="169" fontId="25" fillId="0" borderId="4" xfId="0" applyNumberFormat="1" applyFont="1" applyFill="1" applyBorder="1" applyAlignment="1">
      <alignment horizontal="centerContinuous"/>
    </xf>
    <xf numFmtId="169" fontId="26" fillId="0" borderId="4" xfId="0" applyNumberFormat="1" applyFont="1" applyBorder="1" applyAlignment="1">
      <alignment horizontal="centerContinuous"/>
    </xf>
    <xf numFmtId="169" fontId="26" fillId="0" borderId="4" xfId="1" applyNumberFormat="1" applyFont="1" applyFill="1" applyBorder="1" applyAlignment="1">
      <alignment horizontal="centerContinuous"/>
    </xf>
    <xf numFmtId="169" fontId="26" fillId="0" borderId="4" xfId="0" applyNumberFormat="1" applyFont="1" applyFill="1" applyBorder="1" applyAlignment="1">
      <alignment horizontal="centerContinuous"/>
    </xf>
    <xf numFmtId="165" fontId="0" fillId="0" borderId="7" xfId="0" applyNumberFormat="1" applyBorder="1"/>
    <xf numFmtId="2" fontId="0" fillId="7" borderId="7" xfId="0" applyNumberFormat="1" applyFill="1" applyBorder="1" applyAlignment="1">
      <alignment horizontal="center"/>
    </xf>
    <xf numFmtId="3" fontId="0" fillId="0" borderId="0" xfId="0" applyNumberFormat="1"/>
    <xf numFmtId="2" fontId="0" fillId="10" borderId="0" xfId="0" applyNumberFormat="1" applyFill="1" applyAlignment="1">
      <alignment horizontal="center"/>
    </xf>
    <xf numFmtId="2" fontId="0" fillId="10" borderId="2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8" fillId="11" borderId="0" xfId="0" applyFont="1" applyFill="1" applyAlignment="1">
      <alignment horizontal="right"/>
    </xf>
    <xf numFmtId="0" fontId="8" fillId="11" borderId="0" xfId="0" applyFont="1" applyFill="1" applyAlignment="1"/>
    <xf numFmtId="2" fontId="8" fillId="11" borderId="0" xfId="2" applyNumberFormat="1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/>
    </xf>
    <xf numFmtId="0" fontId="8" fillId="11" borderId="0" xfId="0" applyFont="1" applyFill="1"/>
    <xf numFmtId="170" fontId="8" fillId="11" borderId="0" xfId="2" applyNumberFormat="1" applyFont="1" applyFill="1" applyBorder="1" applyAlignment="1">
      <alignment horizontal="center"/>
    </xf>
    <xf numFmtId="43" fontId="8" fillId="11" borderId="0" xfId="1" applyFont="1" applyFill="1" applyAlignment="1"/>
    <xf numFmtId="38" fontId="8" fillId="11" borderId="0" xfId="1" applyNumberFormat="1" applyFont="1" applyFill="1" applyBorder="1" applyAlignment="1"/>
    <xf numFmtId="38" fontId="8" fillId="11" borderId="0" xfId="0" applyNumberFormat="1" applyFont="1" applyFill="1" applyBorder="1" applyAlignment="1"/>
    <xf numFmtId="0" fontId="0" fillId="12" borderId="0" xfId="0" applyFill="1" applyAlignment="1"/>
    <xf numFmtId="0" fontId="0" fillId="12" borderId="2" xfId="0" applyFill="1" applyBorder="1" applyAlignment="1"/>
    <xf numFmtId="0" fontId="8" fillId="12" borderId="0" xfId="0" applyFont="1" applyFill="1" applyAlignment="1"/>
    <xf numFmtId="0" fontId="8" fillId="11" borderId="2" xfId="0" applyFont="1" applyFill="1" applyBorder="1"/>
    <xf numFmtId="43" fontId="8" fillId="11" borderId="0" xfId="1" applyFont="1" applyFill="1" applyAlignment="1">
      <alignment horizontal="center"/>
    </xf>
    <xf numFmtId="43" fontId="8" fillId="11" borderId="0" xfId="1" applyFont="1" applyFill="1"/>
    <xf numFmtId="0" fontId="27" fillId="13" borderId="0" xfId="0" applyFont="1" applyFill="1" applyBorder="1"/>
    <xf numFmtId="43" fontId="8" fillId="0" borderId="0" xfId="0" applyNumberFormat="1" applyFont="1" applyAlignment="1">
      <alignment horizontal="center"/>
    </xf>
  </cellXfs>
  <cellStyles count="163">
    <cellStyle name="Comma" xfId="1" builtinId="3"/>
    <cellStyle name="Comma 2" xfId="10" xr:uid="{00000000-0005-0000-0000-000001000000}"/>
    <cellStyle name="Currency" xfId="2" builtinId="4"/>
    <cellStyle name="Currency 2" xfId="12" xr:uid="{00000000-0005-0000-0000-000003000000}"/>
    <cellStyle name="Currency 2 2" xfId="46" xr:uid="{00000000-0005-0000-0000-000004000000}"/>
    <cellStyle name="Currency 2 2 2" xfId="48" xr:uid="{00000000-0005-0000-0000-000005000000}"/>
    <cellStyle name="Currency 2 2 2 2" xfId="84" xr:uid="{00000000-0005-0000-0000-000006000000}"/>
    <cellStyle name="Currency 2 2 2 2 2" xfId="140" xr:uid="{00000000-0005-0000-0000-000007000000}"/>
    <cellStyle name="Currency 2 2 2 3" xfId="113" xr:uid="{00000000-0005-0000-0000-000008000000}"/>
    <cellStyle name="Currency 2 2 3" xfId="82" xr:uid="{00000000-0005-0000-0000-000009000000}"/>
    <cellStyle name="Currency 2 2 3 2" xfId="138" xr:uid="{00000000-0005-0000-0000-00000A000000}"/>
    <cellStyle name="Currency 2 2 4" xfId="111" xr:uid="{00000000-0005-0000-0000-00000B000000}"/>
    <cellStyle name="Currency 2 3" xfId="47" xr:uid="{00000000-0005-0000-0000-00000C000000}"/>
    <cellStyle name="Currency 2 3 2" xfId="83" xr:uid="{00000000-0005-0000-0000-00000D000000}"/>
    <cellStyle name="Currency 2 3 2 2" xfId="139" xr:uid="{00000000-0005-0000-0000-00000E000000}"/>
    <cellStyle name="Currency 2 3 3" xfId="112" xr:uid="{00000000-0005-0000-0000-00000F000000}"/>
    <cellStyle name="Currency 2 4" xfId="61" xr:uid="{00000000-0005-0000-0000-000010000000}"/>
    <cellStyle name="Currency 2 4 2" xfId="97" xr:uid="{00000000-0005-0000-0000-000011000000}"/>
    <cellStyle name="Currency 2 4 2 2" xfId="153" xr:uid="{00000000-0005-0000-0000-000012000000}"/>
    <cellStyle name="Currency 2 4 3" xfId="126" xr:uid="{00000000-0005-0000-0000-000013000000}"/>
    <cellStyle name="Currency 2 5" xfId="41" xr:uid="{00000000-0005-0000-0000-000014000000}"/>
    <cellStyle name="Currency 2 5 2" xfId="135" xr:uid="{00000000-0005-0000-0000-000015000000}"/>
    <cellStyle name="Currency 2 6" xfId="79" xr:uid="{00000000-0005-0000-0000-000016000000}"/>
    <cellStyle name="Currency 2 7" xfId="108" xr:uid="{00000000-0005-0000-0000-000017000000}"/>
    <cellStyle name="Grey" xfId="3" xr:uid="{00000000-0005-0000-0000-000018000000}"/>
    <cellStyle name="Grey 2" xfId="22" xr:uid="{00000000-0005-0000-0000-000019000000}"/>
    <cellStyle name="Input [yellow]" xfId="4" xr:uid="{00000000-0005-0000-0000-00001A000000}"/>
    <cellStyle name="Input [yellow] 2" xfId="23" xr:uid="{00000000-0005-0000-0000-00001B000000}"/>
    <cellStyle name="Normal" xfId="0" builtinId="0"/>
    <cellStyle name="Normal - Style1" xfId="5" xr:uid="{00000000-0005-0000-0000-00001D000000}"/>
    <cellStyle name="Normal 10" xfId="37" xr:uid="{00000000-0005-0000-0000-00001E000000}"/>
    <cellStyle name="Normal 11" xfId="26" xr:uid="{00000000-0005-0000-0000-00001F000000}"/>
    <cellStyle name="Normal 12" xfId="25" xr:uid="{00000000-0005-0000-0000-000020000000}"/>
    <cellStyle name="Normal 13" xfId="36" xr:uid="{00000000-0005-0000-0000-000021000000}"/>
    <cellStyle name="Normal 14" xfId="28" xr:uid="{00000000-0005-0000-0000-000022000000}"/>
    <cellStyle name="Normal 15" xfId="34" xr:uid="{00000000-0005-0000-0000-000023000000}"/>
    <cellStyle name="Normal 16" xfId="35" xr:uid="{00000000-0005-0000-0000-000024000000}"/>
    <cellStyle name="Normal 17" xfId="29" xr:uid="{00000000-0005-0000-0000-000025000000}"/>
    <cellStyle name="Normal 18" xfId="38" xr:uid="{00000000-0005-0000-0000-000026000000}"/>
    <cellStyle name="Normal 19" xfId="43" xr:uid="{00000000-0005-0000-0000-000027000000}"/>
    <cellStyle name="Normal 2" xfId="9" xr:uid="{00000000-0005-0000-0000-000028000000}"/>
    <cellStyle name="Normal 2 2" xfId="15" xr:uid="{00000000-0005-0000-0000-000029000000}"/>
    <cellStyle name="Normal 20" xfId="63" xr:uid="{00000000-0005-0000-0000-00002A000000}"/>
    <cellStyle name="Normal 21" xfId="64" xr:uid="{00000000-0005-0000-0000-00002B000000}"/>
    <cellStyle name="Normal 22" xfId="65" xr:uid="{00000000-0005-0000-0000-00002C000000}"/>
    <cellStyle name="Normal 23" xfId="69" xr:uid="{00000000-0005-0000-0000-00002D000000}"/>
    <cellStyle name="Normal 24" xfId="76" xr:uid="{00000000-0005-0000-0000-00002E000000}"/>
    <cellStyle name="Normal 25" xfId="156" xr:uid="{00000000-0005-0000-0000-00002F000000}"/>
    <cellStyle name="Normal 26" xfId="157" xr:uid="{00000000-0005-0000-0000-000030000000}"/>
    <cellStyle name="Normal 27" xfId="158" xr:uid="{00000000-0005-0000-0000-000031000000}"/>
    <cellStyle name="Normal 28" xfId="159" xr:uid="{00000000-0005-0000-0000-000032000000}"/>
    <cellStyle name="Normal 29" xfId="160" xr:uid="{00000000-0005-0000-0000-000033000000}"/>
    <cellStyle name="Normal 3" xfId="17" xr:uid="{00000000-0005-0000-0000-000034000000}"/>
    <cellStyle name="Normal 3 2" xfId="32" xr:uid="{00000000-0005-0000-0000-000035000000}"/>
    <cellStyle name="Normal 3 2 2" xfId="50" xr:uid="{00000000-0005-0000-0000-000036000000}"/>
    <cellStyle name="Normal 3 2 2 2" xfId="86" xr:uid="{00000000-0005-0000-0000-000037000000}"/>
    <cellStyle name="Normal 3 2 2 2 2" xfId="142" xr:uid="{00000000-0005-0000-0000-000038000000}"/>
    <cellStyle name="Normal 3 2 2 3" xfId="115" xr:uid="{00000000-0005-0000-0000-000039000000}"/>
    <cellStyle name="Normal 3 2 3" xfId="74" xr:uid="{00000000-0005-0000-0000-00003A000000}"/>
    <cellStyle name="Normal 3 2 3 2" xfId="131" xr:uid="{00000000-0005-0000-0000-00003B000000}"/>
    <cellStyle name="Normal 3 2 4" xfId="104" xr:uid="{00000000-0005-0000-0000-00003C000000}"/>
    <cellStyle name="Normal 3 3" xfId="30" xr:uid="{00000000-0005-0000-0000-00003D000000}"/>
    <cellStyle name="Normal 3 3 2" xfId="51" xr:uid="{00000000-0005-0000-0000-00003E000000}"/>
    <cellStyle name="Normal 3 3 2 2" xfId="87" xr:uid="{00000000-0005-0000-0000-00003F000000}"/>
    <cellStyle name="Normal 3 3 2 2 2" xfId="143" xr:uid="{00000000-0005-0000-0000-000040000000}"/>
    <cellStyle name="Normal 3 3 2 3" xfId="116" xr:uid="{00000000-0005-0000-0000-000041000000}"/>
    <cellStyle name="Normal 3 3 3" xfId="72" xr:uid="{00000000-0005-0000-0000-000042000000}"/>
    <cellStyle name="Normal 3 3 3 2" xfId="129" xr:uid="{00000000-0005-0000-0000-000043000000}"/>
    <cellStyle name="Normal 3 3 4" xfId="102" xr:uid="{00000000-0005-0000-0000-000044000000}"/>
    <cellStyle name="Normal 3 4" xfId="42" xr:uid="{00000000-0005-0000-0000-000045000000}"/>
    <cellStyle name="Normal 3 5" xfId="49" xr:uid="{00000000-0005-0000-0000-000046000000}"/>
    <cellStyle name="Normal 3 5 2" xfId="85" xr:uid="{00000000-0005-0000-0000-000047000000}"/>
    <cellStyle name="Normal 3 5 2 2" xfId="141" xr:uid="{00000000-0005-0000-0000-000048000000}"/>
    <cellStyle name="Normal 3 5 3" xfId="114" xr:uid="{00000000-0005-0000-0000-000049000000}"/>
    <cellStyle name="Normal 3 6" xfId="70" xr:uid="{00000000-0005-0000-0000-00004A000000}"/>
    <cellStyle name="Normal 3 6 2" xfId="127" xr:uid="{00000000-0005-0000-0000-00004B000000}"/>
    <cellStyle name="Normal 3 7" xfId="100" xr:uid="{00000000-0005-0000-0000-00004C000000}"/>
    <cellStyle name="Normal 30" xfId="161" xr:uid="{00000000-0005-0000-0000-00004D000000}"/>
    <cellStyle name="Normal 31" xfId="162" xr:uid="{00000000-0005-0000-0000-00004E000000}"/>
    <cellStyle name="Normal 4" xfId="18" xr:uid="{00000000-0005-0000-0000-00004F000000}"/>
    <cellStyle name="Normal 4 2" xfId="33" xr:uid="{00000000-0005-0000-0000-000050000000}"/>
    <cellStyle name="Normal 4 2 2" xfId="53" xr:uid="{00000000-0005-0000-0000-000051000000}"/>
    <cellStyle name="Normal 4 2 2 2" xfId="89" xr:uid="{00000000-0005-0000-0000-000052000000}"/>
    <cellStyle name="Normal 4 2 2 2 2" xfId="145" xr:uid="{00000000-0005-0000-0000-000053000000}"/>
    <cellStyle name="Normal 4 2 2 3" xfId="118" xr:uid="{00000000-0005-0000-0000-000054000000}"/>
    <cellStyle name="Normal 4 2 3" xfId="75" xr:uid="{00000000-0005-0000-0000-000055000000}"/>
    <cellStyle name="Normal 4 2 3 2" xfId="132" xr:uid="{00000000-0005-0000-0000-000056000000}"/>
    <cellStyle name="Normal 4 2 4" xfId="105" xr:uid="{00000000-0005-0000-0000-000057000000}"/>
    <cellStyle name="Normal 4 3" xfId="31" xr:uid="{00000000-0005-0000-0000-000058000000}"/>
    <cellStyle name="Normal 4 3 2" xfId="54" xr:uid="{00000000-0005-0000-0000-000059000000}"/>
    <cellStyle name="Normal 4 3 2 2" xfId="90" xr:uid="{00000000-0005-0000-0000-00005A000000}"/>
    <cellStyle name="Normal 4 3 2 2 2" xfId="146" xr:uid="{00000000-0005-0000-0000-00005B000000}"/>
    <cellStyle name="Normal 4 3 2 3" xfId="119" xr:uid="{00000000-0005-0000-0000-00005C000000}"/>
    <cellStyle name="Normal 4 3 3" xfId="73" xr:uid="{00000000-0005-0000-0000-00005D000000}"/>
    <cellStyle name="Normal 4 3 3 2" xfId="130" xr:uid="{00000000-0005-0000-0000-00005E000000}"/>
    <cellStyle name="Normal 4 3 4" xfId="103" xr:uid="{00000000-0005-0000-0000-00005F000000}"/>
    <cellStyle name="Normal 4 4" xfId="39" xr:uid="{00000000-0005-0000-0000-000060000000}"/>
    <cellStyle name="Normal 4 4 2" xfId="55" xr:uid="{00000000-0005-0000-0000-000061000000}"/>
    <cellStyle name="Normal 4 4 2 2" xfId="91" xr:uid="{00000000-0005-0000-0000-000062000000}"/>
    <cellStyle name="Normal 4 4 2 2 2" xfId="147" xr:uid="{00000000-0005-0000-0000-000063000000}"/>
    <cellStyle name="Normal 4 4 2 3" xfId="120" xr:uid="{00000000-0005-0000-0000-000064000000}"/>
    <cellStyle name="Normal 4 4 3" xfId="77" xr:uid="{00000000-0005-0000-0000-000065000000}"/>
    <cellStyle name="Normal 4 4 3 2" xfId="133" xr:uid="{00000000-0005-0000-0000-000066000000}"/>
    <cellStyle name="Normal 4 4 4" xfId="106" xr:uid="{00000000-0005-0000-0000-000067000000}"/>
    <cellStyle name="Normal 4 5" xfId="44" xr:uid="{00000000-0005-0000-0000-000068000000}"/>
    <cellStyle name="Normal 4 5 2" xfId="56" xr:uid="{00000000-0005-0000-0000-000069000000}"/>
    <cellStyle name="Normal 4 5 2 2" xfId="92" xr:uid="{00000000-0005-0000-0000-00006A000000}"/>
    <cellStyle name="Normal 4 5 2 2 2" xfId="148" xr:uid="{00000000-0005-0000-0000-00006B000000}"/>
    <cellStyle name="Normal 4 5 2 3" xfId="121" xr:uid="{00000000-0005-0000-0000-00006C000000}"/>
    <cellStyle name="Normal 4 5 3" xfId="80" xr:uid="{00000000-0005-0000-0000-00006D000000}"/>
    <cellStyle name="Normal 4 5 3 2" xfId="136" xr:uid="{00000000-0005-0000-0000-00006E000000}"/>
    <cellStyle name="Normal 4 5 4" xfId="109" xr:uid="{00000000-0005-0000-0000-00006F000000}"/>
    <cellStyle name="Normal 4 6" xfId="52" xr:uid="{00000000-0005-0000-0000-000070000000}"/>
    <cellStyle name="Normal 4 6 2" xfId="88" xr:uid="{00000000-0005-0000-0000-000071000000}"/>
    <cellStyle name="Normal 4 6 2 2" xfId="144" xr:uid="{00000000-0005-0000-0000-000072000000}"/>
    <cellStyle name="Normal 4 6 3" xfId="117" xr:uid="{00000000-0005-0000-0000-000073000000}"/>
    <cellStyle name="Normal 4 7" xfId="59" xr:uid="{00000000-0005-0000-0000-000074000000}"/>
    <cellStyle name="Normal 4 7 2" xfId="95" xr:uid="{00000000-0005-0000-0000-000075000000}"/>
    <cellStyle name="Normal 4 7 2 2" xfId="151" xr:uid="{00000000-0005-0000-0000-000076000000}"/>
    <cellStyle name="Normal 4 7 3" xfId="124" xr:uid="{00000000-0005-0000-0000-000077000000}"/>
    <cellStyle name="Normal 4 8" xfId="71" xr:uid="{00000000-0005-0000-0000-000078000000}"/>
    <cellStyle name="Normal 4 8 2" xfId="128" xr:uid="{00000000-0005-0000-0000-000079000000}"/>
    <cellStyle name="Normal 4 9" xfId="101" xr:uid="{00000000-0005-0000-0000-00007A000000}"/>
    <cellStyle name="Normal 5" xfId="19" xr:uid="{00000000-0005-0000-0000-00007B000000}"/>
    <cellStyle name="Normal 6" xfId="20" xr:uid="{00000000-0005-0000-0000-00007C000000}"/>
    <cellStyle name="Normal 7" xfId="21" xr:uid="{00000000-0005-0000-0000-00007D000000}"/>
    <cellStyle name="Normal 8" xfId="27" xr:uid="{00000000-0005-0000-0000-00007E000000}"/>
    <cellStyle name="Normal 9" xfId="24" xr:uid="{00000000-0005-0000-0000-00007F000000}"/>
    <cellStyle name="Percent" xfId="13" builtinId="5"/>
    <cellStyle name="Percent [2]" xfId="6" xr:uid="{00000000-0005-0000-0000-000081000000}"/>
    <cellStyle name="Percent 10" xfId="99" xr:uid="{00000000-0005-0000-0000-000082000000}"/>
    <cellStyle name="Percent 11" xfId="155" xr:uid="{00000000-0005-0000-0000-000083000000}"/>
    <cellStyle name="Percent 12" xfId="154" xr:uid="{00000000-0005-0000-0000-000084000000}"/>
    <cellStyle name="Percent 2" xfId="11" xr:uid="{00000000-0005-0000-0000-000085000000}"/>
    <cellStyle name="Percent 2 2" xfId="45" xr:uid="{00000000-0005-0000-0000-000086000000}"/>
    <cellStyle name="Percent 2 2 2" xfId="58" xr:uid="{00000000-0005-0000-0000-000087000000}"/>
    <cellStyle name="Percent 2 2 2 2" xfId="94" xr:uid="{00000000-0005-0000-0000-000088000000}"/>
    <cellStyle name="Percent 2 2 2 2 2" xfId="150" xr:uid="{00000000-0005-0000-0000-000089000000}"/>
    <cellStyle name="Percent 2 2 2 3" xfId="123" xr:uid="{00000000-0005-0000-0000-00008A000000}"/>
    <cellStyle name="Percent 2 2 3" xfId="81" xr:uid="{00000000-0005-0000-0000-00008B000000}"/>
    <cellStyle name="Percent 2 2 3 2" xfId="137" xr:uid="{00000000-0005-0000-0000-00008C000000}"/>
    <cellStyle name="Percent 2 2 4" xfId="110" xr:uid="{00000000-0005-0000-0000-00008D000000}"/>
    <cellStyle name="Percent 2 3" xfId="57" xr:uid="{00000000-0005-0000-0000-00008E000000}"/>
    <cellStyle name="Percent 2 3 2" xfId="93" xr:uid="{00000000-0005-0000-0000-00008F000000}"/>
    <cellStyle name="Percent 2 3 2 2" xfId="149" xr:uid="{00000000-0005-0000-0000-000090000000}"/>
    <cellStyle name="Percent 2 3 3" xfId="122" xr:uid="{00000000-0005-0000-0000-000091000000}"/>
    <cellStyle name="Percent 2 4" xfId="60" xr:uid="{00000000-0005-0000-0000-000092000000}"/>
    <cellStyle name="Percent 2 4 2" xfId="96" xr:uid="{00000000-0005-0000-0000-000093000000}"/>
    <cellStyle name="Percent 2 4 2 2" xfId="152" xr:uid="{00000000-0005-0000-0000-000094000000}"/>
    <cellStyle name="Percent 2 4 3" xfId="125" xr:uid="{00000000-0005-0000-0000-000095000000}"/>
    <cellStyle name="Percent 2 5" xfId="40" xr:uid="{00000000-0005-0000-0000-000096000000}"/>
    <cellStyle name="Percent 2 5 2" xfId="134" xr:uid="{00000000-0005-0000-0000-000097000000}"/>
    <cellStyle name="Percent 2 6" xfId="78" xr:uid="{00000000-0005-0000-0000-000098000000}"/>
    <cellStyle name="Percent 2 7" xfId="107" xr:uid="{00000000-0005-0000-0000-000099000000}"/>
    <cellStyle name="Percent 3" xfId="14" xr:uid="{00000000-0005-0000-0000-00009A000000}"/>
    <cellStyle name="Percent 4" xfId="16" xr:uid="{00000000-0005-0000-0000-00009B000000}"/>
    <cellStyle name="Percent 5" xfId="62" xr:uid="{00000000-0005-0000-0000-00009C000000}"/>
    <cellStyle name="Percent 6" xfId="68" xr:uid="{00000000-0005-0000-0000-00009D000000}"/>
    <cellStyle name="Percent 7" xfId="67" xr:uid="{00000000-0005-0000-0000-00009E000000}"/>
    <cellStyle name="Percent 8" xfId="66" xr:uid="{00000000-0005-0000-0000-00009F000000}"/>
    <cellStyle name="Percent 9" xfId="98" xr:uid="{00000000-0005-0000-0000-0000A0000000}"/>
    <cellStyle name="Style 1" xfId="7" xr:uid="{00000000-0005-0000-0000-0000A1000000}"/>
    <cellStyle name="Times New Roman" xfId="8" xr:uid="{00000000-0005-0000-0000-0000A2000000}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/>
              <a:t>Forward Prices &amp; Electric Hedging MTM</a:t>
            </a:r>
          </a:p>
        </c:rich>
      </c:tx>
      <c:layout>
        <c:manualLayout>
          <c:xMode val="edge"/>
          <c:yMode val="edge"/>
          <c:x val="0.33719699569187583"/>
          <c:y val="1.4107581202540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9875844106041E-2"/>
          <c:y val="4.3736653945814698E-2"/>
          <c:w val="0.78011942395504041"/>
          <c:h val="0.78984485190409648"/>
        </c:manualLayout>
      </c:layout>
      <c:barChart>
        <c:barDir val="col"/>
        <c:grouping val="clustered"/>
        <c:varyColors val="0"/>
        <c:ser>
          <c:idx val="3"/>
          <c:order val="2"/>
          <c:tx>
            <c:v>Electric MTM (Prior Forecast)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'NYC Forecast ENERGY 09 07 21'!$A$8:$A$23</c:f>
              <c:numCache>
                <c:formatCode>mmmm\ yyyy</c:formatCode>
                <c:ptCount val="16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  <c:pt idx="15">
                  <c:v>44896</c:v>
                </c:pt>
              </c:numCache>
            </c:numRef>
          </c:cat>
          <c:val>
            <c:numRef>
              <c:f>'NYC Forecast ENERGY 09 07 21'!$AL$8:$AL$23</c:f>
              <c:numCache>
                <c:formatCode>#,##0_);[Red]\(#,##0\)</c:formatCode>
                <c:ptCount val="16"/>
                <c:pt idx="0">
                  <c:v>-23224386</c:v>
                </c:pt>
                <c:pt idx="1">
                  <c:v>-26406591</c:v>
                </c:pt>
                <c:pt idx="2">
                  <c:v>-28117241</c:v>
                </c:pt>
                <c:pt idx="3">
                  <c:v>-8621382</c:v>
                </c:pt>
                <c:pt idx="4">
                  <c:v>14722401</c:v>
                </c:pt>
                <c:pt idx="5">
                  <c:v>10551869</c:v>
                </c:pt>
                <c:pt idx="6">
                  <c:v>-20672340</c:v>
                </c:pt>
                <c:pt idx="7">
                  <c:v>-27827510</c:v>
                </c:pt>
                <c:pt idx="8">
                  <c:v>-8157692</c:v>
                </c:pt>
                <c:pt idx="9">
                  <c:v>-6683423</c:v>
                </c:pt>
                <c:pt idx="10">
                  <c:v>345608</c:v>
                </c:pt>
                <c:pt idx="11">
                  <c:v>-1733298</c:v>
                </c:pt>
                <c:pt idx="12">
                  <c:v>-7383923</c:v>
                </c:pt>
                <c:pt idx="13">
                  <c:v>-9166196</c:v>
                </c:pt>
                <c:pt idx="14">
                  <c:v>-19514554</c:v>
                </c:pt>
                <c:pt idx="15">
                  <c:v>-9411690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9-4AB3-9EAC-AFD1F0B877FB}"/>
            </c:ext>
          </c:extLst>
        </c:ser>
        <c:ser>
          <c:idx val="2"/>
          <c:order val="3"/>
          <c:tx>
            <c:v>Electric MTM (Current Forecast)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'NYC Forecast ENERGY 09 07 21'!$A$8:$A$23</c:f>
              <c:numCache>
                <c:formatCode>mmmm\ yyyy</c:formatCode>
                <c:ptCount val="16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  <c:pt idx="15">
                  <c:v>44896</c:v>
                </c:pt>
              </c:numCache>
            </c:numRef>
          </c:cat>
          <c:val>
            <c:numRef>
              <c:f>'NYC Forecast ENERGY 09 07 21'!$O$8:$O$23</c:f>
              <c:numCache>
                <c:formatCode>#,##0_);[Red]\(#,##0\)</c:formatCode>
                <c:ptCount val="16"/>
                <c:pt idx="0">
                  <c:v>-27522902</c:v>
                </c:pt>
                <c:pt idx="1">
                  <c:v>-30717067</c:v>
                </c:pt>
                <c:pt idx="2">
                  <c:v>-31504493</c:v>
                </c:pt>
                <c:pt idx="3">
                  <c:v>-12716459</c:v>
                </c:pt>
                <c:pt idx="4">
                  <c:v>10805431</c:v>
                </c:pt>
                <c:pt idx="5">
                  <c:v>6009649</c:v>
                </c:pt>
                <c:pt idx="6">
                  <c:v>-22816266</c:v>
                </c:pt>
                <c:pt idx="7">
                  <c:v>-29482079</c:v>
                </c:pt>
                <c:pt idx="8">
                  <c:v>-12139211</c:v>
                </c:pt>
                <c:pt idx="9">
                  <c:v>-10958634</c:v>
                </c:pt>
                <c:pt idx="10">
                  <c:v>-3312109</c:v>
                </c:pt>
                <c:pt idx="11">
                  <c:v>-4928048</c:v>
                </c:pt>
                <c:pt idx="12">
                  <c:v>-11417087</c:v>
                </c:pt>
                <c:pt idx="13">
                  <c:v>-13825867</c:v>
                </c:pt>
                <c:pt idx="14">
                  <c:v>-23581089</c:v>
                </c:pt>
                <c:pt idx="15">
                  <c:v>-13019251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9-4AB3-9EAC-AFD1F0B8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87296"/>
        <c:axId val="170905984"/>
      </c:barChart>
      <c:lineChart>
        <c:grouping val="standard"/>
        <c:varyColors val="0"/>
        <c:ser>
          <c:idx val="1"/>
          <c:order val="0"/>
          <c:tx>
            <c:v>Zone J ATC (Prior Forecast)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'NYC Forecast ENERGY 09 07 21'!$A$8:$A$23</c:f>
              <c:numCache>
                <c:formatCode>mmmm\ yyyy</c:formatCode>
                <c:ptCount val="16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  <c:pt idx="15">
                  <c:v>44896</c:v>
                </c:pt>
              </c:numCache>
            </c:numRef>
          </c:cat>
          <c:val>
            <c:numRef>
              <c:f>'NYC Forecast ENERGY 09 07 21'!$AA$8:$AA$23</c:f>
              <c:numCache>
                <c:formatCode>0.00</c:formatCode>
                <c:ptCount val="16"/>
                <c:pt idx="0">
                  <c:v>41.671000000000006</c:v>
                </c:pt>
                <c:pt idx="1">
                  <c:v>39.3125</c:v>
                </c:pt>
                <c:pt idx="2">
                  <c:v>46.825000000000003</c:v>
                </c:pt>
                <c:pt idx="3">
                  <c:v>66.125</c:v>
                </c:pt>
                <c:pt idx="4">
                  <c:v>96.155500000000018</c:v>
                </c:pt>
                <c:pt idx="5">
                  <c:v>93.375</c:v>
                </c:pt>
                <c:pt idx="6">
                  <c:v>52.887500000000003</c:v>
                </c:pt>
                <c:pt idx="7">
                  <c:v>35.804500000000004</c:v>
                </c:pt>
                <c:pt idx="8">
                  <c:v>33.662999999999997</c:v>
                </c:pt>
                <c:pt idx="9">
                  <c:v>35.055500000000002</c:v>
                </c:pt>
                <c:pt idx="10">
                  <c:v>44.804500000000004</c:v>
                </c:pt>
                <c:pt idx="11">
                  <c:v>41.7545</c:v>
                </c:pt>
                <c:pt idx="12">
                  <c:v>34.83</c:v>
                </c:pt>
                <c:pt idx="13">
                  <c:v>33.406500000000001</c:v>
                </c:pt>
                <c:pt idx="14">
                  <c:v>40.819000000000003</c:v>
                </c:pt>
                <c:pt idx="15">
                  <c:v>55.039000000000001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9-4AB3-9EAC-AFD1F0B877FB}"/>
            </c:ext>
          </c:extLst>
        </c:ser>
        <c:ser>
          <c:idx val="0"/>
          <c:order val="1"/>
          <c:tx>
            <c:v>NYC ATC (Current Forecast)</c:v>
          </c:tx>
          <c:spPr>
            <a:ln w="38100">
              <a:solidFill>
                <a:srgbClr val="FF6600"/>
              </a:solidFill>
              <a:prstDash val="lgDash"/>
            </a:ln>
          </c:spPr>
          <c:marker>
            <c:symbol val="none"/>
          </c:marker>
          <c:cat>
            <c:numRef>
              <c:f>'NYC Forecast ENERGY 09 07 21'!$A$8:$A$23</c:f>
              <c:numCache>
                <c:formatCode>mmmm\ yyyy</c:formatCode>
                <c:ptCount val="16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  <c:pt idx="15">
                  <c:v>44896</c:v>
                </c:pt>
              </c:numCache>
            </c:numRef>
          </c:cat>
          <c:val>
            <c:numRef>
              <c:f>'NYC Forecast ENERGY 09 07 21'!$D$8:$D$23</c:f>
              <c:numCache>
                <c:formatCode>0.00</c:formatCode>
                <c:ptCount val="16"/>
                <c:pt idx="0">
                  <c:v>40.485000000000007</c:v>
                </c:pt>
                <c:pt idx="1">
                  <c:v>41.322500000000005</c:v>
                </c:pt>
                <c:pt idx="2">
                  <c:v>48.907499999999999</c:v>
                </c:pt>
                <c:pt idx="3">
                  <c:v>67.121499999999997</c:v>
                </c:pt>
                <c:pt idx="4">
                  <c:v>96.527000000000015</c:v>
                </c:pt>
                <c:pt idx="5">
                  <c:v>92.627499999999998</c:v>
                </c:pt>
                <c:pt idx="6">
                  <c:v>54.579499999999996</c:v>
                </c:pt>
                <c:pt idx="7">
                  <c:v>37.261000000000003</c:v>
                </c:pt>
                <c:pt idx="8">
                  <c:v>34.738500000000002</c:v>
                </c:pt>
                <c:pt idx="9">
                  <c:v>35.673500000000004</c:v>
                </c:pt>
                <c:pt idx="10">
                  <c:v>46.177999999999997</c:v>
                </c:pt>
                <c:pt idx="11">
                  <c:v>43.56</c:v>
                </c:pt>
                <c:pt idx="12">
                  <c:v>35.748500000000007</c:v>
                </c:pt>
                <c:pt idx="13">
                  <c:v>33.777500000000003</c:v>
                </c:pt>
                <c:pt idx="14">
                  <c:v>40.6175</c:v>
                </c:pt>
                <c:pt idx="15">
                  <c:v>55.546500000000009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9-4AB3-9EAC-AFD1F0B8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06688"/>
        <c:axId val="166084992"/>
      </c:lineChart>
      <c:dateAx>
        <c:axId val="165906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84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608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Zone J Around-the-Clock ($/MWh)</a:t>
                </a:r>
              </a:p>
            </c:rich>
          </c:tx>
          <c:layout>
            <c:manualLayout>
              <c:xMode val="edge"/>
              <c:yMode val="edge"/>
              <c:x val="1.3698630136986301E-2"/>
              <c:y val="0.324400564174903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06688"/>
        <c:crosses val="autoZero"/>
        <c:crossBetween val="between"/>
      </c:valAx>
      <c:dateAx>
        <c:axId val="1660872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70905984"/>
        <c:crosses val="autoZero"/>
        <c:auto val="0"/>
        <c:lblOffset val="100"/>
        <c:baseTimeUnit val="months"/>
      </c:dateAx>
      <c:valAx>
        <c:axId val="17090598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Unrealized MTM ($)</a:t>
                </a:r>
              </a:p>
            </c:rich>
          </c:tx>
          <c:layout>
            <c:manualLayout>
              <c:xMode val="edge"/>
              <c:yMode val="edge"/>
              <c:x val="0.96417281348789341"/>
              <c:y val="0.386459802538787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8729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2708113804004423E-2"/>
          <c:y val="0.91584391161260004"/>
          <c:w val="0.83034773445732368"/>
          <c:h val="7.85143394452285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1">
    <tabColor theme="9" tint="0.79998168889431442"/>
  </sheetPr>
  <sheetViews>
    <sheetView zoomScale="70" workbookViewId="0"/>
  </sheetViews>
  <pageMargins left="0.5" right="0.5" top="0.5" bottom="0.5" header="0.5" footer="0.25"/>
  <pageSetup orientation="landscape" r:id="rId1"/>
  <headerFooter alignWithMargins="0">
    <oddFooter>&amp;R&amp;"Arial,Italic"&amp;8&amp;Z&amp;F&amp;F&amp;A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26071" cy="6740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fitToPage="1"/>
  </sheetPr>
  <dimension ref="A1:AZ120"/>
  <sheetViews>
    <sheetView tabSelected="1" zoomScaleNormal="100" workbookViewId="0">
      <pane xSplit="1" ySplit="7" topLeftCell="B8" activePane="bottomRight" state="frozen"/>
      <selection pane="topRight"/>
      <selection pane="bottomLeft"/>
      <selection pane="bottomRight" activeCell="D18" sqref="D18"/>
    </sheetView>
  </sheetViews>
  <sheetFormatPr defaultColWidth="9.140625" defaultRowHeight="12.75" x14ac:dyDescent="0.2"/>
  <cols>
    <col min="1" max="1" width="16.140625" style="43" customWidth="1"/>
    <col min="2" max="2" width="12.28515625" style="43" customWidth="1"/>
    <col min="3" max="3" width="9.5703125" style="43" bestFit="1" customWidth="1"/>
    <col min="4" max="4" width="9.5703125" style="43" customWidth="1"/>
    <col min="5" max="5" width="8.85546875"/>
    <col min="6" max="6" width="12.140625" style="43" customWidth="1"/>
    <col min="7" max="8" width="9.5703125" style="43" bestFit="1" customWidth="1"/>
    <col min="9" max="9" width="9.7109375" bestFit="1" customWidth="1"/>
    <col min="10" max="10" width="7.140625" style="40" customWidth="1"/>
    <col min="11" max="11" width="15.28515625" style="41" customWidth="1"/>
    <col min="12" max="13" width="13.5703125" style="41" customWidth="1"/>
    <col min="14" max="14" width="18.28515625" style="41" customWidth="1"/>
    <col min="15" max="15" width="15" style="41" customWidth="1"/>
    <col min="16" max="16" width="5.7109375" style="42" customWidth="1"/>
    <col min="17" max="17" width="15.140625" style="41" customWidth="1"/>
    <col min="18" max="18" width="14.28515625" style="41" customWidth="1"/>
    <col min="19" max="19" width="12.140625" style="41" customWidth="1"/>
    <col min="20" max="20" width="12.140625" style="43" customWidth="1"/>
    <col min="21" max="21" width="12.140625" style="44" customWidth="1"/>
    <col min="22" max="22" width="12.140625" style="43" customWidth="1"/>
    <col min="23" max="23" width="12.140625" style="110" customWidth="1"/>
    <col min="24" max="24" width="14.7109375" style="43" bestFit="1" customWidth="1"/>
    <col min="25" max="25" width="12.28515625" style="43" customWidth="1"/>
    <col min="26" max="26" width="9.5703125" style="43" bestFit="1" customWidth="1"/>
    <col min="27" max="27" width="9.5703125" style="43" customWidth="1"/>
    <col min="29" max="29" width="12.140625" style="43" customWidth="1"/>
    <col min="30" max="31" width="9.5703125" style="43" bestFit="1" customWidth="1"/>
    <col min="32" max="32" width="9.7109375" bestFit="1" customWidth="1"/>
    <col min="33" max="33" width="7.140625" style="40" customWidth="1"/>
    <col min="34" max="34" width="15.28515625" style="41" customWidth="1"/>
    <col min="35" max="36" width="13.5703125" style="41" customWidth="1"/>
    <col min="37" max="37" width="18.28515625" style="41" customWidth="1"/>
    <col min="38" max="38" width="15" style="41" customWidth="1"/>
    <col min="39" max="39" width="5.7109375" style="42" customWidth="1"/>
    <col min="40" max="40" width="15.140625" style="41" customWidth="1"/>
    <col min="41" max="42" width="14.28515625" style="41" customWidth="1"/>
    <col min="43" max="43" width="9.140625" style="43"/>
    <col min="44" max="44" width="17.7109375" style="43" customWidth="1"/>
    <col min="45" max="46" width="9.140625" style="43"/>
    <col min="47" max="47" width="13.85546875" style="43" bestFit="1" customWidth="1"/>
    <col min="48" max="48" width="12.28515625" style="43" bestFit="1" customWidth="1"/>
    <col min="49" max="49" width="9.140625" style="43"/>
    <col min="50" max="50" width="10.5703125" style="43" bestFit="1" customWidth="1"/>
    <col min="51" max="51" width="9.85546875" style="43" bestFit="1" customWidth="1"/>
    <col min="52" max="52" width="9.140625" style="43"/>
    <col min="53" max="53" width="11.28515625" style="43" bestFit="1" customWidth="1"/>
    <col min="54" max="16384" width="9.140625" style="43"/>
  </cols>
  <sheetData>
    <row r="1" spans="1:52" x14ac:dyDescent="0.2">
      <c r="A1" s="87"/>
      <c r="B1" s="87"/>
      <c r="C1" s="87"/>
      <c r="D1" s="87"/>
      <c r="F1" s="87"/>
      <c r="G1" s="87"/>
      <c r="H1" s="87"/>
      <c r="X1" s="87"/>
      <c r="Y1" s="87"/>
      <c r="Z1" s="87"/>
      <c r="AA1" s="87"/>
      <c r="AC1" s="87"/>
      <c r="AD1" s="87"/>
      <c r="AE1" s="87"/>
    </row>
    <row r="2" spans="1:52" ht="16.5" thickBot="1" x14ac:dyDescent="0.3">
      <c r="A2" s="91">
        <f>+'Forward Energy'!D1</f>
        <v>44446</v>
      </c>
      <c r="B2" s="91"/>
      <c r="C2" s="91"/>
      <c r="D2" s="91"/>
      <c r="E2" s="92"/>
      <c r="F2" s="91"/>
      <c r="G2" s="91"/>
      <c r="H2" s="91"/>
      <c r="I2" s="92"/>
      <c r="J2" s="93"/>
      <c r="K2" s="94"/>
      <c r="L2" s="94"/>
      <c r="M2" s="94"/>
      <c r="N2" s="94"/>
      <c r="O2" s="94"/>
      <c r="P2" s="94"/>
      <c r="Q2" s="94"/>
      <c r="R2" s="94"/>
      <c r="S2" s="94"/>
      <c r="X2" s="91">
        <v>44413</v>
      </c>
      <c r="Y2" s="91"/>
      <c r="Z2" s="91"/>
      <c r="AA2" s="91"/>
      <c r="AB2" s="92"/>
      <c r="AC2" s="91"/>
      <c r="AD2" s="91"/>
      <c r="AE2" s="91"/>
      <c r="AF2" s="92"/>
      <c r="AG2" s="93"/>
      <c r="AH2" s="94"/>
      <c r="AI2" s="94"/>
      <c r="AJ2" s="94"/>
      <c r="AK2" s="94"/>
      <c r="AL2" s="94"/>
      <c r="AM2" s="94"/>
      <c r="AN2" s="94"/>
      <c r="AO2" s="94"/>
      <c r="AP2" s="94"/>
    </row>
    <row r="3" spans="1:52" x14ac:dyDescent="0.2">
      <c r="B3" s="46"/>
      <c r="C3" s="46"/>
      <c r="D3" s="46"/>
      <c r="K3" s="45"/>
      <c r="L3" s="45"/>
      <c r="M3" s="45"/>
      <c r="N3" s="45"/>
      <c r="O3" s="45"/>
      <c r="Q3" s="45"/>
      <c r="R3" s="45"/>
      <c r="S3" s="65"/>
      <c r="Y3" s="46"/>
      <c r="Z3" s="46"/>
      <c r="AA3" s="46"/>
      <c r="AH3" s="45"/>
      <c r="AI3" s="45"/>
      <c r="AJ3" s="45"/>
      <c r="AK3" s="45"/>
      <c r="AL3" s="45"/>
      <c r="AN3" s="45"/>
      <c r="AO3" s="45"/>
      <c r="AP3" s="65"/>
    </row>
    <row r="4" spans="1:52" ht="13.5" thickBot="1" x14ac:dyDescent="0.25">
      <c r="B4" s="88" t="s">
        <v>0</v>
      </c>
      <c r="C4" s="88"/>
      <c r="D4" s="88"/>
      <c r="F4" s="88" t="s">
        <v>35</v>
      </c>
      <c r="G4" s="88"/>
      <c r="H4" s="88"/>
      <c r="K4" s="47"/>
      <c r="L4" s="47"/>
      <c r="M4" s="47"/>
      <c r="N4" s="48" t="s">
        <v>25</v>
      </c>
      <c r="O4" s="47"/>
      <c r="P4" s="49"/>
      <c r="Q4" s="47"/>
      <c r="R4" s="47"/>
      <c r="S4" s="47"/>
      <c r="U4" s="50"/>
      <c r="Y4" s="88" t="s">
        <v>0</v>
      </c>
      <c r="Z4" s="88"/>
      <c r="AA4" s="88"/>
      <c r="AC4" s="88" t="s">
        <v>35</v>
      </c>
      <c r="AD4" s="88"/>
      <c r="AE4" s="88"/>
      <c r="AH4" s="47"/>
      <c r="AI4" s="47"/>
      <c r="AJ4" s="47"/>
      <c r="AK4" s="48" t="s">
        <v>40</v>
      </c>
      <c r="AL4" s="47"/>
      <c r="AM4" s="49"/>
      <c r="AN4" s="47"/>
      <c r="AO4" s="47"/>
      <c r="AP4" s="47"/>
      <c r="AR4" s="62"/>
    </row>
    <row r="5" spans="1:52" ht="13.5" thickBot="1" x14ac:dyDescent="0.25">
      <c r="B5" s="87" t="s">
        <v>1</v>
      </c>
      <c r="C5" s="87"/>
      <c r="D5" s="87"/>
      <c r="F5" s="87" t="s">
        <v>1</v>
      </c>
      <c r="G5" s="87"/>
      <c r="H5" s="87"/>
      <c r="J5" s="83" t="s">
        <v>44</v>
      </c>
      <c r="K5" s="82">
        <f>A2</f>
        <v>44446</v>
      </c>
      <c r="L5" s="26" t="s">
        <v>43</v>
      </c>
      <c r="M5" s="26"/>
      <c r="N5" s="26"/>
      <c r="O5" s="26"/>
      <c r="P5" s="7"/>
      <c r="Q5" s="85">
        <f>K5</f>
        <v>44446</v>
      </c>
      <c r="R5" s="24"/>
      <c r="S5" s="24"/>
      <c r="U5" s="34">
        <f>Q5</f>
        <v>44446</v>
      </c>
      <c r="V5" s="34"/>
      <c r="Y5" s="87" t="s">
        <v>1</v>
      </c>
      <c r="Z5" s="87"/>
      <c r="AA5" s="87"/>
      <c r="AC5" s="87" t="s">
        <v>1</v>
      </c>
      <c r="AD5" s="87"/>
      <c r="AE5" s="87"/>
      <c r="AG5" s="83" t="s">
        <v>44</v>
      </c>
      <c r="AH5" s="82">
        <v>44413</v>
      </c>
      <c r="AI5" s="26" t="s">
        <v>43</v>
      </c>
      <c r="AJ5" s="26"/>
      <c r="AK5" s="26"/>
      <c r="AL5" s="26"/>
      <c r="AM5" s="7"/>
      <c r="AN5" s="85">
        <v>44413</v>
      </c>
      <c r="AO5" s="24"/>
      <c r="AP5" s="24"/>
      <c r="AR5" s="63"/>
      <c r="AS5" s="49"/>
      <c r="AT5" s="49"/>
      <c r="AU5" s="49"/>
      <c r="AW5" s="63"/>
      <c r="AX5" s="49"/>
      <c r="AY5" s="49"/>
      <c r="AZ5" s="49"/>
    </row>
    <row r="6" spans="1:52" ht="24.75" customHeight="1" x14ac:dyDescent="0.2">
      <c r="B6" s="74" t="s">
        <v>2</v>
      </c>
      <c r="C6" s="86"/>
      <c r="D6" s="86"/>
      <c r="F6" s="86" t="s">
        <v>2</v>
      </c>
      <c r="G6" s="86"/>
      <c r="H6" s="86"/>
      <c r="K6" s="38" t="s">
        <v>27</v>
      </c>
      <c r="L6" s="27"/>
      <c r="M6" s="27"/>
      <c r="N6" s="27"/>
      <c r="O6" s="27"/>
      <c r="P6" s="28"/>
      <c r="Q6" s="39" t="s">
        <v>18</v>
      </c>
      <c r="R6" s="25"/>
      <c r="S6" s="25"/>
      <c r="U6" s="36" t="s">
        <v>33</v>
      </c>
      <c r="V6" s="36"/>
      <c r="Y6" s="74" t="s">
        <v>2</v>
      </c>
      <c r="Z6" s="86"/>
      <c r="AA6" s="86"/>
      <c r="AC6" s="86" t="s">
        <v>2</v>
      </c>
      <c r="AD6" s="86"/>
      <c r="AE6" s="86"/>
      <c r="AH6" s="38" t="s">
        <v>27</v>
      </c>
      <c r="AI6" s="27"/>
      <c r="AJ6" s="27"/>
      <c r="AK6" s="27"/>
      <c r="AL6" s="27"/>
      <c r="AM6" s="28"/>
      <c r="AN6" s="39" t="s">
        <v>18</v>
      </c>
      <c r="AO6" s="25"/>
      <c r="AP6" s="25"/>
      <c r="AR6" s="62"/>
      <c r="AW6" s="62"/>
    </row>
    <row r="7" spans="1:52" ht="25.5" x14ac:dyDescent="0.2">
      <c r="B7" s="75" t="s">
        <v>3</v>
      </c>
      <c r="C7" s="75" t="s">
        <v>4</v>
      </c>
      <c r="D7" s="71" t="s">
        <v>5</v>
      </c>
      <c r="F7" s="2" t="s">
        <v>3</v>
      </c>
      <c r="G7" s="2" t="s">
        <v>4</v>
      </c>
      <c r="H7" s="2" t="s">
        <v>5</v>
      </c>
      <c r="K7" s="76" t="s">
        <v>26</v>
      </c>
      <c r="L7" s="77" t="s">
        <v>41</v>
      </c>
      <c r="M7" s="77" t="s">
        <v>51</v>
      </c>
      <c r="N7" s="66" t="s">
        <v>19</v>
      </c>
      <c r="O7" s="78" t="s">
        <v>42</v>
      </c>
      <c r="Q7" s="77" t="s">
        <v>26</v>
      </c>
      <c r="R7" s="66" t="s">
        <v>19</v>
      </c>
      <c r="S7" s="73" t="s">
        <v>20</v>
      </c>
      <c r="U7" s="37" t="s">
        <v>32</v>
      </c>
      <c r="V7" s="37"/>
      <c r="Y7" s="75" t="s">
        <v>3</v>
      </c>
      <c r="Z7" s="75" t="s">
        <v>4</v>
      </c>
      <c r="AA7" s="71" t="s">
        <v>5</v>
      </c>
      <c r="AC7" s="2" t="s">
        <v>3</v>
      </c>
      <c r="AD7" s="2" t="s">
        <v>4</v>
      </c>
      <c r="AE7" s="2" t="s">
        <v>5</v>
      </c>
      <c r="AH7" s="76" t="s">
        <v>26</v>
      </c>
      <c r="AI7" s="77" t="s">
        <v>41</v>
      </c>
      <c r="AJ7" s="77" t="s">
        <v>51</v>
      </c>
      <c r="AK7" s="66" t="s">
        <v>19</v>
      </c>
      <c r="AL7" s="78" t="s">
        <v>42</v>
      </c>
      <c r="AN7" s="77" t="s">
        <v>26</v>
      </c>
      <c r="AO7" s="66" t="s">
        <v>19</v>
      </c>
      <c r="AP7" s="73" t="s">
        <v>20</v>
      </c>
      <c r="AR7" s="6"/>
      <c r="AS7" s="6"/>
      <c r="AU7" s="41"/>
      <c r="AV7" s="41"/>
      <c r="AX7" s="41"/>
      <c r="AY7" s="41"/>
    </row>
    <row r="8" spans="1:52" x14ac:dyDescent="0.2">
      <c r="A8" s="54">
        <v>44440</v>
      </c>
      <c r="B8" s="4">
        <f>'Forward Energy'!C41</f>
        <v>46.2</v>
      </c>
      <c r="C8" s="4">
        <f>'Forward Energy'!D41</f>
        <v>33.5</v>
      </c>
      <c r="D8" s="9">
        <f t="shared" ref="D8:D29" si="0">0.55*B8+0.45*C8</f>
        <v>40.485000000000007</v>
      </c>
      <c r="F8" s="4">
        <f>'Forward Energy'!G41</f>
        <v>43.5</v>
      </c>
      <c r="G8" s="4">
        <f>'Forward Energy'!H41</f>
        <v>32.25</v>
      </c>
      <c r="H8" s="9">
        <f t="shared" ref="H8:H29" si="1">0.55*F8+0.45*G8</f>
        <v>38.4375</v>
      </c>
      <c r="K8" s="33"/>
      <c r="L8" s="33">
        <v>-7776250</v>
      </c>
      <c r="M8" s="33">
        <v>-20308211</v>
      </c>
      <c r="N8" s="33">
        <v>561559</v>
      </c>
      <c r="O8" s="33">
        <f t="shared" ref="O8:O35" si="2">SUM(K8:N8)</f>
        <v>-27522902</v>
      </c>
      <c r="P8" s="52"/>
      <c r="Q8" s="31">
        <v>5266200</v>
      </c>
      <c r="R8" s="53">
        <v>12401456</v>
      </c>
      <c r="S8" s="53">
        <f t="shared" ref="S8:S35" si="3">Q8+R8</f>
        <v>17667656</v>
      </c>
      <c r="X8" s="54">
        <v>44440</v>
      </c>
      <c r="Y8" s="4">
        <v>48.25</v>
      </c>
      <c r="Z8" s="4">
        <v>33.630000000000003</v>
      </c>
      <c r="AA8" s="9">
        <v>41.671000000000006</v>
      </c>
      <c r="AC8" s="4">
        <v>45.75</v>
      </c>
      <c r="AD8" s="4">
        <v>32.5</v>
      </c>
      <c r="AE8" s="9">
        <v>39.787500000000001</v>
      </c>
      <c r="AH8" s="33"/>
      <c r="AI8" s="33">
        <v>-7776250</v>
      </c>
      <c r="AJ8" s="33">
        <v>-16279160</v>
      </c>
      <c r="AK8" s="33">
        <v>831024</v>
      </c>
      <c r="AL8" s="33">
        <v>-23224386</v>
      </c>
      <c r="AM8" s="52"/>
      <c r="AN8" s="31">
        <v>5107990</v>
      </c>
      <c r="AO8" s="53">
        <v>10988245</v>
      </c>
      <c r="AP8" s="53">
        <v>16096235</v>
      </c>
    </row>
    <row r="9" spans="1:52" x14ac:dyDescent="0.2">
      <c r="A9" s="54">
        <v>44470</v>
      </c>
      <c r="B9" s="4">
        <f>'Forward Energy'!C42</f>
        <v>46.25</v>
      </c>
      <c r="C9" s="4">
        <f>'Forward Energy'!D42</f>
        <v>35.299999999999997</v>
      </c>
      <c r="D9" s="9">
        <f t="shared" si="0"/>
        <v>41.322500000000005</v>
      </c>
      <c r="F9" s="4">
        <f>'Forward Energy'!G42</f>
        <v>43</v>
      </c>
      <c r="G9" s="4">
        <f>'Forward Energy'!H42</f>
        <v>33.75</v>
      </c>
      <c r="H9" s="9">
        <f t="shared" si="1"/>
        <v>38.837500000000006</v>
      </c>
      <c r="K9" s="33"/>
      <c r="L9" s="33">
        <v>-8658000</v>
      </c>
      <c r="M9" s="33">
        <v>-22479871</v>
      </c>
      <c r="N9" s="33">
        <v>420804</v>
      </c>
      <c r="O9" s="33">
        <f t="shared" si="2"/>
        <v>-30717067</v>
      </c>
      <c r="P9" s="52"/>
      <c r="Q9" s="31">
        <v>6648570</v>
      </c>
      <c r="R9" s="53">
        <v>14840537</v>
      </c>
      <c r="S9" s="53">
        <f t="shared" si="3"/>
        <v>21489107</v>
      </c>
      <c r="U9" s="43"/>
      <c r="X9" s="54">
        <v>44470</v>
      </c>
      <c r="Y9" s="4">
        <v>43.25</v>
      </c>
      <c r="Z9" s="4">
        <v>34.5</v>
      </c>
      <c r="AA9" s="9">
        <v>39.3125</v>
      </c>
      <c r="AC9" s="4">
        <v>40.75</v>
      </c>
      <c r="AD9" s="4">
        <v>33.25</v>
      </c>
      <c r="AE9" s="9">
        <v>37.375</v>
      </c>
      <c r="AH9" s="33"/>
      <c r="AI9" s="33">
        <v>-7841000</v>
      </c>
      <c r="AJ9" s="33">
        <v>-18710635</v>
      </c>
      <c r="AK9" s="33">
        <v>145044</v>
      </c>
      <c r="AL9" s="33">
        <v>-26406591</v>
      </c>
      <c r="AM9" s="52"/>
      <c r="AN9" s="31">
        <v>5142120</v>
      </c>
      <c r="AO9" s="53">
        <v>11504949</v>
      </c>
      <c r="AP9" s="53">
        <v>16647069</v>
      </c>
    </row>
    <row r="10" spans="1:52" x14ac:dyDescent="0.2">
      <c r="A10" s="54">
        <v>44501</v>
      </c>
      <c r="B10" s="4">
        <f>'Forward Energy'!C43</f>
        <v>55.05</v>
      </c>
      <c r="C10" s="4">
        <f>'Forward Energy'!D43</f>
        <v>41.4</v>
      </c>
      <c r="D10" s="9">
        <f t="shared" si="0"/>
        <v>48.907499999999999</v>
      </c>
      <c r="F10" s="4">
        <f>'Forward Energy'!G43</f>
        <v>52.25</v>
      </c>
      <c r="G10" s="4">
        <f>'Forward Energy'!H43</f>
        <v>39.5</v>
      </c>
      <c r="H10" s="9">
        <f t="shared" si="1"/>
        <v>46.512500000000003</v>
      </c>
      <c r="K10" s="33"/>
      <c r="L10" s="33">
        <v>-17084250</v>
      </c>
      <c r="M10" s="33">
        <v>-15864490</v>
      </c>
      <c r="N10" s="33">
        <v>1444247</v>
      </c>
      <c r="O10" s="33">
        <f t="shared" si="2"/>
        <v>-31504493</v>
      </c>
      <c r="P10" s="52"/>
      <c r="Q10" s="31">
        <v>6823590</v>
      </c>
      <c r="R10" s="53">
        <v>14858810</v>
      </c>
      <c r="S10" s="53">
        <f t="shared" si="3"/>
        <v>21682400</v>
      </c>
      <c r="U10" s="43"/>
      <c r="X10" s="54">
        <v>44501</v>
      </c>
      <c r="Y10" s="4">
        <v>52</v>
      </c>
      <c r="Z10" s="4">
        <v>40.5</v>
      </c>
      <c r="AA10" s="9">
        <v>46.825000000000003</v>
      </c>
      <c r="AC10" s="4">
        <v>49.25</v>
      </c>
      <c r="AD10" s="4">
        <v>38.75</v>
      </c>
      <c r="AE10" s="9">
        <v>44.525000000000006</v>
      </c>
      <c r="AH10" s="33"/>
      <c r="AI10" s="33">
        <v>-16787500</v>
      </c>
      <c r="AJ10" s="33">
        <v>-12491433</v>
      </c>
      <c r="AK10" s="33">
        <v>1161692</v>
      </c>
      <c r="AL10" s="33">
        <v>-28117241</v>
      </c>
      <c r="AM10" s="52"/>
      <c r="AN10" s="31">
        <v>5370330</v>
      </c>
      <c r="AO10" s="53">
        <v>11724173</v>
      </c>
      <c r="AP10" s="53">
        <v>17094503</v>
      </c>
    </row>
    <row r="11" spans="1:52" s="51" customFormat="1" x14ac:dyDescent="0.2">
      <c r="A11" s="55">
        <v>44531</v>
      </c>
      <c r="B11" s="5">
        <f>'Forward Energy'!C44</f>
        <v>74.38</v>
      </c>
      <c r="C11" s="5">
        <f>'Forward Energy'!D44</f>
        <v>58.25</v>
      </c>
      <c r="D11" s="8">
        <f t="shared" si="0"/>
        <v>67.121499999999997</v>
      </c>
      <c r="E11" s="89"/>
      <c r="F11" s="5">
        <f>'Forward Energy'!G44</f>
        <v>70.25</v>
      </c>
      <c r="G11" s="5">
        <f>'Forward Energy'!H44</f>
        <v>55.5</v>
      </c>
      <c r="H11" s="8">
        <f t="shared" si="1"/>
        <v>63.612500000000004</v>
      </c>
      <c r="I11" s="89"/>
      <c r="J11" s="64"/>
      <c r="K11" s="72"/>
      <c r="L11" s="72">
        <v>-17039250</v>
      </c>
      <c r="M11" s="72">
        <v>-1021167</v>
      </c>
      <c r="N11" s="72">
        <v>5343958</v>
      </c>
      <c r="O11" s="72">
        <f t="shared" si="2"/>
        <v>-12716459</v>
      </c>
      <c r="P11" s="90"/>
      <c r="Q11" s="32">
        <v>7153160</v>
      </c>
      <c r="R11" s="56">
        <v>16177702</v>
      </c>
      <c r="S11" s="56">
        <f t="shared" si="3"/>
        <v>23330862</v>
      </c>
      <c r="W11" s="111"/>
      <c r="X11" s="55">
        <v>44531</v>
      </c>
      <c r="Y11" s="5">
        <v>74</v>
      </c>
      <c r="Z11" s="5">
        <v>56.5</v>
      </c>
      <c r="AA11" s="8">
        <v>66.125</v>
      </c>
      <c r="AB11" s="89"/>
      <c r="AC11" s="5">
        <v>70</v>
      </c>
      <c r="AD11" s="5">
        <v>54.25</v>
      </c>
      <c r="AE11" s="8">
        <v>62.912500000000001</v>
      </c>
      <c r="AF11" s="89"/>
      <c r="AG11" s="64"/>
      <c r="AH11" s="72"/>
      <c r="AI11" s="72">
        <v>-16787500</v>
      </c>
      <c r="AJ11" s="72">
        <v>2982758</v>
      </c>
      <c r="AK11" s="72">
        <v>5183360</v>
      </c>
      <c r="AL11" s="72">
        <v>-8621382</v>
      </c>
      <c r="AM11" s="90"/>
      <c r="AN11" s="32">
        <v>5763680</v>
      </c>
      <c r="AO11" s="56">
        <v>13041125</v>
      </c>
      <c r="AP11" s="56">
        <v>18804805</v>
      </c>
    </row>
    <row r="12" spans="1:52" x14ac:dyDescent="0.2">
      <c r="A12" s="54">
        <v>44562</v>
      </c>
      <c r="B12" s="4">
        <f>'Forward Energy'!C45</f>
        <v>106.76</v>
      </c>
      <c r="C12" s="4">
        <f>'Forward Energy'!D45</f>
        <v>84.02</v>
      </c>
      <c r="D12" s="9">
        <f t="shared" si="0"/>
        <v>96.527000000000015</v>
      </c>
      <c r="F12" s="4">
        <f>'Forward Energy'!G45</f>
        <v>98.5</v>
      </c>
      <c r="G12" s="4">
        <f>'Forward Energy'!H45</f>
        <v>80</v>
      </c>
      <c r="H12" s="9">
        <f t="shared" si="1"/>
        <v>90.175000000000011</v>
      </c>
      <c r="K12" s="33"/>
      <c r="L12" s="33">
        <v>-17028000</v>
      </c>
      <c r="M12" s="33">
        <v>15583087</v>
      </c>
      <c r="N12" s="33">
        <v>12250344</v>
      </c>
      <c r="O12" s="33">
        <f t="shared" si="2"/>
        <v>10805431</v>
      </c>
      <c r="P12" s="52"/>
      <c r="Q12" s="31">
        <v>6816456</v>
      </c>
      <c r="R12" s="53">
        <v>14110911</v>
      </c>
      <c r="S12" s="53">
        <f t="shared" si="3"/>
        <v>20927367</v>
      </c>
      <c r="U12" s="57"/>
      <c r="V12" s="58"/>
      <c r="X12" s="54">
        <v>44562</v>
      </c>
      <c r="Y12" s="4">
        <v>106.51</v>
      </c>
      <c r="Z12" s="4">
        <v>83.5</v>
      </c>
      <c r="AA12" s="9">
        <v>96.155500000000018</v>
      </c>
      <c r="AC12" s="4">
        <v>98.25</v>
      </c>
      <c r="AD12" s="4">
        <v>79.75</v>
      </c>
      <c r="AE12" s="9">
        <v>89.925000000000011</v>
      </c>
      <c r="AH12" s="33"/>
      <c r="AI12" s="33">
        <v>-16787500</v>
      </c>
      <c r="AJ12" s="33">
        <v>19385317</v>
      </c>
      <c r="AK12" s="33">
        <v>12124584</v>
      </c>
      <c r="AL12" s="33">
        <v>14722401</v>
      </c>
      <c r="AM12" s="52"/>
      <c r="AN12" s="31">
        <v>5511270</v>
      </c>
      <c r="AO12" s="53">
        <v>10733535</v>
      </c>
      <c r="AP12" s="53">
        <v>16244805</v>
      </c>
    </row>
    <row r="13" spans="1:52" x14ac:dyDescent="0.2">
      <c r="A13" s="54">
        <v>44593</v>
      </c>
      <c r="B13" s="4">
        <f>'Forward Energy'!C46</f>
        <v>102.55</v>
      </c>
      <c r="C13" s="4">
        <f>'Forward Energy'!D46</f>
        <v>80.5</v>
      </c>
      <c r="D13" s="9">
        <f t="shared" si="0"/>
        <v>92.627499999999998</v>
      </c>
      <c r="F13" s="4">
        <f>'Forward Energy'!G46</f>
        <v>95</v>
      </c>
      <c r="G13" s="4">
        <f>'Forward Energy'!H46</f>
        <v>77</v>
      </c>
      <c r="H13" s="9">
        <f t="shared" si="1"/>
        <v>86.9</v>
      </c>
      <c r="I13" s="97"/>
      <c r="K13" s="33"/>
      <c r="L13" s="33">
        <v>-17039250</v>
      </c>
      <c r="M13" s="33">
        <v>12894595</v>
      </c>
      <c r="N13" s="33">
        <v>10154304</v>
      </c>
      <c r="O13" s="33">
        <f t="shared" si="2"/>
        <v>6009649</v>
      </c>
      <c r="Q13" s="31">
        <v>6522432</v>
      </c>
      <c r="R13" s="53">
        <v>10874567</v>
      </c>
      <c r="S13" s="53">
        <f t="shared" si="3"/>
        <v>17396999</v>
      </c>
      <c r="U13" s="60"/>
      <c r="V13" s="61"/>
      <c r="X13" s="54">
        <v>44593</v>
      </c>
      <c r="Y13" s="4">
        <v>103.5</v>
      </c>
      <c r="Z13" s="4">
        <v>81</v>
      </c>
      <c r="AA13" s="9">
        <v>93.375</v>
      </c>
      <c r="AC13" s="4">
        <v>95.75</v>
      </c>
      <c r="AD13" s="4">
        <v>77.75</v>
      </c>
      <c r="AE13" s="9">
        <v>87.65</v>
      </c>
      <c r="AF13" s="97"/>
      <c r="AH13" s="33"/>
      <c r="AI13" s="33">
        <v>-16787500</v>
      </c>
      <c r="AJ13" s="33">
        <v>16951865</v>
      </c>
      <c r="AK13" s="33">
        <v>10387504</v>
      </c>
      <c r="AL13" s="33">
        <v>10551869</v>
      </c>
      <c r="AN13" s="31">
        <v>5262361</v>
      </c>
      <c r="AO13" s="53">
        <v>8199908</v>
      </c>
      <c r="AP13" s="53">
        <v>13462269</v>
      </c>
    </row>
    <row r="14" spans="1:52" x14ac:dyDescent="0.2">
      <c r="A14" s="54">
        <v>44621</v>
      </c>
      <c r="B14" s="4">
        <f>'Forward Energy'!C47</f>
        <v>62</v>
      </c>
      <c r="C14" s="4">
        <f>'Forward Energy'!D47</f>
        <v>45.51</v>
      </c>
      <c r="D14" s="9">
        <f t="shared" si="0"/>
        <v>54.579499999999996</v>
      </c>
      <c r="F14" s="4">
        <f>'Forward Energy'!G47</f>
        <v>57.5</v>
      </c>
      <c r="G14" s="4">
        <f>'Forward Energy'!H47</f>
        <v>43.25</v>
      </c>
      <c r="H14" s="9">
        <f t="shared" si="1"/>
        <v>51.087500000000006</v>
      </c>
      <c r="I14" s="97"/>
      <c r="K14" s="33"/>
      <c r="L14" s="33">
        <v>-17084250</v>
      </c>
      <c r="M14" s="33">
        <v>-8394480</v>
      </c>
      <c r="N14" s="33">
        <v>2662464</v>
      </c>
      <c r="O14" s="33">
        <f t="shared" si="2"/>
        <v>-22816266</v>
      </c>
      <c r="Q14" s="31">
        <v>5372372</v>
      </c>
      <c r="R14" s="53">
        <v>8570352</v>
      </c>
      <c r="S14" s="53">
        <f t="shared" si="3"/>
        <v>13942724</v>
      </c>
      <c r="X14" s="54">
        <v>44621</v>
      </c>
      <c r="Y14" s="4">
        <v>59.75</v>
      </c>
      <c r="Z14" s="4">
        <v>44.5</v>
      </c>
      <c r="AA14" s="9">
        <v>52.887500000000003</v>
      </c>
      <c r="AC14" s="4">
        <v>55.25</v>
      </c>
      <c r="AD14" s="4">
        <v>42.25</v>
      </c>
      <c r="AE14" s="9">
        <v>49.400000000000006</v>
      </c>
      <c r="AF14" s="97"/>
      <c r="AH14" s="33"/>
      <c r="AI14" s="33">
        <v>-16787500</v>
      </c>
      <c r="AJ14" s="33">
        <v>-6286980</v>
      </c>
      <c r="AK14" s="33">
        <v>2402140</v>
      </c>
      <c r="AL14" s="33">
        <v>-20672340</v>
      </c>
      <c r="AN14" s="31">
        <v>4348910</v>
      </c>
      <c r="AO14" s="53">
        <v>6594936</v>
      </c>
      <c r="AP14" s="53">
        <v>10943846</v>
      </c>
    </row>
    <row r="15" spans="1:52" x14ac:dyDescent="0.2">
      <c r="A15" s="54">
        <v>44652</v>
      </c>
      <c r="B15" s="4">
        <f>'Forward Energy'!C48</f>
        <v>41.77</v>
      </c>
      <c r="C15" s="4">
        <f>'Forward Energy'!D48</f>
        <v>31.75</v>
      </c>
      <c r="D15" s="9">
        <f t="shared" si="0"/>
        <v>37.261000000000003</v>
      </c>
      <c r="F15" s="4">
        <f>'Forward Energy'!G48</f>
        <v>38.75</v>
      </c>
      <c r="G15" s="4">
        <f>'Forward Energy'!H48</f>
        <v>30.25</v>
      </c>
      <c r="H15" s="9">
        <f t="shared" si="1"/>
        <v>34.924999999999997</v>
      </c>
      <c r="K15" s="33"/>
      <c r="L15" s="33">
        <v>-17095500</v>
      </c>
      <c r="M15" s="33">
        <v>-12507947</v>
      </c>
      <c r="N15" s="33">
        <v>121368</v>
      </c>
      <c r="O15" s="33">
        <f t="shared" si="2"/>
        <v>-29482079</v>
      </c>
      <c r="Q15" s="31">
        <v>2924885</v>
      </c>
      <c r="R15" s="53">
        <v>4103102</v>
      </c>
      <c r="S15" s="53">
        <f t="shared" si="3"/>
        <v>7027987</v>
      </c>
      <c r="X15" s="54">
        <v>44652</v>
      </c>
      <c r="Y15" s="4">
        <v>39.76</v>
      </c>
      <c r="Z15" s="4">
        <v>30.97</v>
      </c>
      <c r="AA15" s="9">
        <v>35.804500000000004</v>
      </c>
      <c r="AC15" s="4">
        <v>36.5</v>
      </c>
      <c r="AD15" s="4">
        <v>29.25</v>
      </c>
      <c r="AE15" s="9">
        <v>33.237500000000004</v>
      </c>
      <c r="AH15" s="33"/>
      <c r="AI15" s="33">
        <v>-16787500</v>
      </c>
      <c r="AJ15" s="33">
        <v>-10955098</v>
      </c>
      <c r="AK15" s="33">
        <v>-84912</v>
      </c>
      <c r="AL15" s="33">
        <v>-27827510</v>
      </c>
      <c r="AN15" s="31">
        <v>2139753</v>
      </c>
      <c r="AO15" s="53">
        <v>3113592</v>
      </c>
      <c r="AP15" s="53">
        <v>5253345</v>
      </c>
    </row>
    <row r="16" spans="1:52" x14ac:dyDescent="0.2">
      <c r="A16" s="54">
        <v>44682</v>
      </c>
      <c r="B16" s="4">
        <f>'Forward Energy'!C49</f>
        <v>39.270000000000003</v>
      </c>
      <c r="C16" s="4">
        <f>'Forward Energy'!D49</f>
        <v>29.2</v>
      </c>
      <c r="D16" s="9">
        <f t="shared" si="0"/>
        <v>34.738500000000002</v>
      </c>
      <c r="F16" s="4">
        <f>'Forward Energy'!G49</f>
        <v>36.25</v>
      </c>
      <c r="G16" s="4">
        <f>'Forward Energy'!H49</f>
        <v>27.75</v>
      </c>
      <c r="H16" s="9">
        <f t="shared" si="1"/>
        <v>32.424999999999997</v>
      </c>
      <c r="K16" s="33"/>
      <c r="L16" s="33">
        <v>1984750</v>
      </c>
      <c r="M16" s="33">
        <v>-13896117</v>
      </c>
      <c r="N16" s="33">
        <v>-227844</v>
      </c>
      <c r="O16" s="33">
        <f t="shared" si="2"/>
        <v>-12139211</v>
      </c>
      <c r="Q16" s="31">
        <v>2620734</v>
      </c>
      <c r="R16" s="53">
        <v>3732522</v>
      </c>
      <c r="S16" s="53">
        <f t="shared" si="3"/>
        <v>6353256</v>
      </c>
      <c r="X16" s="54">
        <v>44682</v>
      </c>
      <c r="Y16" s="4">
        <v>38.01</v>
      </c>
      <c r="Z16" s="4">
        <v>28.35</v>
      </c>
      <c r="AA16" s="9">
        <v>33.662999999999997</v>
      </c>
      <c r="AC16" s="4">
        <v>34.75</v>
      </c>
      <c r="AD16" s="4">
        <v>26.75</v>
      </c>
      <c r="AE16" s="9">
        <v>31.15</v>
      </c>
      <c r="AH16" s="33"/>
      <c r="AI16" s="33">
        <v>4199750</v>
      </c>
      <c r="AJ16" s="33">
        <v>-11980408</v>
      </c>
      <c r="AK16" s="33">
        <v>-377034</v>
      </c>
      <c r="AL16" s="33">
        <v>-8157692</v>
      </c>
      <c r="AN16" s="31">
        <v>1835999</v>
      </c>
      <c r="AO16" s="53">
        <v>2729450</v>
      </c>
      <c r="AP16" s="53">
        <v>4565449</v>
      </c>
    </row>
    <row r="17" spans="1:42" x14ac:dyDescent="0.2">
      <c r="A17" s="54">
        <v>44713</v>
      </c>
      <c r="B17" s="4">
        <f>'Forward Energy'!C50</f>
        <v>40.520000000000003</v>
      </c>
      <c r="C17" s="4">
        <f>'Forward Energy'!D50</f>
        <v>29.75</v>
      </c>
      <c r="D17" s="9">
        <f t="shared" si="0"/>
        <v>35.673500000000004</v>
      </c>
      <c r="F17" s="4">
        <f>'Forward Energy'!G50</f>
        <v>36.5</v>
      </c>
      <c r="G17" s="4">
        <f>'Forward Energy'!H50</f>
        <v>28.25</v>
      </c>
      <c r="H17" s="9">
        <f t="shared" si="1"/>
        <v>32.787500000000001</v>
      </c>
      <c r="I17" s="97"/>
      <c r="K17" s="33"/>
      <c r="L17" s="33">
        <v>1984750</v>
      </c>
      <c r="M17" s="33">
        <v>-12881620</v>
      </c>
      <c r="N17" s="33">
        <v>-61764</v>
      </c>
      <c r="O17" s="33">
        <f t="shared" si="2"/>
        <v>-10958634</v>
      </c>
      <c r="Q17" s="31">
        <v>2704235</v>
      </c>
      <c r="R17" s="53">
        <v>4340890</v>
      </c>
      <c r="S17" s="53">
        <f t="shared" si="3"/>
        <v>7045125</v>
      </c>
      <c r="X17" s="54">
        <v>44713</v>
      </c>
      <c r="Y17" s="4">
        <v>40.01</v>
      </c>
      <c r="Z17" s="4">
        <v>29</v>
      </c>
      <c r="AA17" s="9">
        <v>35.055500000000002</v>
      </c>
      <c r="AC17" s="4">
        <v>35.75</v>
      </c>
      <c r="AD17" s="4">
        <v>27.25</v>
      </c>
      <c r="AE17" s="9">
        <v>31.925000000000004</v>
      </c>
      <c r="AF17" s="97"/>
      <c r="AH17" s="33"/>
      <c r="AI17" s="33">
        <v>4199750</v>
      </c>
      <c r="AJ17" s="33">
        <v>-10742029</v>
      </c>
      <c r="AK17" s="33">
        <v>-141144</v>
      </c>
      <c r="AL17" s="33">
        <v>-6683423</v>
      </c>
      <c r="AN17" s="31">
        <v>1921474</v>
      </c>
      <c r="AO17" s="53">
        <v>3120688</v>
      </c>
      <c r="AP17" s="53">
        <v>5042162</v>
      </c>
    </row>
    <row r="18" spans="1:42" x14ac:dyDescent="0.2">
      <c r="A18" s="54">
        <v>44743</v>
      </c>
      <c r="B18" s="4">
        <f>'Forward Energy'!C51</f>
        <v>54.08</v>
      </c>
      <c r="C18" s="4">
        <f>'Forward Energy'!D51</f>
        <v>36.520000000000003</v>
      </c>
      <c r="D18" s="9">
        <f t="shared" si="0"/>
        <v>46.177999999999997</v>
      </c>
      <c r="F18" s="4">
        <f>'Forward Energy'!G51</f>
        <v>47</v>
      </c>
      <c r="G18" s="4">
        <f>'Forward Energy'!H51</f>
        <v>33.5</v>
      </c>
      <c r="H18" s="9">
        <f t="shared" si="1"/>
        <v>40.925000000000004</v>
      </c>
      <c r="K18" s="33"/>
      <c r="L18" s="33">
        <v>1984750</v>
      </c>
      <c r="M18" s="33">
        <v>-7262965</v>
      </c>
      <c r="N18" s="33">
        <v>1966106</v>
      </c>
      <c r="O18" s="33">
        <f t="shared" si="2"/>
        <v>-3312109</v>
      </c>
      <c r="Q18" s="31">
        <v>2816788</v>
      </c>
      <c r="R18" s="53">
        <v>5346751</v>
      </c>
      <c r="S18" s="53">
        <f t="shared" si="3"/>
        <v>8163539</v>
      </c>
      <c r="X18" s="54">
        <v>44743</v>
      </c>
      <c r="Y18" s="4">
        <v>52</v>
      </c>
      <c r="Z18" s="4">
        <v>36.01</v>
      </c>
      <c r="AA18" s="9">
        <v>44.804500000000004</v>
      </c>
      <c r="AC18" s="4">
        <v>44.75</v>
      </c>
      <c r="AD18" s="4">
        <v>32.75</v>
      </c>
      <c r="AE18" s="9">
        <v>39.35</v>
      </c>
      <c r="AH18" s="33"/>
      <c r="AI18" s="33">
        <v>4199750</v>
      </c>
      <c r="AJ18" s="33">
        <v>-5442634</v>
      </c>
      <c r="AK18" s="33">
        <v>1588492</v>
      </c>
      <c r="AL18" s="33">
        <v>345608</v>
      </c>
      <c r="AN18" s="31">
        <v>2034314</v>
      </c>
      <c r="AO18" s="53">
        <v>3736973</v>
      </c>
      <c r="AP18" s="53">
        <v>5771287</v>
      </c>
    </row>
    <row r="19" spans="1:42" x14ac:dyDescent="0.2">
      <c r="A19" s="54">
        <v>44774</v>
      </c>
      <c r="B19" s="4">
        <f>'Forward Energy'!C52</f>
        <v>50.76</v>
      </c>
      <c r="C19" s="4">
        <f>'Forward Energy'!D52</f>
        <v>34.76</v>
      </c>
      <c r="D19" s="9">
        <f t="shared" si="0"/>
        <v>43.56</v>
      </c>
      <c r="F19" s="4">
        <f>'Forward Energy'!G52</f>
        <v>44.5</v>
      </c>
      <c r="G19" s="4">
        <f>'Forward Energy'!H52</f>
        <v>32.5</v>
      </c>
      <c r="H19" s="9">
        <f t="shared" si="1"/>
        <v>39.1</v>
      </c>
      <c r="K19" s="33"/>
      <c r="L19" s="33">
        <v>1984750</v>
      </c>
      <c r="M19" s="33">
        <v>-8326600</v>
      </c>
      <c r="N19" s="33">
        <v>1413802</v>
      </c>
      <c r="O19" s="33">
        <f t="shared" si="2"/>
        <v>-4928048</v>
      </c>
      <c r="P19" s="52"/>
      <c r="Q19" s="31">
        <v>2846539</v>
      </c>
      <c r="R19" s="53">
        <v>5396179</v>
      </c>
      <c r="S19" s="53">
        <f t="shared" si="3"/>
        <v>8242718</v>
      </c>
      <c r="X19" s="54">
        <v>44774</v>
      </c>
      <c r="Y19" s="4">
        <v>48.5</v>
      </c>
      <c r="Z19" s="4">
        <v>33.51</v>
      </c>
      <c r="AA19" s="9">
        <v>41.7545</v>
      </c>
      <c r="AC19" s="4">
        <v>42.25</v>
      </c>
      <c r="AD19" s="4">
        <v>31.25</v>
      </c>
      <c r="AE19" s="9">
        <v>37.299999999999997</v>
      </c>
      <c r="AH19" s="33"/>
      <c r="AI19" s="33">
        <v>4199750</v>
      </c>
      <c r="AJ19" s="33">
        <v>-6905116</v>
      </c>
      <c r="AK19" s="33">
        <v>972068</v>
      </c>
      <c r="AL19" s="33">
        <v>-1733298</v>
      </c>
      <c r="AM19" s="52"/>
      <c r="AN19" s="31">
        <v>2067863</v>
      </c>
      <c r="AO19" s="53">
        <v>3785093</v>
      </c>
      <c r="AP19" s="53">
        <v>5852956</v>
      </c>
    </row>
    <row r="20" spans="1:42" x14ac:dyDescent="0.2">
      <c r="A20" s="54">
        <v>44805</v>
      </c>
      <c r="B20" s="4">
        <f>'Forward Energy'!C53</f>
        <v>41.27</v>
      </c>
      <c r="C20" s="4">
        <f>'Forward Energy'!D53</f>
        <v>29</v>
      </c>
      <c r="D20" s="9">
        <f t="shared" si="0"/>
        <v>35.748500000000007</v>
      </c>
      <c r="F20" s="4">
        <f>'Forward Energy'!G53</f>
        <v>37.25</v>
      </c>
      <c r="G20" s="4">
        <f>'Forward Energy'!H53</f>
        <v>27.5</v>
      </c>
      <c r="H20" s="9">
        <f t="shared" si="1"/>
        <v>32.862499999999997</v>
      </c>
      <c r="K20" s="33"/>
      <c r="L20" s="33">
        <v>1984750</v>
      </c>
      <c r="M20" s="33">
        <v>-13349205</v>
      </c>
      <c r="N20" s="33">
        <v>-52632</v>
      </c>
      <c r="O20" s="33">
        <f t="shared" si="2"/>
        <v>-11417087</v>
      </c>
      <c r="P20" s="52"/>
      <c r="Q20" s="31">
        <v>2818223</v>
      </c>
      <c r="R20" s="53">
        <v>4491070</v>
      </c>
      <c r="S20" s="53">
        <f t="shared" si="3"/>
        <v>7309293</v>
      </c>
      <c r="X20" s="54">
        <v>44805</v>
      </c>
      <c r="Y20" s="4">
        <v>40.5</v>
      </c>
      <c r="Z20" s="4">
        <v>27.9</v>
      </c>
      <c r="AA20" s="9">
        <v>34.83</v>
      </c>
      <c r="AC20" s="4">
        <v>36.25</v>
      </c>
      <c r="AD20" s="4">
        <v>26.25</v>
      </c>
      <c r="AE20" s="9">
        <v>31.75</v>
      </c>
      <c r="AH20" s="33"/>
      <c r="AI20" s="33">
        <v>4199750</v>
      </c>
      <c r="AJ20" s="33">
        <v>-11413561</v>
      </c>
      <c r="AK20" s="33">
        <v>-170112</v>
      </c>
      <c r="AL20" s="33">
        <v>-7383923</v>
      </c>
      <c r="AM20" s="52"/>
      <c r="AN20" s="31">
        <v>2036951</v>
      </c>
      <c r="AO20" s="53">
        <v>3265966</v>
      </c>
      <c r="AP20" s="53">
        <v>5302917</v>
      </c>
    </row>
    <row r="21" spans="1:42" x14ac:dyDescent="0.2">
      <c r="A21" s="54">
        <v>44835</v>
      </c>
      <c r="B21" s="4">
        <f>'Forward Energy'!C54</f>
        <v>38.299999999999997</v>
      </c>
      <c r="C21" s="4">
        <f>'Forward Energy'!D54</f>
        <v>28.25</v>
      </c>
      <c r="D21" s="9">
        <f t="shared" si="0"/>
        <v>33.777500000000003</v>
      </c>
      <c r="F21" s="4">
        <f>'Forward Energy'!G54</f>
        <v>34.5</v>
      </c>
      <c r="G21" s="4">
        <f>'Forward Energy'!H54</f>
        <v>26.75</v>
      </c>
      <c r="H21" s="9">
        <f t="shared" si="1"/>
        <v>31.012500000000003</v>
      </c>
      <c r="K21" s="33"/>
      <c r="L21" s="33">
        <v>1984750</v>
      </c>
      <c r="M21" s="33">
        <v>-15452843</v>
      </c>
      <c r="N21" s="33">
        <v>-357774</v>
      </c>
      <c r="O21" s="33">
        <f t="shared" si="2"/>
        <v>-13825867</v>
      </c>
      <c r="P21" s="52"/>
      <c r="Q21" s="31">
        <v>2924706</v>
      </c>
      <c r="R21" s="53">
        <v>4639338</v>
      </c>
      <c r="S21" s="53">
        <f t="shared" si="3"/>
        <v>7564044</v>
      </c>
      <c r="U21" s="43"/>
      <c r="X21" s="54">
        <v>44835</v>
      </c>
      <c r="Y21" s="4">
        <v>37.83</v>
      </c>
      <c r="Z21" s="4">
        <v>28</v>
      </c>
      <c r="AA21" s="9">
        <v>33.406500000000001</v>
      </c>
      <c r="AC21" s="4">
        <v>33.75</v>
      </c>
      <c r="AD21" s="4">
        <v>26.25</v>
      </c>
      <c r="AE21" s="9">
        <v>30.375</v>
      </c>
      <c r="AH21" s="33"/>
      <c r="AI21" s="33">
        <v>4199750</v>
      </c>
      <c r="AJ21" s="33">
        <v>-12955942</v>
      </c>
      <c r="AK21" s="33">
        <v>-410004</v>
      </c>
      <c r="AL21" s="33">
        <v>-9166196</v>
      </c>
      <c r="AM21" s="52"/>
      <c r="AN21" s="31">
        <v>2118799</v>
      </c>
      <c r="AO21" s="53">
        <v>3374986</v>
      </c>
      <c r="AP21" s="53">
        <v>5493785</v>
      </c>
    </row>
    <row r="22" spans="1:42" x14ac:dyDescent="0.2">
      <c r="A22" s="54">
        <v>44866</v>
      </c>
      <c r="B22" s="4">
        <f>'Forward Energy'!C55</f>
        <v>45.05</v>
      </c>
      <c r="C22" s="4">
        <f>'Forward Energy'!D55</f>
        <v>35.200000000000003</v>
      </c>
      <c r="D22" s="9">
        <f t="shared" si="0"/>
        <v>40.6175</v>
      </c>
      <c r="F22" s="4">
        <f>'Forward Energy'!G55</f>
        <v>41.25</v>
      </c>
      <c r="G22" s="4">
        <f>'Forward Energy'!H55</f>
        <v>33.5</v>
      </c>
      <c r="H22" s="9">
        <f t="shared" si="1"/>
        <v>37.762500000000003</v>
      </c>
      <c r="K22" s="33"/>
      <c r="L22" s="33">
        <v>-13320250</v>
      </c>
      <c r="M22" s="33">
        <v>-10823377</v>
      </c>
      <c r="N22" s="33">
        <v>562538</v>
      </c>
      <c r="O22" s="33">
        <f t="shared" si="2"/>
        <v>-23581089</v>
      </c>
      <c r="P22" s="52"/>
      <c r="Q22" s="31">
        <v>3149686</v>
      </c>
      <c r="R22" s="53">
        <v>4965053</v>
      </c>
      <c r="S22" s="53">
        <f t="shared" si="3"/>
        <v>8114739</v>
      </c>
      <c r="U22" s="43"/>
      <c r="X22" s="54">
        <v>44866</v>
      </c>
      <c r="Y22" s="4">
        <v>45.58</v>
      </c>
      <c r="Z22" s="4">
        <v>35</v>
      </c>
      <c r="AA22" s="9">
        <v>40.819000000000003</v>
      </c>
      <c r="AC22" s="4">
        <v>41.5</v>
      </c>
      <c r="AD22" s="4">
        <v>33.25</v>
      </c>
      <c r="AE22" s="9">
        <v>37.787500000000001</v>
      </c>
      <c r="AH22" s="33"/>
      <c r="AI22" s="33">
        <v>-12033250</v>
      </c>
      <c r="AJ22" s="33">
        <v>-8078737</v>
      </c>
      <c r="AK22" s="33">
        <v>597433</v>
      </c>
      <c r="AL22" s="33">
        <v>-19514554</v>
      </c>
      <c r="AM22" s="52"/>
      <c r="AN22" s="31">
        <v>2327843</v>
      </c>
      <c r="AO22" s="53">
        <v>3677536</v>
      </c>
      <c r="AP22" s="53">
        <v>6005379</v>
      </c>
    </row>
    <row r="23" spans="1:42" s="51" customFormat="1" x14ac:dyDescent="0.2">
      <c r="A23" s="55">
        <v>44896</v>
      </c>
      <c r="B23" s="5">
        <f>'Forward Energy'!C56</f>
        <v>61.5</v>
      </c>
      <c r="C23" s="5">
        <f>'Forward Energy'!D56</f>
        <v>48.27</v>
      </c>
      <c r="D23" s="8">
        <f t="shared" si="0"/>
        <v>55.546500000000009</v>
      </c>
      <c r="E23" s="89"/>
      <c r="F23" s="5">
        <f>'Forward Energy'!G56</f>
        <v>57.25</v>
      </c>
      <c r="G23" s="5">
        <f>'Forward Energy'!H56</f>
        <v>46.25</v>
      </c>
      <c r="H23" s="8">
        <f t="shared" si="1"/>
        <v>52.300000000000004</v>
      </c>
      <c r="I23" s="89"/>
      <c r="J23" s="64"/>
      <c r="K23" s="72"/>
      <c r="L23" s="72">
        <v>-13320250</v>
      </c>
      <c r="M23" s="72">
        <v>-2302647</v>
      </c>
      <c r="N23" s="72">
        <v>2603646</v>
      </c>
      <c r="O23" s="72">
        <f t="shared" si="2"/>
        <v>-13019251</v>
      </c>
      <c r="P23" s="90"/>
      <c r="Q23" s="32">
        <v>3576677</v>
      </c>
      <c r="R23" s="56">
        <v>6460020</v>
      </c>
      <c r="S23" s="56">
        <f t="shared" si="3"/>
        <v>10036697</v>
      </c>
      <c r="W23" s="111"/>
      <c r="X23" s="55">
        <v>44896</v>
      </c>
      <c r="Y23" s="5">
        <v>61.51</v>
      </c>
      <c r="Z23" s="5">
        <v>47.13</v>
      </c>
      <c r="AA23" s="8">
        <v>55.039000000000001</v>
      </c>
      <c r="AB23" s="89"/>
      <c r="AC23" s="5">
        <v>57.25</v>
      </c>
      <c r="AD23" s="5">
        <v>45</v>
      </c>
      <c r="AE23" s="8">
        <v>51.737500000000004</v>
      </c>
      <c r="AF23" s="89"/>
      <c r="AG23" s="64"/>
      <c r="AH23" s="72"/>
      <c r="AI23" s="72">
        <v>-12033250</v>
      </c>
      <c r="AJ23" s="72">
        <v>66814</v>
      </c>
      <c r="AK23" s="72">
        <v>2554746</v>
      </c>
      <c r="AL23" s="72">
        <v>-9411690</v>
      </c>
      <c r="AM23" s="90"/>
      <c r="AN23" s="32">
        <v>2720056</v>
      </c>
      <c r="AO23" s="56">
        <v>4701465</v>
      </c>
      <c r="AP23" s="56">
        <v>7421521</v>
      </c>
    </row>
    <row r="24" spans="1:42" x14ac:dyDescent="0.2">
      <c r="A24" s="54">
        <v>44927</v>
      </c>
      <c r="B24" s="4">
        <f>'Forward Energy'!C57</f>
        <v>85.13</v>
      </c>
      <c r="C24" s="4">
        <f>'Forward Energy'!D57</f>
        <v>69.88</v>
      </c>
      <c r="D24" s="9">
        <f t="shared" si="0"/>
        <v>78.267499999999998</v>
      </c>
      <c r="F24" s="4">
        <f>'Forward Energy'!G57</f>
        <v>77</v>
      </c>
      <c r="G24" s="4">
        <f>'Forward Energy'!H57</f>
        <v>65.75</v>
      </c>
      <c r="H24" s="9">
        <f t="shared" si="1"/>
        <v>71.9375</v>
      </c>
      <c r="K24" s="33"/>
      <c r="L24" s="33">
        <v>-13320250</v>
      </c>
      <c r="M24" s="33">
        <v>8574137</v>
      </c>
      <c r="N24" s="33">
        <v>1808352</v>
      </c>
      <c r="O24" s="33">
        <f t="shared" si="2"/>
        <v>-2937761</v>
      </c>
      <c r="P24" s="52"/>
      <c r="Q24" s="31">
        <v>2581464</v>
      </c>
      <c r="R24" s="53">
        <v>3104088</v>
      </c>
      <c r="S24" s="53">
        <f t="shared" si="3"/>
        <v>5685552</v>
      </c>
      <c r="U24" s="57"/>
      <c r="V24" s="58"/>
      <c r="X24" s="54">
        <v>44927</v>
      </c>
      <c r="Y24" s="4">
        <v>89.26</v>
      </c>
      <c r="Z24" s="4">
        <v>73.13</v>
      </c>
      <c r="AA24" s="9">
        <v>82.001499999999993</v>
      </c>
      <c r="AC24" s="4">
        <v>81</v>
      </c>
      <c r="AD24" s="4">
        <v>69</v>
      </c>
      <c r="AE24" s="9">
        <v>75.600000000000009</v>
      </c>
      <c r="AH24" s="33"/>
      <c r="AI24" s="33">
        <v>-12033250</v>
      </c>
      <c r="AJ24" s="33">
        <v>11902046</v>
      </c>
      <c r="AK24" s="33">
        <v>1839432</v>
      </c>
      <c r="AL24" s="33">
        <v>1708228</v>
      </c>
      <c r="AM24" s="52"/>
      <c r="AN24" s="31">
        <v>1976222</v>
      </c>
      <c r="AO24" s="53">
        <v>2376257</v>
      </c>
      <c r="AP24" s="53">
        <v>4352479</v>
      </c>
    </row>
    <row r="25" spans="1:42" x14ac:dyDescent="0.2">
      <c r="A25" s="54">
        <v>44958</v>
      </c>
      <c r="B25" s="4">
        <f>'Forward Energy'!C58</f>
        <v>81</v>
      </c>
      <c r="C25" s="4">
        <f>'Forward Energy'!D58</f>
        <v>66.17</v>
      </c>
      <c r="D25" s="9">
        <f t="shared" si="0"/>
        <v>74.32650000000001</v>
      </c>
      <c r="F25" s="4">
        <f>'Forward Energy'!G58</f>
        <v>73.5</v>
      </c>
      <c r="G25" s="4">
        <f>'Forward Energy'!H58</f>
        <v>62.75</v>
      </c>
      <c r="H25" s="9">
        <f t="shared" si="1"/>
        <v>68.662500000000009</v>
      </c>
      <c r="K25" s="33"/>
      <c r="L25" s="33">
        <v>-13320250</v>
      </c>
      <c r="M25" s="33">
        <v>6918685</v>
      </c>
      <c r="N25" s="33">
        <v>1345904</v>
      </c>
      <c r="O25" s="33">
        <f t="shared" si="2"/>
        <v>-5055661</v>
      </c>
      <c r="Q25" s="31">
        <v>2403219</v>
      </c>
      <c r="R25" s="53">
        <v>2876007</v>
      </c>
      <c r="S25" s="53">
        <f t="shared" si="3"/>
        <v>5279226</v>
      </c>
      <c r="U25" s="60"/>
      <c r="V25" s="61"/>
      <c r="X25" s="54">
        <v>44958</v>
      </c>
      <c r="Y25" s="4">
        <v>86.52</v>
      </c>
      <c r="Z25" s="4">
        <v>70.42</v>
      </c>
      <c r="AA25" s="9">
        <v>79.275000000000006</v>
      </c>
      <c r="AC25" s="4">
        <v>78.5</v>
      </c>
      <c r="AD25" s="4">
        <v>67</v>
      </c>
      <c r="AE25" s="9">
        <v>73.325000000000003</v>
      </c>
      <c r="AH25" s="33"/>
      <c r="AI25" s="33">
        <v>-12033250</v>
      </c>
      <c r="AJ25" s="33">
        <v>10297397</v>
      </c>
      <c r="AK25" s="33">
        <v>1577552</v>
      </c>
      <c r="AL25" s="33">
        <v>-158301</v>
      </c>
      <c r="AN25" s="31">
        <v>1850790</v>
      </c>
      <c r="AO25" s="53">
        <v>2208257</v>
      </c>
      <c r="AP25" s="53">
        <v>4059047</v>
      </c>
    </row>
    <row r="26" spans="1:42" x14ac:dyDescent="0.2">
      <c r="A26" s="54">
        <v>44986</v>
      </c>
      <c r="B26" s="4">
        <f>'Forward Energy'!C59</f>
        <v>49.02</v>
      </c>
      <c r="C26" s="4">
        <f>'Forward Energy'!D59</f>
        <v>36.01</v>
      </c>
      <c r="D26" s="9">
        <f t="shared" si="0"/>
        <v>43.165500000000009</v>
      </c>
      <c r="F26" s="4">
        <f>'Forward Energy'!G59</f>
        <v>44</v>
      </c>
      <c r="G26" s="4">
        <f>'Forward Energy'!H59</f>
        <v>33.75</v>
      </c>
      <c r="H26" s="9">
        <f t="shared" si="1"/>
        <v>39.387500000000003</v>
      </c>
      <c r="K26" s="33"/>
      <c r="L26" s="33">
        <v>-13320250</v>
      </c>
      <c r="M26" s="33">
        <v>-4135124</v>
      </c>
      <c r="N26" s="33">
        <v>172976</v>
      </c>
      <c r="O26" s="33">
        <f t="shared" si="2"/>
        <v>-17282398</v>
      </c>
      <c r="Q26" s="31">
        <v>1817470</v>
      </c>
      <c r="R26" s="53">
        <v>2179915</v>
      </c>
      <c r="S26" s="53">
        <f t="shared" si="3"/>
        <v>3997385</v>
      </c>
      <c r="X26" s="54">
        <v>44986</v>
      </c>
      <c r="Y26" s="4">
        <v>51.63</v>
      </c>
      <c r="Z26" s="4">
        <v>39.51</v>
      </c>
      <c r="AA26" s="9">
        <v>46.176000000000002</v>
      </c>
      <c r="AC26" s="4">
        <v>46.5</v>
      </c>
      <c r="AD26" s="4">
        <v>37.25</v>
      </c>
      <c r="AE26" s="9">
        <v>42.337500000000006</v>
      </c>
      <c r="AH26" s="33"/>
      <c r="AI26" s="33">
        <v>-12033250</v>
      </c>
      <c r="AJ26" s="33">
        <v>-1438599</v>
      </c>
      <c r="AK26" s="33">
        <v>287760</v>
      </c>
      <c r="AL26" s="33">
        <v>-13184089</v>
      </c>
      <c r="AN26" s="31">
        <v>1379893</v>
      </c>
      <c r="AO26" s="53">
        <v>1647352</v>
      </c>
      <c r="AP26" s="53">
        <v>3027245</v>
      </c>
    </row>
    <row r="27" spans="1:42" x14ac:dyDescent="0.2">
      <c r="A27" s="54">
        <v>45017</v>
      </c>
      <c r="B27" s="4">
        <f>'Forward Energy'!C60</f>
        <v>37.25</v>
      </c>
      <c r="C27" s="4">
        <f>'Forward Energy'!D60</f>
        <v>28.7</v>
      </c>
      <c r="D27" s="9">
        <f t="shared" si="0"/>
        <v>33.402500000000003</v>
      </c>
      <c r="F27" s="4">
        <f>'Forward Energy'!G60</f>
        <v>33.5</v>
      </c>
      <c r="G27" s="4">
        <f>'Forward Energy'!H60</f>
        <v>27</v>
      </c>
      <c r="H27" s="9">
        <f t="shared" si="1"/>
        <v>30.575000000000003</v>
      </c>
      <c r="K27" s="33"/>
      <c r="L27" s="33">
        <v>-13320250</v>
      </c>
      <c r="M27" s="33">
        <v>-4869599</v>
      </c>
      <c r="N27" s="33">
        <v>-304020</v>
      </c>
      <c r="O27" s="33">
        <f t="shared" si="2"/>
        <v>-18493869</v>
      </c>
      <c r="Q27" s="31">
        <v>626155</v>
      </c>
      <c r="R27" s="53">
        <v>849575</v>
      </c>
      <c r="S27" s="53">
        <f t="shared" si="3"/>
        <v>1475730</v>
      </c>
      <c r="X27" s="54">
        <v>45017</v>
      </c>
      <c r="Y27" s="4">
        <v>39.25</v>
      </c>
      <c r="Z27" s="4">
        <v>30.27</v>
      </c>
      <c r="AA27" s="9">
        <v>35.209000000000003</v>
      </c>
      <c r="AC27" s="4">
        <v>34.75</v>
      </c>
      <c r="AD27" s="4">
        <v>28.25</v>
      </c>
      <c r="AE27" s="9">
        <v>31.825000000000003</v>
      </c>
      <c r="AH27" s="33"/>
      <c r="AI27" s="33">
        <v>-12033250</v>
      </c>
      <c r="AJ27" s="33">
        <v>-3491972</v>
      </c>
      <c r="AK27" s="33">
        <v>-137520</v>
      </c>
      <c r="AL27" s="33">
        <v>-15662742</v>
      </c>
      <c r="AN27" s="31">
        <v>470437</v>
      </c>
      <c r="AO27" s="53">
        <v>658432</v>
      </c>
      <c r="AP27" s="53">
        <v>1128869</v>
      </c>
    </row>
    <row r="28" spans="1:42" x14ac:dyDescent="0.2">
      <c r="A28" s="54">
        <v>45047</v>
      </c>
      <c r="B28" s="4">
        <f>'Forward Energy'!C61</f>
        <v>35.25</v>
      </c>
      <c r="C28" s="4">
        <f>'Forward Energy'!D61</f>
        <v>26.7</v>
      </c>
      <c r="D28" s="9">
        <f t="shared" si="0"/>
        <v>31.402500000000003</v>
      </c>
      <c r="F28" s="4">
        <f>'Forward Energy'!G61</f>
        <v>31.5</v>
      </c>
      <c r="G28" s="4">
        <f>'Forward Energy'!H61</f>
        <v>25</v>
      </c>
      <c r="H28" s="9">
        <f t="shared" si="1"/>
        <v>28.575000000000003</v>
      </c>
      <c r="K28" s="33"/>
      <c r="L28" s="33"/>
      <c r="M28" s="33">
        <v>-5323959</v>
      </c>
      <c r="N28" s="33">
        <v>-412602</v>
      </c>
      <c r="O28" s="33">
        <f t="shared" si="2"/>
        <v>-5736561</v>
      </c>
      <c r="Q28" s="31">
        <v>458152</v>
      </c>
      <c r="R28" s="53">
        <v>659872</v>
      </c>
      <c r="S28" s="53">
        <f t="shared" si="3"/>
        <v>1118024</v>
      </c>
      <c r="X28" s="54">
        <v>45047</v>
      </c>
      <c r="Y28" s="4">
        <v>37.75</v>
      </c>
      <c r="Z28" s="4">
        <v>27.77</v>
      </c>
      <c r="AA28" s="9">
        <v>33.259</v>
      </c>
      <c r="AC28" s="4">
        <v>33.25</v>
      </c>
      <c r="AD28" s="4">
        <v>25.75</v>
      </c>
      <c r="AE28" s="9">
        <v>29.875</v>
      </c>
      <c r="AH28" s="33"/>
      <c r="AI28" s="33"/>
      <c r="AJ28" s="33">
        <v>-3999860</v>
      </c>
      <c r="AK28" s="33">
        <v>-205436</v>
      </c>
      <c r="AL28" s="33">
        <v>-4205296</v>
      </c>
      <c r="AN28" s="31">
        <v>334592</v>
      </c>
      <c r="AO28" s="53">
        <v>511900</v>
      </c>
      <c r="AP28" s="53">
        <v>846492</v>
      </c>
    </row>
    <row r="29" spans="1:42" x14ac:dyDescent="0.2">
      <c r="A29" s="54">
        <v>45078</v>
      </c>
      <c r="B29" s="4">
        <f>'Forward Energy'!C62</f>
        <v>36.33</v>
      </c>
      <c r="C29" s="4">
        <f>'Forward Energy'!D62</f>
        <v>27.52</v>
      </c>
      <c r="D29" s="9">
        <f t="shared" si="0"/>
        <v>32.365499999999997</v>
      </c>
      <c r="F29" s="4">
        <f>'Forward Energy'!G62</f>
        <v>32.25</v>
      </c>
      <c r="G29" s="4">
        <f>'Forward Energy'!H62</f>
        <v>25.5</v>
      </c>
      <c r="H29" s="9">
        <f t="shared" si="1"/>
        <v>29.212499999999999</v>
      </c>
      <c r="K29" s="33"/>
      <c r="L29" s="33"/>
      <c r="M29" s="33">
        <v>-4890425</v>
      </c>
      <c r="N29" s="33">
        <v>-359932</v>
      </c>
      <c r="O29" s="33">
        <f t="shared" si="2"/>
        <v>-5250357</v>
      </c>
      <c r="Q29" s="31">
        <v>511311</v>
      </c>
      <c r="R29" s="53">
        <v>729498</v>
      </c>
      <c r="S29" s="53">
        <f t="shared" si="3"/>
        <v>1240809</v>
      </c>
      <c r="X29" s="54">
        <v>45078</v>
      </c>
      <c r="Y29" s="4">
        <v>39.58</v>
      </c>
      <c r="Z29" s="4">
        <v>28.33</v>
      </c>
      <c r="AA29" s="9">
        <v>34.517499999999998</v>
      </c>
      <c r="AC29" s="4">
        <v>34.5</v>
      </c>
      <c r="AD29" s="4">
        <v>26.25</v>
      </c>
      <c r="AE29" s="9">
        <v>30.787500000000001</v>
      </c>
      <c r="AH29" s="33"/>
      <c r="AI29" s="33"/>
      <c r="AJ29" s="33">
        <v>-3453327</v>
      </c>
      <c r="AK29" s="33">
        <v>-145504</v>
      </c>
      <c r="AL29" s="33">
        <v>-3598831</v>
      </c>
      <c r="AN29" s="31">
        <v>369479</v>
      </c>
      <c r="AO29" s="53">
        <v>560179</v>
      </c>
      <c r="AP29" s="53">
        <v>929658</v>
      </c>
    </row>
    <row r="30" spans="1:42" x14ac:dyDescent="0.2">
      <c r="A30" s="54">
        <v>45108</v>
      </c>
      <c r="B30" s="4">
        <f>'Forward Energy'!C63</f>
        <v>49.83</v>
      </c>
      <c r="C30" s="4">
        <f>'Forward Energy'!D63</f>
        <v>33.770000000000003</v>
      </c>
      <c r="D30" s="9">
        <f t="shared" ref="D30:D35" si="4">0.55*B30+0.45*C30</f>
        <v>42.603000000000002</v>
      </c>
      <c r="F30" s="4">
        <f>'Forward Energy'!G63</f>
        <v>42.75</v>
      </c>
      <c r="G30" s="4">
        <f>'Forward Energy'!H63</f>
        <v>30.75</v>
      </c>
      <c r="H30" s="9">
        <f t="shared" ref="H30:H35" si="5">0.55*F30+0.45*G30</f>
        <v>37.35</v>
      </c>
      <c r="K30" s="33"/>
      <c r="L30" s="33"/>
      <c r="M30" s="33">
        <v>-1374832</v>
      </c>
      <c r="N30" s="33">
        <v>273458</v>
      </c>
      <c r="O30" s="33">
        <f t="shared" si="2"/>
        <v>-1101374</v>
      </c>
      <c r="Q30" s="31">
        <v>590235</v>
      </c>
      <c r="R30" s="53">
        <v>826345</v>
      </c>
      <c r="S30" s="53">
        <f t="shared" si="3"/>
        <v>1416580</v>
      </c>
      <c r="X30" s="54">
        <v>45108</v>
      </c>
      <c r="Y30" s="4">
        <v>50.8</v>
      </c>
      <c r="Z30" s="4">
        <v>35.01</v>
      </c>
      <c r="AA30" s="9">
        <v>43.694500000000005</v>
      </c>
      <c r="AC30" s="4">
        <v>43.25</v>
      </c>
      <c r="AD30" s="4">
        <v>31.75</v>
      </c>
      <c r="AE30" s="9">
        <v>38.075000000000003</v>
      </c>
      <c r="AH30" s="33"/>
      <c r="AI30" s="33"/>
      <c r="AJ30" s="33">
        <v>-242387</v>
      </c>
      <c r="AK30" s="33">
        <v>378448</v>
      </c>
      <c r="AL30" s="33">
        <v>136061</v>
      </c>
      <c r="AN30" s="31">
        <v>432345</v>
      </c>
      <c r="AO30" s="53">
        <v>636633</v>
      </c>
      <c r="AP30" s="53">
        <v>1068978</v>
      </c>
    </row>
    <row r="31" spans="1:42" x14ac:dyDescent="0.2">
      <c r="A31" s="54">
        <v>45139</v>
      </c>
      <c r="B31" s="4">
        <f>'Forward Energy'!C64</f>
        <v>46.5</v>
      </c>
      <c r="C31" s="4">
        <f>'Forward Energy'!D64</f>
        <v>32.01</v>
      </c>
      <c r="D31" s="9">
        <f t="shared" si="4"/>
        <v>39.979500000000002</v>
      </c>
      <c r="F31" s="4">
        <f>'Forward Energy'!G64</f>
        <v>40.25</v>
      </c>
      <c r="G31" s="4">
        <f>'Forward Energy'!H64</f>
        <v>29.75</v>
      </c>
      <c r="H31" s="9">
        <f t="shared" si="5"/>
        <v>35.525000000000006</v>
      </c>
      <c r="K31" s="33"/>
      <c r="L31" s="33"/>
      <c r="M31" s="33">
        <v>-2130936</v>
      </c>
      <c r="N31" s="33">
        <v>85938</v>
      </c>
      <c r="O31" s="33">
        <f t="shared" si="2"/>
        <v>-2044998</v>
      </c>
      <c r="P31" s="52"/>
      <c r="Q31" s="31">
        <v>622472</v>
      </c>
      <c r="R31" s="53">
        <v>860996</v>
      </c>
      <c r="S31" s="53">
        <f t="shared" si="3"/>
        <v>1483468</v>
      </c>
      <c r="X31" s="54">
        <v>45139</v>
      </c>
      <c r="Y31" s="4">
        <v>47.77</v>
      </c>
      <c r="Z31" s="4">
        <v>33</v>
      </c>
      <c r="AA31" s="9">
        <v>41.1235</v>
      </c>
      <c r="AC31" s="4">
        <v>40.75</v>
      </c>
      <c r="AD31" s="4">
        <v>30.25</v>
      </c>
      <c r="AE31" s="9">
        <v>36.025000000000006</v>
      </c>
      <c r="AH31" s="33"/>
      <c r="AI31" s="33"/>
      <c r="AJ31" s="33">
        <v>-1003068</v>
      </c>
      <c r="AK31" s="33">
        <v>257902</v>
      </c>
      <c r="AL31" s="33">
        <v>-745166</v>
      </c>
      <c r="AM31" s="52"/>
      <c r="AN31" s="31">
        <v>462341</v>
      </c>
      <c r="AO31" s="53">
        <v>669463</v>
      </c>
      <c r="AP31" s="53">
        <v>1131804</v>
      </c>
    </row>
    <row r="32" spans="1:42" x14ac:dyDescent="0.2">
      <c r="A32" s="54">
        <v>45170</v>
      </c>
      <c r="B32" s="4">
        <f>'Forward Energy'!C65</f>
        <v>37.020000000000003</v>
      </c>
      <c r="C32" s="4">
        <f>'Forward Energy'!D65</f>
        <v>26.7</v>
      </c>
      <c r="D32" s="9">
        <f t="shared" si="4"/>
        <v>32.376000000000005</v>
      </c>
      <c r="F32" s="4">
        <f>'Forward Energy'!G65</f>
        <v>33</v>
      </c>
      <c r="G32" s="4">
        <f>'Forward Energy'!H65</f>
        <v>25</v>
      </c>
      <c r="H32" s="9">
        <f t="shared" si="5"/>
        <v>29.400000000000002</v>
      </c>
      <c r="K32" s="33"/>
      <c r="L32" s="33"/>
      <c r="M32" s="33">
        <v>-5393759</v>
      </c>
      <c r="N32" s="33">
        <v>-331380</v>
      </c>
      <c r="O32" s="33">
        <f t="shared" si="2"/>
        <v>-5725139</v>
      </c>
      <c r="P32" s="52"/>
      <c r="Q32" s="31">
        <v>611143</v>
      </c>
      <c r="R32" s="53">
        <v>840645</v>
      </c>
      <c r="S32" s="53">
        <f t="shared" si="3"/>
        <v>1451788</v>
      </c>
      <c r="X32" s="54">
        <v>45170</v>
      </c>
      <c r="Y32" s="4">
        <v>40.020000000000003</v>
      </c>
      <c r="Z32" s="4">
        <v>27.27</v>
      </c>
      <c r="AA32" s="9">
        <v>34.282499999999999</v>
      </c>
      <c r="AC32" s="4">
        <v>35</v>
      </c>
      <c r="AD32" s="4">
        <v>25.25</v>
      </c>
      <c r="AE32" s="9">
        <v>30.612500000000001</v>
      </c>
      <c r="AH32" s="33"/>
      <c r="AI32" s="33"/>
      <c r="AJ32" s="33">
        <v>-4076983</v>
      </c>
      <c r="AK32" s="33">
        <v>-149040</v>
      </c>
      <c r="AL32" s="33">
        <v>-4226023</v>
      </c>
      <c r="AM32" s="52"/>
      <c r="AN32" s="31">
        <v>450597</v>
      </c>
      <c r="AO32" s="53">
        <v>649292</v>
      </c>
      <c r="AP32" s="53">
        <v>1099889</v>
      </c>
    </row>
    <row r="33" spans="1:42" x14ac:dyDescent="0.2">
      <c r="A33" s="54">
        <v>45200</v>
      </c>
      <c r="B33" s="4">
        <f>'Forward Energy'!C66</f>
        <v>34.270000000000003</v>
      </c>
      <c r="C33" s="4">
        <f>'Forward Energy'!D66</f>
        <v>25.95</v>
      </c>
      <c r="D33" s="9">
        <f t="shared" si="4"/>
        <v>30.526000000000003</v>
      </c>
      <c r="F33" s="4">
        <f>'Forward Energy'!G66</f>
        <v>30.25</v>
      </c>
      <c r="G33" s="4">
        <f>'Forward Energy'!H66</f>
        <v>24.25</v>
      </c>
      <c r="H33" s="9">
        <f t="shared" si="5"/>
        <v>27.550000000000004</v>
      </c>
      <c r="K33" s="33"/>
      <c r="L33" s="33"/>
      <c r="M33" s="33">
        <v>-6358002</v>
      </c>
      <c r="N33" s="33">
        <v>-454448</v>
      </c>
      <c r="O33" s="33">
        <f t="shared" si="2"/>
        <v>-6812450</v>
      </c>
      <c r="P33" s="52"/>
      <c r="Q33" s="31">
        <v>672799</v>
      </c>
      <c r="R33" s="53">
        <v>906308</v>
      </c>
      <c r="S33" s="53">
        <f t="shared" si="3"/>
        <v>1579107</v>
      </c>
      <c r="U33" s="43"/>
      <c r="X33" s="54">
        <v>45200</v>
      </c>
      <c r="Y33" s="4">
        <v>37.049999999999997</v>
      </c>
      <c r="Z33" s="4">
        <v>27.27</v>
      </c>
      <c r="AA33" s="9">
        <v>32.649000000000001</v>
      </c>
      <c r="AC33" s="4">
        <v>32.25</v>
      </c>
      <c r="AD33" s="4">
        <v>25.25</v>
      </c>
      <c r="AE33" s="9">
        <v>29.1</v>
      </c>
      <c r="AH33" s="33"/>
      <c r="AI33" s="33"/>
      <c r="AJ33" s="33">
        <v>-4842933</v>
      </c>
      <c r="AK33" s="33">
        <v>-228816</v>
      </c>
      <c r="AL33" s="33">
        <v>-5071749</v>
      </c>
      <c r="AM33" s="52"/>
      <c r="AN33" s="31">
        <v>508881</v>
      </c>
      <c r="AO33" s="53">
        <v>710836</v>
      </c>
      <c r="AP33" s="53">
        <v>1219717</v>
      </c>
    </row>
    <row r="34" spans="1:42" x14ac:dyDescent="0.2">
      <c r="A34" s="54">
        <v>45231</v>
      </c>
      <c r="B34" s="4">
        <f>'Forward Energy'!C67</f>
        <v>42.27</v>
      </c>
      <c r="C34" s="4">
        <f>'Forward Energy'!D67</f>
        <v>31.7</v>
      </c>
      <c r="D34" s="9">
        <f t="shared" si="4"/>
        <v>37.513500000000008</v>
      </c>
      <c r="F34" s="4">
        <f>'Forward Energy'!G67</f>
        <v>38.25</v>
      </c>
      <c r="G34" s="4">
        <f>'Forward Energy'!H67</f>
        <v>30</v>
      </c>
      <c r="H34" s="9">
        <f t="shared" si="5"/>
        <v>34.537500000000001</v>
      </c>
      <c r="K34" s="33"/>
      <c r="L34" s="33"/>
      <c r="M34" s="33">
        <v>-3805727</v>
      </c>
      <c r="N34" s="33">
        <v>-113055</v>
      </c>
      <c r="O34" s="33">
        <f t="shared" si="2"/>
        <v>-3918782</v>
      </c>
      <c r="P34" s="52"/>
      <c r="Q34" s="31">
        <v>880060</v>
      </c>
      <c r="R34" s="53">
        <v>1133724</v>
      </c>
      <c r="S34" s="53">
        <f t="shared" si="3"/>
        <v>2013784</v>
      </c>
      <c r="U34" s="43"/>
      <c r="X34" s="54">
        <v>45231</v>
      </c>
      <c r="Y34" s="4">
        <v>45.05</v>
      </c>
      <c r="Z34" s="4">
        <v>34.520000000000003</v>
      </c>
      <c r="AA34" s="9">
        <v>40.311500000000002</v>
      </c>
      <c r="AC34" s="4">
        <v>40.25</v>
      </c>
      <c r="AD34" s="4">
        <v>32.5</v>
      </c>
      <c r="AE34" s="9">
        <v>36.762500000000003</v>
      </c>
      <c r="AH34" s="33"/>
      <c r="AI34" s="33"/>
      <c r="AJ34" s="33">
        <v>-1944005</v>
      </c>
      <c r="AK34" s="33">
        <v>49915</v>
      </c>
      <c r="AL34" s="33">
        <v>-1894090</v>
      </c>
      <c r="AM34" s="52"/>
      <c r="AN34" s="31">
        <v>676268</v>
      </c>
      <c r="AO34" s="53">
        <v>898636</v>
      </c>
      <c r="AP34" s="53">
        <v>1574904</v>
      </c>
    </row>
    <row r="35" spans="1:42" s="51" customFormat="1" x14ac:dyDescent="0.2">
      <c r="A35" s="55">
        <v>45261</v>
      </c>
      <c r="B35" s="5">
        <f>'Forward Energy'!C68</f>
        <v>58.08</v>
      </c>
      <c r="C35" s="5">
        <f>'Forward Energy'!D68</f>
        <v>44.83</v>
      </c>
      <c r="D35" s="8">
        <f t="shared" si="4"/>
        <v>52.117500000000007</v>
      </c>
      <c r="E35" s="89"/>
      <c r="F35" s="5">
        <f>'Forward Energy'!G68</f>
        <v>54</v>
      </c>
      <c r="G35" s="5">
        <f>'Forward Energy'!H68</f>
        <v>42.75</v>
      </c>
      <c r="H35" s="8">
        <f t="shared" si="5"/>
        <v>48.9375</v>
      </c>
      <c r="I35" s="89"/>
      <c r="J35" s="64"/>
      <c r="K35" s="72"/>
      <c r="L35" s="72"/>
      <c r="M35" s="72">
        <v>1110669</v>
      </c>
      <c r="N35" s="72">
        <v>527608</v>
      </c>
      <c r="O35" s="72">
        <f t="shared" si="2"/>
        <v>1638277</v>
      </c>
      <c r="P35" s="90"/>
      <c r="Q35" s="32">
        <v>1272848</v>
      </c>
      <c r="R35" s="56">
        <v>1575496</v>
      </c>
      <c r="S35" s="56">
        <f t="shared" si="3"/>
        <v>2848344</v>
      </c>
      <c r="W35" s="111"/>
      <c r="X35" s="55">
        <v>45261</v>
      </c>
      <c r="Y35" s="5">
        <v>60.77</v>
      </c>
      <c r="Z35" s="5">
        <v>46.58</v>
      </c>
      <c r="AA35" s="8">
        <v>54.384500000000003</v>
      </c>
      <c r="AB35" s="89"/>
      <c r="AC35" s="5">
        <v>55.75</v>
      </c>
      <c r="AD35" s="5">
        <v>44.5</v>
      </c>
      <c r="AE35" s="8">
        <v>50.6875</v>
      </c>
      <c r="AF35" s="89"/>
      <c r="AG35" s="64"/>
      <c r="AH35" s="72"/>
      <c r="AI35" s="72"/>
      <c r="AJ35" s="72">
        <v>2769492</v>
      </c>
      <c r="AK35" s="72">
        <v>546878</v>
      </c>
      <c r="AL35" s="72">
        <v>3316370</v>
      </c>
      <c r="AM35" s="90"/>
      <c r="AN35" s="32">
        <v>1053599</v>
      </c>
      <c r="AO35" s="56">
        <v>1305071</v>
      </c>
      <c r="AP35" s="56">
        <v>2358670</v>
      </c>
    </row>
    <row r="36" spans="1:42" x14ac:dyDescent="0.2">
      <c r="A36" s="54" t="s">
        <v>34</v>
      </c>
      <c r="B36" s="4"/>
      <c r="C36" s="4"/>
      <c r="D36" s="9">
        <f>AVERAGE(D8:D35)</f>
        <v>47.597035714285724</v>
      </c>
      <c r="F36" s="4"/>
      <c r="G36" s="4"/>
      <c r="H36" s="9">
        <f>AVERAGE(H8:H35)</f>
        <v>43.975446428571438</v>
      </c>
      <c r="K36" s="59">
        <f>SUM(K8:K35)</f>
        <v>0</v>
      </c>
      <c r="L36" s="59">
        <f>SUM(L8:L35)</f>
        <v>-186817750</v>
      </c>
      <c r="M36" s="59">
        <f>SUM(M8:M35)</f>
        <v>-158072730</v>
      </c>
      <c r="N36" s="59">
        <f>SUM(N8:N35)</f>
        <v>41043925</v>
      </c>
      <c r="O36" s="59">
        <f>SUM(O8:O35)</f>
        <v>-303846555</v>
      </c>
      <c r="P36" s="52"/>
      <c r="Q36" s="59">
        <f>SUM(Q8:Q35)</f>
        <v>84032581</v>
      </c>
      <c r="R36" s="59">
        <f>SUM(R8:R35)</f>
        <v>151851729</v>
      </c>
      <c r="S36" s="59">
        <f>SUM(S8:S35)</f>
        <v>235884310</v>
      </c>
      <c r="U36" s="43"/>
      <c r="X36" s="54" t="s">
        <v>34</v>
      </c>
      <c r="Y36" s="4"/>
      <c r="Z36" s="4"/>
      <c r="AA36" s="9">
        <v>48.095275862068959</v>
      </c>
      <c r="AC36" s="4"/>
      <c r="AD36" s="4"/>
      <c r="AE36" s="9">
        <v>44.265517241379314</v>
      </c>
      <c r="AH36" s="59">
        <v>0</v>
      </c>
      <c r="AI36" s="59">
        <v>-171092000</v>
      </c>
      <c r="AJ36" s="59">
        <v>-105401201</v>
      </c>
      <c r="AK36" s="59">
        <v>45527765</v>
      </c>
      <c r="AL36" s="59">
        <v>-230965436</v>
      </c>
      <c r="AM36" s="52"/>
      <c r="AN36" s="59">
        <v>70174557</v>
      </c>
      <c r="AO36" s="59">
        <v>127937884</v>
      </c>
      <c r="AP36" s="59">
        <v>198112441</v>
      </c>
    </row>
    <row r="37" spans="1:42" x14ac:dyDescent="0.2">
      <c r="A37" s="54"/>
      <c r="B37" s="4"/>
      <c r="C37" s="4"/>
      <c r="D37" s="81"/>
      <c r="F37" s="4"/>
      <c r="G37" s="4"/>
      <c r="H37" s="9"/>
      <c r="K37" s="59"/>
      <c r="L37" s="59"/>
      <c r="M37" s="59"/>
      <c r="N37" s="59"/>
      <c r="O37" s="79"/>
      <c r="P37" s="80"/>
      <c r="Q37" s="79"/>
      <c r="R37" s="79"/>
      <c r="S37" s="79"/>
      <c r="U37" s="43"/>
      <c r="X37" s="54"/>
      <c r="Y37" s="4"/>
      <c r="Z37" s="4"/>
      <c r="AA37" s="81"/>
      <c r="AC37" s="4"/>
      <c r="AD37" s="4"/>
      <c r="AE37" s="9"/>
      <c r="AH37" s="59"/>
      <c r="AI37" s="59"/>
      <c r="AJ37" s="59"/>
      <c r="AK37" s="59"/>
      <c r="AL37" s="79"/>
      <c r="AM37" s="80"/>
      <c r="AN37" s="79"/>
      <c r="AO37" s="79"/>
      <c r="AP37" s="79"/>
    </row>
    <row r="38" spans="1:42" s="102" customFormat="1" x14ac:dyDescent="0.2">
      <c r="A38" s="101" t="s">
        <v>6</v>
      </c>
      <c r="B38" s="102" t="s">
        <v>24</v>
      </c>
      <c r="C38" s="103"/>
      <c r="D38" s="104"/>
      <c r="E38" s="105"/>
      <c r="F38" s="103"/>
      <c r="G38" s="106">
        <f>+A2</f>
        <v>44446</v>
      </c>
      <c r="H38" s="104"/>
      <c r="I38" s="105"/>
      <c r="J38" s="107"/>
      <c r="K38" s="108"/>
      <c r="L38" s="108"/>
      <c r="M38" s="108"/>
      <c r="N38" s="108"/>
      <c r="O38" s="108"/>
      <c r="P38" s="109"/>
      <c r="Q38" s="108"/>
      <c r="R38" s="108"/>
      <c r="S38" s="108"/>
      <c r="W38" s="112"/>
      <c r="X38" s="101" t="s">
        <v>6</v>
      </c>
      <c r="Y38" s="102" t="s">
        <v>24</v>
      </c>
      <c r="Z38" s="103"/>
      <c r="AA38" s="104"/>
      <c r="AB38" s="105"/>
      <c r="AC38" s="103"/>
      <c r="AD38" s="103">
        <v>44413</v>
      </c>
      <c r="AE38" s="104"/>
      <c r="AF38" s="105"/>
      <c r="AG38" s="107"/>
      <c r="AH38" s="108"/>
      <c r="AI38" s="108"/>
      <c r="AJ38" s="108"/>
      <c r="AK38" s="108"/>
      <c r="AL38" s="108"/>
      <c r="AM38" s="109"/>
      <c r="AN38" s="108"/>
      <c r="AO38" s="108"/>
      <c r="AP38" s="108"/>
    </row>
    <row r="39" spans="1:42" x14ac:dyDescent="0.2">
      <c r="A39" s="54"/>
      <c r="B39" s="4"/>
      <c r="C39" s="4"/>
      <c r="D39" s="9"/>
      <c r="F39" s="4"/>
      <c r="G39" s="4"/>
      <c r="H39" s="9"/>
      <c r="K39" s="59"/>
      <c r="L39" s="59"/>
      <c r="M39" s="59"/>
      <c r="N39" s="59"/>
      <c r="O39" s="59"/>
      <c r="P39" s="52"/>
      <c r="Q39" s="59"/>
      <c r="R39" s="59"/>
      <c r="S39" s="59"/>
      <c r="U39" s="43"/>
      <c r="X39" s="54"/>
      <c r="Y39" s="4"/>
      <c r="Z39" s="4"/>
      <c r="AA39" s="9"/>
      <c r="AC39" s="4"/>
      <c r="AD39" s="4"/>
      <c r="AE39" s="9"/>
      <c r="AH39" s="59"/>
      <c r="AI39" s="59"/>
      <c r="AJ39" s="59"/>
      <c r="AK39" s="59"/>
      <c r="AL39" s="59"/>
      <c r="AM39" s="52"/>
      <c r="AN39" s="59"/>
      <c r="AO39" s="59"/>
      <c r="AP39" s="59"/>
    </row>
    <row r="40" spans="1:42" x14ac:dyDescent="0.2">
      <c r="A40" s="54"/>
      <c r="B40" s="4"/>
      <c r="C40" s="4"/>
      <c r="D40" s="9"/>
      <c r="F40" s="4"/>
      <c r="G40" s="4"/>
      <c r="H40" s="9"/>
      <c r="K40" s="59"/>
      <c r="L40" s="59"/>
      <c r="M40" s="59"/>
      <c r="N40" s="59"/>
      <c r="O40" s="59"/>
      <c r="P40" s="52"/>
      <c r="Q40" s="59"/>
      <c r="R40" s="59"/>
      <c r="S40" s="59"/>
      <c r="U40" s="43"/>
      <c r="X40" s="54"/>
      <c r="Y40" s="4"/>
      <c r="Z40" s="4"/>
      <c r="AA40" s="9"/>
      <c r="AC40" s="4"/>
      <c r="AD40" s="4"/>
      <c r="AE40" s="9"/>
      <c r="AH40" s="59"/>
      <c r="AI40" s="59"/>
      <c r="AJ40" s="59"/>
      <c r="AK40" s="59"/>
      <c r="AL40" s="59"/>
      <c r="AM40" s="52"/>
      <c r="AN40" s="59"/>
      <c r="AO40" s="59"/>
      <c r="AP40" s="59"/>
    </row>
    <row r="41" spans="1:42" x14ac:dyDescent="0.2">
      <c r="A41" s="54"/>
      <c r="B41" s="4"/>
      <c r="C41" s="4"/>
      <c r="D41" s="9"/>
      <c r="F41" s="4"/>
      <c r="G41" s="4"/>
      <c r="H41" s="9"/>
      <c r="K41" s="59"/>
      <c r="L41" s="59"/>
      <c r="M41" s="59"/>
      <c r="N41" s="59"/>
      <c r="O41" s="59"/>
      <c r="P41" s="52"/>
      <c r="Q41" s="59"/>
      <c r="R41" s="59"/>
      <c r="S41" s="59"/>
      <c r="U41" s="43"/>
      <c r="X41" s="54"/>
      <c r="Y41" s="4"/>
      <c r="Z41" s="4"/>
      <c r="AA41" s="9"/>
      <c r="AC41" s="4"/>
      <c r="AD41" s="4"/>
      <c r="AE41" s="9"/>
      <c r="AH41" s="59"/>
      <c r="AI41" s="59"/>
      <c r="AJ41" s="59"/>
      <c r="AK41" s="59"/>
      <c r="AL41" s="59"/>
      <c r="AM41" s="52"/>
      <c r="AN41" s="59"/>
      <c r="AO41" s="59"/>
      <c r="AP41" s="59"/>
    </row>
    <row r="42" spans="1:42" x14ac:dyDescent="0.2">
      <c r="A42" s="54"/>
      <c r="B42" s="4"/>
      <c r="C42" s="4"/>
      <c r="D42" s="9"/>
      <c r="F42" s="4"/>
      <c r="G42" s="4"/>
      <c r="H42" s="9"/>
      <c r="K42" s="59"/>
      <c r="L42" s="59"/>
      <c r="M42" s="59"/>
      <c r="N42" s="59"/>
      <c r="O42" s="59"/>
      <c r="P42" s="52"/>
      <c r="Q42" s="59"/>
      <c r="R42" s="59"/>
      <c r="S42" s="59"/>
      <c r="U42" s="43"/>
      <c r="X42" s="54"/>
      <c r="Y42" s="4"/>
      <c r="Z42" s="4"/>
      <c r="AA42" s="9"/>
      <c r="AC42" s="4"/>
      <c r="AD42" s="4"/>
      <c r="AE42" s="9"/>
      <c r="AH42" s="59"/>
      <c r="AI42" s="59"/>
      <c r="AJ42" s="59"/>
      <c r="AK42" s="59"/>
      <c r="AL42" s="59"/>
      <c r="AM42" s="52"/>
      <c r="AN42" s="59"/>
      <c r="AO42" s="59"/>
      <c r="AP42" s="59"/>
    </row>
    <row r="43" spans="1:42" x14ac:dyDescent="0.2">
      <c r="A43" s="54"/>
      <c r="B43" s="4"/>
      <c r="C43" s="4"/>
      <c r="D43" s="9"/>
      <c r="F43" s="4"/>
      <c r="G43" s="4"/>
      <c r="H43" s="9"/>
      <c r="K43" s="59"/>
      <c r="L43" s="59"/>
      <c r="M43" s="59"/>
      <c r="N43" s="59"/>
      <c r="O43" s="59"/>
      <c r="P43" s="52"/>
      <c r="Q43" s="59"/>
      <c r="R43" s="59"/>
      <c r="S43" s="59"/>
      <c r="U43" s="43"/>
      <c r="X43" s="54"/>
      <c r="Y43" s="4"/>
      <c r="Z43" s="4"/>
      <c r="AA43" s="9"/>
      <c r="AC43" s="4"/>
      <c r="AD43" s="4"/>
      <c r="AE43" s="9"/>
      <c r="AH43" s="59"/>
      <c r="AI43" s="59"/>
      <c r="AJ43" s="59"/>
      <c r="AK43" s="59"/>
      <c r="AL43" s="59"/>
      <c r="AM43" s="52"/>
      <c r="AN43" s="59"/>
      <c r="AO43" s="59"/>
      <c r="AP43" s="59"/>
    </row>
    <row r="44" spans="1:42" x14ac:dyDescent="0.2">
      <c r="A44" s="54"/>
      <c r="B44" s="4"/>
      <c r="C44" s="4"/>
      <c r="D44" s="9"/>
      <c r="F44" s="4"/>
      <c r="G44" s="4"/>
      <c r="H44" s="9"/>
      <c r="K44" s="59"/>
      <c r="L44" s="59"/>
      <c r="M44" s="59"/>
      <c r="N44" s="59"/>
      <c r="O44" s="59"/>
      <c r="P44" s="52"/>
      <c r="Q44" s="59"/>
      <c r="R44" s="59"/>
      <c r="S44" s="59"/>
      <c r="U44" s="43"/>
      <c r="X44" s="54"/>
      <c r="Y44" s="4"/>
      <c r="Z44" s="4"/>
      <c r="AA44" s="9"/>
      <c r="AC44" s="4"/>
      <c r="AD44" s="4"/>
      <c r="AE44" s="9"/>
      <c r="AH44" s="59"/>
      <c r="AI44" s="59"/>
      <c r="AJ44" s="59"/>
      <c r="AK44" s="59"/>
      <c r="AL44" s="59"/>
      <c r="AM44" s="52"/>
      <c r="AN44" s="59"/>
      <c r="AO44" s="59"/>
      <c r="AP44" s="59"/>
    </row>
    <row r="45" spans="1:42" x14ac:dyDescent="0.2">
      <c r="A45" s="54"/>
      <c r="B45" s="4"/>
      <c r="C45" s="4"/>
      <c r="D45" s="9"/>
      <c r="F45" s="4"/>
      <c r="G45" s="4"/>
      <c r="H45" s="9"/>
      <c r="K45" s="59"/>
      <c r="L45" s="59"/>
      <c r="M45" s="59"/>
      <c r="N45" s="59"/>
      <c r="O45" s="59"/>
      <c r="P45" s="52"/>
      <c r="Q45" s="59"/>
      <c r="R45" s="59"/>
      <c r="S45" s="59"/>
      <c r="U45" s="43"/>
      <c r="X45" s="54"/>
      <c r="Y45" s="4"/>
      <c r="Z45" s="4"/>
      <c r="AA45" s="9"/>
      <c r="AC45" s="4"/>
      <c r="AD45" s="4"/>
      <c r="AE45" s="9"/>
      <c r="AH45" s="59"/>
      <c r="AI45" s="59"/>
      <c r="AJ45" s="59"/>
      <c r="AK45" s="59"/>
      <c r="AL45" s="59"/>
      <c r="AM45" s="52"/>
      <c r="AN45" s="59"/>
      <c r="AO45" s="59"/>
      <c r="AP45" s="59"/>
    </row>
    <row r="46" spans="1:42" x14ac:dyDescent="0.2">
      <c r="A46" s="54"/>
      <c r="B46" s="4"/>
      <c r="C46" s="4"/>
      <c r="D46" s="9"/>
      <c r="F46" s="4"/>
      <c r="G46" s="4"/>
      <c r="H46" s="9"/>
      <c r="K46" s="59"/>
      <c r="L46" s="59"/>
      <c r="M46" s="59"/>
      <c r="N46" s="59"/>
      <c r="O46" s="59"/>
      <c r="P46" s="52"/>
      <c r="Q46" s="59"/>
      <c r="R46" s="59"/>
      <c r="S46" s="59"/>
      <c r="U46" s="43"/>
      <c r="X46" s="54"/>
      <c r="Y46" s="4"/>
      <c r="Z46" s="4"/>
      <c r="AA46" s="9"/>
      <c r="AC46" s="4"/>
      <c r="AD46" s="4"/>
      <c r="AE46" s="9"/>
      <c r="AH46" s="59"/>
      <c r="AI46" s="59"/>
      <c r="AJ46" s="59"/>
      <c r="AK46" s="59"/>
      <c r="AL46" s="59"/>
      <c r="AM46" s="52"/>
      <c r="AN46" s="59"/>
      <c r="AO46" s="59"/>
      <c r="AP46" s="59"/>
    </row>
    <row r="47" spans="1:42" x14ac:dyDescent="0.2">
      <c r="A47" s="54"/>
      <c r="B47" s="4"/>
      <c r="C47" s="4"/>
      <c r="D47" s="9"/>
      <c r="F47" s="4"/>
      <c r="G47" s="4"/>
      <c r="H47" s="9"/>
      <c r="K47" s="59"/>
      <c r="L47" s="59"/>
      <c r="M47" s="59"/>
      <c r="N47" s="59"/>
      <c r="O47" s="59"/>
      <c r="P47" s="52"/>
      <c r="Q47" s="59"/>
      <c r="R47" s="59"/>
      <c r="S47" s="59"/>
      <c r="U47" s="43"/>
      <c r="X47" s="54"/>
      <c r="Y47" s="4"/>
      <c r="Z47" s="4"/>
      <c r="AA47" s="9"/>
      <c r="AC47" s="4"/>
      <c r="AD47" s="4"/>
      <c r="AE47" s="9"/>
      <c r="AH47" s="59"/>
      <c r="AI47" s="59"/>
      <c r="AJ47" s="59"/>
      <c r="AK47" s="59"/>
      <c r="AL47" s="59"/>
      <c r="AM47" s="52"/>
      <c r="AN47" s="59"/>
      <c r="AO47" s="59"/>
      <c r="AP47" s="59"/>
    </row>
    <row r="48" spans="1:42" x14ac:dyDescent="0.2">
      <c r="A48" s="54"/>
      <c r="B48" s="4"/>
      <c r="C48" s="4"/>
      <c r="D48" s="9"/>
      <c r="F48" s="4"/>
      <c r="G48" s="4"/>
      <c r="H48" s="9"/>
      <c r="K48" s="59"/>
      <c r="L48" s="59"/>
      <c r="M48" s="59"/>
      <c r="N48" s="59"/>
      <c r="O48" s="59"/>
      <c r="P48" s="52"/>
      <c r="Q48" s="59"/>
      <c r="R48" s="59"/>
      <c r="S48" s="59"/>
      <c r="U48" s="43"/>
      <c r="X48" s="54"/>
      <c r="Y48" s="4"/>
      <c r="Z48" s="4"/>
      <c r="AA48" s="9"/>
      <c r="AC48" s="4"/>
      <c r="AD48" s="4"/>
      <c r="AE48" s="9"/>
      <c r="AH48" s="59"/>
      <c r="AI48" s="59"/>
      <c r="AJ48" s="59"/>
      <c r="AK48" s="59"/>
      <c r="AL48" s="59"/>
      <c r="AM48" s="52"/>
      <c r="AN48" s="59"/>
      <c r="AO48" s="59"/>
      <c r="AP48" s="59"/>
    </row>
    <row r="49" spans="1:42" x14ac:dyDescent="0.2">
      <c r="A49" s="54"/>
      <c r="B49" s="4"/>
      <c r="C49" s="4"/>
      <c r="D49" s="9"/>
      <c r="F49" s="4"/>
      <c r="G49" s="4"/>
      <c r="H49" s="9"/>
      <c r="K49" s="59"/>
      <c r="L49" s="59"/>
      <c r="M49" s="59"/>
      <c r="N49" s="59"/>
      <c r="O49" s="59"/>
      <c r="P49" s="52"/>
      <c r="Q49" s="59"/>
      <c r="R49" s="59"/>
      <c r="S49" s="59"/>
      <c r="U49" s="43"/>
      <c r="X49" s="54"/>
      <c r="Y49" s="4"/>
      <c r="Z49" s="4"/>
      <c r="AA49" s="9"/>
      <c r="AC49" s="4"/>
      <c r="AD49" s="4"/>
      <c r="AE49" s="9"/>
      <c r="AH49" s="59"/>
      <c r="AI49" s="59"/>
      <c r="AJ49" s="59"/>
      <c r="AK49" s="59"/>
      <c r="AL49" s="59"/>
      <c r="AM49" s="52"/>
      <c r="AN49" s="59"/>
      <c r="AO49" s="59"/>
      <c r="AP49" s="59"/>
    </row>
    <row r="50" spans="1:42" x14ac:dyDescent="0.2">
      <c r="A50" s="54"/>
      <c r="B50" s="4"/>
      <c r="C50" s="4"/>
      <c r="D50" s="9"/>
      <c r="F50" s="4"/>
      <c r="G50" s="4"/>
      <c r="H50" s="9"/>
      <c r="K50" s="59"/>
      <c r="L50" s="59"/>
      <c r="M50" s="59"/>
      <c r="N50" s="59"/>
      <c r="O50" s="59"/>
      <c r="P50" s="52"/>
      <c r="Q50" s="59"/>
      <c r="R50" s="59"/>
      <c r="S50" s="59"/>
      <c r="U50" s="43"/>
      <c r="X50" s="54"/>
      <c r="Y50" s="4"/>
      <c r="Z50" s="4"/>
      <c r="AA50" s="9"/>
      <c r="AC50" s="4"/>
      <c r="AD50" s="4"/>
      <c r="AE50" s="9"/>
      <c r="AH50" s="59"/>
      <c r="AI50" s="59"/>
      <c r="AJ50" s="59"/>
      <c r="AK50" s="59"/>
      <c r="AL50" s="59"/>
      <c r="AM50" s="52"/>
      <c r="AN50" s="59"/>
      <c r="AO50" s="59"/>
      <c r="AP50" s="59"/>
    </row>
    <row r="51" spans="1:42" x14ac:dyDescent="0.2">
      <c r="A51" s="54"/>
      <c r="B51" s="4"/>
      <c r="C51" s="4"/>
      <c r="D51" s="9"/>
      <c r="F51" s="4"/>
      <c r="G51" s="4"/>
      <c r="H51" s="9"/>
      <c r="K51" s="59"/>
      <c r="L51" s="59"/>
      <c r="M51" s="59"/>
      <c r="N51" s="59"/>
      <c r="O51" s="59"/>
      <c r="P51" s="52"/>
      <c r="Q51" s="59"/>
      <c r="R51" s="59"/>
      <c r="S51" s="59"/>
      <c r="U51" s="43"/>
      <c r="X51" s="54"/>
      <c r="Y51" s="4"/>
      <c r="Z51" s="4"/>
      <c r="AA51" s="9"/>
      <c r="AC51" s="4"/>
      <c r="AD51" s="4"/>
      <c r="AE51" s="9"/>
      <c r="AH51" s="59"/>
      <c r="AI51" s="59"/>
      <c r="AJ51" s="59"/>
      <c r="AK51" s="59"/>
      <c r="AL51" s="59"/>
      <c r="AM51" s="52"/>
      <c r="AN51" s="59"/>
      <c r="AO51" s="59"/>
      <c r="AP51" s="59"/>
    </row>
    <row r="52" spans="1:42" x14ac:dyDescent="0.2">
      <c r="A52" s="54"/>
      <c r="B52" s="4"/>
      <c r="C52" s="4"/>
      <c r="D52" s="9"/>
      <c r="F52" s="4"/>
      <c r="G52" s="4"/>
      <c r="H52" s="9"/>
      <c r="K52" s="59"/>
      <c r="L52" s="59"/>
      <c r="M52" s="59"/>
      <c r="N52" s="59"/>
      <c r="O52" s="59"/>
      <c r="P52" s="52"/>
      <c r="Q52" s="59"/>
      <c r="R52" s="59"/>
      <c r="S52" s="59"/>
      <c r="U52" s="43"/>
      <c r="X52" s="54"/>
      <c r="Y52" s="4"/>
      <c r="Z52" s="4"/>
      <c r="AA52" s="9"/>
      <c r="AC52" s="4"/>
      <c r="AD52" s="4"/>
      <c r="AE52" s="9"/>
      <c r="AH52" s="59"/>
      <c r="AI52" s="59"/>
      <c r="AJ52" s="59"/>
      <c r="AK52" s="59"/>
      <c r="AL52" s="59"/>
      <c r="AM52" s="52"/>
      <c r="AN52" s="59"/>
      <c r="AO52" s="59"/>
      <c r="AP52" s="59"/>
    </row>
    <row r="53" spans="1:42" x14ac:dyDescent="0.2">
      <c r="A53" s="54"/>
      <c r="B53" s="4"/>
      <c r="C53" s="4"/>
      <c r="D53" s="9"/>
      <c r="F53" s="4"/>
      <c r="G53" s="4"/>
      <c r="H53" s="9"/>
      <c r="K53" s="59"/>
      <c r="L53" s="59"/>
      <c r="M53" s="59"/>
      <c r="N53" s="59"/>
      <c r="O53" s="59"/>
      <c r="P53" s="52"/>
      <c r="Q53" s="59"/>
      <c r="R53" s="59"/>
      <c r="S53" s="59"/>
      <c r="U53" s="43"/>
      <c r="X53" s="54"/>
      <c r="Y53" s="4"/>
      <c r="Z53" s="4"/>
      <c r="AA53" s="9"/>
      <c r="AC53" s="4"/>
      <c r="AD53" s="4"/>
      <c r="AE53" s="9"/>
      <c r="AH53" s="59"/>
      <c r="AI53" s="59"/>
      <c r="AJ53" s="59"/>
      <c r="AK53" s="59"/>
      <c r="AL53" s="59"/>
      <c r="AM53" s="52"/>
      <c r="AN53" s="59"/>
      <c r="AO53" s="59"/>
      <c r="AP53" s="59"/>
    </row>
    <row r="54" spans="1:42" x14ac:dyDescent="0.2">
      <c r="A54" s="54"/>
      <c r="B54" s="4"/>
      <c r="C54" s="4"/>
      <c r="D54" s="9"/>
      <c r="F54" s="4"/>
      <c r="G54" s="4"/>
      <c r="H54" s="9"/>
      <c r="K54" s="59"/>
      <c r="L54" s="59"/>
      <c r="M54" s="59"/>
      <c r="N54" s="59"/>
      <c r="O54" s="59"/>
      <c r="P54" s="52"/>
      <c r="Q54" s="59"/>
      <c r="R54" s="59"/>
      <c r="S54" s="59"/>
      <c r="U54" s="43"/>
      <c r="X54" s="54"/>
      <c r="Y54" s="4"/>
      <c r="Z54" s="4"/>
      <c r="AA54" s="9"/>
      <c r="AC54" s="4"/>
      <c r="AD54" s="4"/>
      <c r="AE54" s="9"/>
      <c r="AH54" s="59"/>
      <c r="AI54" s="59"/>
      <c r="AJ54" s="59"/>
      <c r="AK54" s="59"/>
      <c r="AL54" s="59"/>
      <c r="AM54" s="52"/>
      <c r="AN54" s="59"/>
      <c r="AO54" s="59"/>
      <c r="AP54" s="59"/>
    </row>
    <row r="55" spans="1:42" x14ac:dyDescent="0.2">
      <c r="A55" s="54"/>
      <c r="B55" s="4"/>
      <c r="C55" s="4"/>
      <c r="D55" s="9"/>
      <c r="F55" s="4"/>
      <c r="G55" s="4"/>
      <c r="H55" s="9"/>
      <c r="K55" s="59"/>
      <c r="L55" s="59"/>
      <c r="M55" s="59"/>
      <c r="N55" s="59"/>
      <c r="O55" s="59"/>
      <c r="P55" s="52"/>
      <c r="Q55" s="59"/>
      <c r="R55" s="59"/>
      <c r="S55" s="59"/>
      <c r="U55" s="43"/>
      <c r="X55" s="54"/>
      <c r="Y55" s="4"/>
      <c r="Z55" s="4"/>
      <c r="AA55" s="9"/>
      <c r="AC55" s="4"/>
      <c r="AD55" s="4"/>
      <c r="AE55" s="9"/>
      <c r="AH55" s="59"/>
      <c r="AI55" s="59"/>
      <c r="AJ55" s="59"/>
      <c r="AK55" s="59"/>
      <c r="AL55" s="59"/>
      <c r="AM55" s="52"/>
      <c r="AN55" s="59"/>
      <c r="AO55" s="59"/>
      <c r="AP55" s="59"/>
    </row>
    <row r="56" spans="1:42" x14ac:dyDescent="0.2">
      <c r="A56" s="54"/>
      <c r="B56" s="4"/>
      <c r="C56" s="4"/>
      <c r="D56" s="9"/>
      <c r="F56" s="4"/>
      <c r="G56" s="4"/>
      <c r="H56" s="9"/>
      <c r="K56" s="59"/>
      <c r="L56" s="59"/>
      <c r="M56" s="59"/>
      <c r="N56" s="59"/>
      <c r="O56" s="59"/>
      <c r="P56" s="52"/>
      <c r="Q56" s="59"/>
      <c r="R56" s="59"/>
      <c r="S56" s="59"/>
      <c r="U56" s="43"/>
      <c r="X56" s="54"/>
      <c r="Y56" s="4"/>
      <c r="Z56" s="4"/>
      <c r="AA56" s="9"/>
      <c r="AC56" s="4"/>
      <c r="AD56" s="4"/>
      <c r="AE56" s="9"/>
      <c r="AH56" s="59"/>
      <c r="AI56" s="59"/>
      <c r="AJ56" s="59"/>
      <c r="AK56" s="59"/>
      <c r="AL56" s="59"/>
      <c r="AM56" s="52"/>
      <c r="AN56" s="59"/>
      <c r="AO56" s="59"/>
      <c r="AP56" s="59"/>
    </row>
    <row r="57" spans="1:42" x14ac:dyDescent="0.2">
      <c r="A57" s="54"/>
      <c r="B57" s="4"/>
      <c r="C57" s="4"/>
      <c r="D57" s="9"/>
      <c r="F57" s="4"/>
      <c r="G57" s="4"/>
      <c r="H57" s="9"/>
      <c r="K57" s="59"/>
      <c r="L57" s="59"/>
      <c r="M57" s="59"/>
      <c r="N57" s="59"/>
      <c r="O57" s="59"/>
      <c r="P57" s="52"/>
      <c r="Q57" s="59"/>
      <c r="R57" s="59"/>
      <c r="S57" s="59"/>
      <c r="U57" s="43"/>
      <c r="X57" s="54"/>
      <c r="Y57" s="4"/>
      <c r="Z57" s="4"/>
      <c r="AA57" s="9"/>
      <c r="AC57" s="4"/>
      <c r="AD57" s="4"/>
      <c r="AE57" s="9"/>
      <c r="AH57" s="59"/>
      <c r="AI57" s="59"/>
      <c r="AJ57" s="59"/>
      <c r="AK57" s="59"/>
      <c r="AL57" s="59"/>
      <c r="AM57" s="52"/>
      <c r="AN57" s="59"/>
      <c r="AO57" s="59"/>
      <c r="AP57" s="59"/>
    </row>
    <row r="58" spans="1:42" x14ac:dyDescent="0.2">
      <c r="A58" s="54"/>
      <c r="B58" s="4"/>
      <c r="C58" s="4"/>
      <c r="D58" s="9"/>
      <c r="F58" s="4"/>
      <c r="G58" s="4"/>
      <c r="H58" s="9"/>
      <c r="K58" s="59"/>
      <c r="L58" s="59"/>
      <c r="M58" s="59"/>
      <c r="N58" s="59"/>
      <c r="O58" s="59"/>
      <c r="P58" s="52"/>
      <c r="Q58" s="59"/>
      <c r="R58" s="59"/>
      <c r="S58" s="59"/>
      <c r="U58" s="43"/>
      <c r="X58" s="54"/>
      <c r="Y58" s="4"/>
      <c r="Z58" s="4"/>
      <c r="AA58" s="9"/>
      <c r="AC58" s="4"/>
      <c r="AD58" s="4"/>
      <c r="AE58" s="9"/>
      <c r="AH58" s="59"/>
      <c r="AI58" s="59"/>
      <c r="AJ58" s="59"/>
      <c r="AK58" s="59"/>
      <c r="AL58" s="59"/>
      <c r="AM58" s="52"/>
      <c r="AN58" s="59"/>
      <c r="AO58" s="59"/>
      <c r="AP58" s="59"/>
    </row>
    <row r="59" spans="1:42" x14ac:dyDescent="0.2">
      <c r="A59" s="54"/>
      <c r="B59" s="4"/>
      <c r="C59" s="4"/>
      <c r="D59" s="9"/>
      <c r="F59" s="4"/>
      <c r="G59" s="4"/>
      <c r="H59" s="9"/>
      <c r="K59" s="59"/>
      <c r="L59" s="59"/>
      <c r="M59" s="59"/>
      <c r="N59" s="59"/>
      <c r="O59" s="59"/>
      <c r="P59" s="52"/>
      <c r="Q59" s="59"/>
      <c r="R59" s="59"/>
      <c r="S59" s="59"/>
      <c r="U59" s="43"/>
      <c r="X59" s="54"/>
      <c r="Y59" s="4"/>
      <c r="Z59" s="4"/>
      <c r="AA59" s="9"/>
      <c r="AC59" s="4"/>
      <c r="AD59" s="4"/>
      <c r="AE59" s="9"/>
      <c r="AH59" s="59"/>
      <c r="AI59" s="59"/>
      <c r="AJ59" s="59"/>
      <c r="AK59" s="59"/>
      <c r="AL59" s="59"/>
      <c r="AM59" s="52"/>
      <c r="AN59" s="59"/>
      <c r="AO59" s="59"/>
      <c r="AP59" s="59"/>
    </row>
    <row r="60" spans="1:42" x14ac:dyDescent="0.2">
      <c r="A60" s="54"/>
      <c r="B60" s="4"/>
      <c r="C60" s="4"/>
      <c r="D60" s="9"/>
      <c r="F60" s="4"/>
      <c r="G60" s="4"/>
      <c r="H60" s="9"/>
      <c r="K60" s="59"/>
      <c r="L60" s="59"/>
      <c r="M60" s="59"/>
      <c r="N60" s="59"/>
      <c r="O60" s="59"/>
      <c r="P60" s="52"/>
      <c r="Q60" s="59"/>
      <c r="R60" s="59"/>
      <c r="S60" s="59"/>
      <c r="U60" s="43"/>
      <c r="X60" s="54"/>
      <c r="Y60" s="4"/>
      <c r="Z60" s="4"/>
      <c r="AA60" s="9"/>
      <c r="AC60" s="4"/>
      <c r="AD60" s="4"/>
      <c r="AE60" s="9"/>
      <c r="AH60" s="59"/>
      <c r="AI60" s="59"/>
      <c r="AJ60" s="59"/>
      <c r="AK60" s="59"/>
      <c r="AL60" s="59"/>
      <c r="AM60" s="52"/>
      <c r="AN60" s="59"/>
      <c r="AO60" s="59"/>
      <c r="AP60" s="59"/>
    </row>
    <row r="61" spans="1:42" x14ac:dyDescent="0.2">
      <c r="A61" s="54"/>
      <c r="B61" s="4"/>
      <c r="C61" s="4"/>
      <c r="D61" s="9"/>
      <c r="F61" s="4"/>
      <c r="G61" s="4"/>
      <c r="H61" s="9"/>
      <c r="K61" s="59"/>
      <c r="L61" s="59"/>
      <c r="M61" s="59"/>
      <c r="O61" s="59"/>
      <c r="P61" s="52"/>
      <c r="Q61" s="59"/>
      <c r="R61" s="59"/>
      <c r="S61" s="59"/>
      <c r="U61" s="43"/>
      <c r="X61" s="54"/>
      <c r="Y61" s="4"/>
      <c r="Z61" s="4"/>
      <c r="AA61" s="9"/>
      <c r="AC61" s="4"/>
      <c r="AD61" s="4"/>
      <c r="AE61" s="9"/>
      <c r="AH61" s="59"/>
      <c r="AI61" s="59"/>
      <c r="AJ61" s="59"/>
      <c r="AL61" s="59"/>
      <c r="AM61" s="52"/>
      <c r="AN61" s="59"/>
      <c r="AO61" s="59"/>
      <c r="AP61" s="59"/>
    </row>
    <row r="62" spans="1:42" x14ac:dyDescent="0.2">
      <c r="A62" s="54"/>
      <c r="B62" s="4"/>
      <c r="C62" s="4"/>
      <c r="D62" s="9"/>
      <c r="F62" s="4"/>
      <c r="G62" s="4"/>
      <c r="H62" s="9"/>
      <c r="K62" s="59"/>
      <c r="L62" s="59"/>
      <c r="M62" s="59"/>
      <c r="O62" s="59"/>
      <c r="P62" s="52"/>
      <c r="Q62" s="59"/>
      <c r="R62" s="59"/>
      <c r="S62" s="59"/>
      <c r="U62" s="43"/>
      <c r="X62" s="54"/>
      <c r="Y62" s="4"/>
      <c r="Z62" s="4"/>
      <c r="AA62" s="9"/>
      <c r="AC62" s="4"/>
      <c r="AD62" s="4"/>
      <c r="AE62" s="9"/>
      <c r="AH62" s="59"/>
      <c r="AI62" s="59"/>
      <c r="AJ62" s="59"/>
      <c r="AL62" s="59"/>
      <c r="AM62" s="52"/>
      <c r="AN62" s="59"/>
      <c r="AO62" s="59"/>
      <c r="AP62" s="59"/>
    </row>
    <row r="63" spans="1:42" x14ac:dyDescent="0.2">
      <c r="A63" s="54"/>
      <c r="B63" s="4"/>
      <c r="C63" s="4"/>
      <c r="D63" s="9"/>
      <c r="F63" s="4"/>
      <c r="G63" s="4"/>
      <c r="H63" s="9"/>
      <c r="K63" s="59"/>
      <c r="L63" s="59"/>
      <c r="M63" s="59"/>
      <c r="N63" s="43"/>
      <c r="O63" s="59"/>
      <c r="P63" s="52"/>
      <c r="Q63" s="59"/>
      <c r="R63" s="59"/>
      <c r="S63" s="59"/>
      <c r="U63" s="43"/>
      <c r="X63" s="54"/>
      <c r="Y63" s="4"/>
      <c r="Z63" s="4"/>
      <c r="AA63" s="9"/>
      <c r="AC63" s="4"/>
      <c r="AD63" s="4"/>
      <c r="AE63" s="9"/>
      <c r="AH63" s="59"/>
      <c r="AI63" s="59"/>
      <c r="AJ63" s="59"/>
      <c r="AK63" s="43"/>
      <c r="AL63" s="59"/>
      <c r="AM63" s="52"/>
      <c r="AN63" s="59"/>
      <c r="AO63" s="59"/>
      <c r="AP63" s="59"/>
    </row>
    <row r="64" spans="1:42" x14ac:dyDescent="0.2">
      <c r="A64" s="54"/>
      <c r="B64" s="4"/>
      <c r="C64" s="4"/>
      <c r="D64" s="9"/>
      <c r="F64" s="4"/>
      <c r="G64" s="4"/>
      <c r="H64" s="9"/>
      <c r="K64" s="59"/>
      <c r="L64" s="59"/>
      <c r="M64" s="59"/>
      <c r="N64" s="43"/>
      <c r="O64" s="59"/>
      <c r="P64" s="52"/>
      <c r="Q64" s="59"/>
      <c r="R64" s="59"/>
      <c r="S64" s="59"/>
      <c r="U64" s="43"/>
      <c r="X64" s="54"/>
      <c r="Y64" s="4"/>
      <c r="Z64" s="4"/>
      <c r="AA64" s="9"/>
      <c r="AC64" s="4"/>
      <c r="AD64" s="4"/>
      <c r="AE64" s="9"/>
      <c r="AH64" s="59"/>
      <c r="AI64" s="59"/>
      <c r="AJ64" s="59"/>
      <c r="AK64" s="43"/>
      <c r="AL64" s="59"/>
      <c r="AM64" s="52"/>
      <c r="AN64" s="59"/>
      <c r="AO64" s="59"/>
      <c r="AP64" s="59"/>
    </row>
    <row r="65" spans="1:42" x14ac:dyDescent="0.2">
      <c r="A65" s="54"/>
      <c r="B65" s="4"/>
      <c r="C65" s="4"/>
      <c r="D65" s="9"/>
      <c r="F65" s="4"/>
      <c r="G65" s="4"/>
      <c r="H65" s="9"/>
      <c r="K65" s="59"/>
      <c r="L65" s="59"/>
      <c r="M65" s="59"/>
      <c r="N65" s="43"/>
      <c r="O65" s="59"/>
      <c r="P65" s="52"/>
      <c r="Q65" s="59"/>
      <c r="R65" s="59"/>
      <c r="S65" s="59"/>
      <c r="U65" s="43"/>
      <c r="X65" s="54"/>
      <c r="Y65" s="4"/>
      <c r="Z65" s="4"/>
      <c r="AA65" s="9"/>
      <c r="AC65" s="4"/>
      <c r="AD65" s="4"/>
      <c r="AE65" s="9"/>
      <c r="AH65" s="59"/>
      <c r="AI65" s="59"/>
      <c r="AJ65" s="59"/>
      <c r="AK65" s="43"/>
      <c r="AL65" s="59"/>
      <c r="AM65" s="52"/>
      <c r="AN65" s="59"/>
      <c r="AO65" s="59"/>
      <c r="AP65" s="59"/>
    </row>
    <row r="66" spans="1:42" x14ac:dyDescent="0.2">
      <c r="A66" s="54"/>
      <c r="B66" s="4"/>
      <c r="C66" s="4"/>
      <c r="D66" s="9"/>
      <c r="F66" s="4"/>
      <c r="G66" s="4"/>
      <c r="H66" s="9"/>
      <c r="K66" s="59"/>
      <c r="L66" s="59"/>
      <c r="M66" s="59"/>
      <c r="N66" s="43"/>
      <c r="O66" s="59"/>
      <c r="P66" s="52"/>
      <c r="Q66" s="59"/>
      <c r="R66" s="59"/>
      <c r="S66" s="59"/>
      <c r="U66" s="43"/>
      <c r="X66" s="54"/>
      <c r="Y66" s="4"/>
      <c r="Z66" s="4"/>
      <c r="AA66" s="9"/>
      <c r="AC66" s="4"/>
      <c r="AD66" s="4"/>
      <c r="AE66" s="9"/>
      <c r="AH66" s="59"/>
      <c r="AI66" s="59"/>
      <c r="AJ66" s="59"/>
      <c r="AK66" s="43"/>
      <c r="AL66" s="59"/>
      <c r="AM66" s="52"/>
      <c r="AN66" s="59"/>
      <c r="AO66" s="59"/>
      <c r="AP66" s="59"/>
    </row>
    <row r="67" spans="1:42" x14ac:dyDescent="0.2">
      <c r="A67" s="54"/>
      <c r="B67" s="4"/>
      <c r="C67" s="4"/>
      <c r="D67" s="9"/>
      <c r="F67" s="4"/>
      <c r="G67" s="4"/>
      <c r="H67" s="9"/>
      <c r="K67" s="59"/>
      <c r="L67" s="59"/>
      <c r="M67" s="59"/>
      <c r="O67" s="59"/>
      <c r="P67" s="52"/>
      <c r="Q67" s="59"/>
      <c r="R67" s="59"/>
      <c r="S67" s="59"/>
      <c r="U67" s="43"/>
      <c r="X67" s="54"/>
      <c r="Y67" s="4"/>
      <c r="Z67" s="4"/>
      <c r="AA67" s="9"/>
      <c r="AC67" s="4"/>
      <c r="AD67" s="4"/>
      <c r="AE67" s="9"/>
      <c r="AH67" s="59"/>
      <c r="AI67" s="59"/>
      <c r="AJ67" s="59"/>
      <c r="AL67" s="59"/>
      <c r="AM67" s="52"/>
      <c r="AN67" s="59"/>
      <c r="AO67" s="59"/>
      <c r="AP67" s="59"/>
    </row>
    <row r="68" spans="1:42" x14ac:dyDescent="0.2">
      <c r="A68" s="54"/>
      <c r="B68" s="4"/>
      <c r="C68" s="4"/>
      <c r="D68" s="9"/>
      <c r="F68" s="4"/>
      <c r="G68" s="4"/>
      <c r="H68" s="9"/>
      <c r="K68" s="59"/>
      <c r="L68" s="59"/>
      <c r="M68" s="59"/>
      <c r="N68" s="43"/>
      <c r="O68" s="59"/>
      <c r="P68" s="52"/>
      <c r="Q68" s="59"/>
      <c r="R68" s="59"/>
      <c r="S68" s="59"/>
      <c r="U68" s="43"/>
      <c r="X68" s="54"/>
      <c r="Y68" s="4"/>
      <c r="Z68" s="4"/>
      <c r="AA68" s="9"/>
      <c r="AC68" s="4"/>
      <c r="AD68" s="4"/>
      <c r="AE68" s="9"/>
      <c r="AH68" s="59"/>
      <c r="AI68" s="59"/>
      <c r="AJ68" s="59"/>
      <c r="AK68" s="43"/>
      <c r="AL68" s="59"/>
      <c r="AM68" s="52"/>
      <c r="AN68" s="59"/>
      <c r="AO68" s="59"/>
      <c r="AP68" s="59"/>
    </row>
    <row r="69" spans="1:42" x14ac:dyDescent="0.2">
      <c r="A69" s="54"/>
      <c r="B69" s="4"/>
      <c r="C69" s="4"/>
      <c r="D69" s="9"/>
      <c r="F69" s="4"/>
      <c r="G69" s="4"/>
      <c r="H69" s="9"/>
      <c r="K69" s="59"/>
      <c r="L69" s="59"/>
      <c r="M69" s="59"/>
      <c r="N69" s="43"/>
      <c r="O69" s="59"/>
      <c r="P69" s="52"/>
      <c r="Q69" s="59"/>
      <c r="R69" s="59"/>
      <c r="S69" s="59"/>
      <c r="U69" s="43"/>
      <c r="X69" s="54"/>
      <c r="Y69" s="4"/>
      <c r="Z69" s="4"/>
      <c r="AA69" s="9"/>
      <c r="AC69" s="4"/>
      <c r="AD69" s="4"/>
      <c r="AE69" s="9"/>
      <c r="AH69" s="59"/>
      <c r="AI69" s="59"/>
      <c r="AJ69" s="59"/>
      <c r="AK69" s="43"/>
      <c r="AL69" s="59"/>
      <c r="AM69" s="52"/>
      <c r="AN69" s="59"/>
      <c r="AO69" s="59"/>
      <c r="AP69" s="59"/>
    </row>
    <row r="70" spans="1:42" x14ac:dyDescent="0.2">
      <c r="A70" s="54"/>
      <c r="B70" s="4"/>
      <c r="C70" s="4"/>
      <c r="D70" s="9"/>
      <c r="F70" s="4"/>
      <c r="G70" s="4"/>
      <c r="H70" s="9"/>
      <c r="K70" s="59"/>
      <c r="L70" s="59"/>
      <c r="M70" s="59"/>
      <c r="N70" s="43"/>
      <c r="O70" s="59"/>
      <c r="P70" s="52"/>
      <c r="Q70" s="59"/>
      <c r="R70" s="59"/>
      <c r="S70" s="59"/>
      <c r="U70" s="43"/>
      <c r="X70" s="54"/>
      <c r="Y70" s="4"/>
      <c r="Z70" s="4"/>
      <c r="AA70" s="9"/>
      <c r="AC70" s="4"/>
      <c r="AD70" s="4"/>
      <c r="AE70" s="9"/>
      <c r="AH70" s="59"/>
      <c r="AI70" s="59"/>
      <c r="AJ70" s="59"/>
      <c r="AK70" s="43"/>
      <c r="AL70" s="59"/>
      <c r="AM70" s="52"/>
      <c r="AN70" s="59"/>
      <c r="AO70" s="59"/>
      <c r="AP70" s="59"/>
    </row>
    <row r="71" spans="1:42" x14ac:dyDescent="0.2">
      <c r="A71" s="54"/>
      <c r="B71" s="4"/>
      <c r="C71" s="4"/>
      <c r="D71" s="9"/>
      <c r="F71" s="41" t="s">
        <v>23</v>
      </c>
      <c r="K71" s="59"/>
      <c r="L71" s="59"/>
      <c r="M71" s="59"/>
      <c r="N71" s="43"/>
      <c r="O71" s="59"/>
      <c r="P71" s="52"/>
      <c r="Q71" s="59"/>
      <c r="R71" s="59"/>
      <c r="S71" s="59"/>
      <c r="U71" s="43"/>
      <c r="X71" s="54"/>
      <c r="Y71" s="4"/>
      <c r="Z71" s="4"/>
      <c r="AA71" s="9"/>
      <c r="AC71" s="41" t="s">
        <v>23</v>
      </c>
      <c r="AH71" s="59"/>
      <c r="AI71" s="59"/>
      <c r="AJ71" s="59"/>
      <c r="AK71" s="43"/>
      <c r="AL71" s="59"/>
      <c r="AM71" s="52"/>
      <c r="AN71" s="59"/>
      <c r="AO71" s="59"/>
      <c r="AP71" s="59"/>
    </row>
    <row r="72" spans="1:42" x14ac:dyDescent="0.2">
      <c r="A72" s="54"/>
      <c r="B72" s="4"/>
      <c r="C72" s="4"/>
      <c r="D72" s="9"/>
      <c r="F72" s="62" t="s">
        <v>22</v>
      </c>
      <c r="K72" s="59"/>
      <c r="L72" s="59"/>
      <c r="M72" s="59"/>
      <c r="N72" s="43"/>
      <c r="O72" s="59"/>
      <c r="P72" s="52"/>
      <c r="Q72" s="59"/>
      <c r="R72" s="59"/>
      <c r="S72" s="59"/>
      <c r="U72" s="43"/>
      <c r="X72" s="54"/>
      <c r="Y72" s="4"/>
      <c r="Z72" s="4"/>
      <c r="AA72" s="9"/>
      <c r="AC72" s="62" t="s">
        <v>22</v>
      </c>
      <c r="AH72" s="59"/>
      <c r="AI72" s="59"/>
      <c r="AJ72" s="59"/>
      <c r="AK72" s="43"/>
      <c r="AL72" s="59"/>
      <c r="AM72" s="52"/>
      <c r="AN72" s="59"/>
      <c r="AO72" s="59"/>
      <c r="AP72" s="59"/>
    </row>
    <row r="73" spans="1:42" x14ac:dyDescent="0.2">
      <c r="A73" s="54"/>
      <c r="B73" s="4"/>
      <c r="C73" s="4"/>
      <c r="D73" s="9"/>
      <c r="F73" s="62" t="s">
        <v>11</v>
      </c>
      <c r="K73" s="59"/>
      <c r="L73" s="59"/>
      <c r="M73" s="59"/>
      <c r="N73" s="43"/>
      <c r="O73" s="59"/>
      <c r="P73" s="52"/>
      <c r="Q73" s="59"/>
      <c r="R73" s="59"/>
      <c r="S73" s="59"/>
      <c r="U73" s="43"/>
      <c r="X73" s="54"/>
      <c r="Y73" s="4"/>
      <c r="Z73" s="4"/>
      <c r="AA73" s="9"/>
      <c r="AC73" s="62" t="s">
        <v>11</v>
      </c>
      <c r="AH73" s="59"/>
      <c r="AI73" s="59"/>
      <c r="AJ73" s="59"/>
      <c r="AK73" s="43"/>
      <c r="AL73" s="59"/>
      <c r="AM73" s="52"/>
      <c r="AN73" s="59"/>
      <c r="AO73" s="59"/>
      <c r="AP73" s="59"/>
    </row>
    <row r="74" spans="1:42" x14ac:dyDescent="0.2">
      <c r="A74" s="54"/>
      <c r="B74" s="4"/>
      <c r="C74" s="4"/>
      <c r="D74" s="9"/>
      <c r="F74" s="62" t="s">
        <v>9</v>
      </c>
      <c r="K74" s="59"/>
      <c r="L74" s="59"/>
      <c r="M74" s="59"/>
      <c r="N74" s="43"/>
      <c r="O74" s="59"/>
      <c r="P74" s="52"/>
      <c r="Q74" s="59"/>
      <c r="R74" s="59"/>
      <c r="S74" s="59"/>
      <c r="U74" s="43"/>
      <c r="X74" s="54"/>
      <c r="Y74" s="4"/>
      <c r="Z74" s="4"/>
      <c r="AA74" s="9"/>
      <c r="AC74" s="62" t="s">
        <v>9</v>
      </c>
      <c r="AH74" s="59"/>
      <c r="AI74" s="59"/>
      <c r="AJ74" s="59"/>
      <c r="AK74" s="43"/>
      <c r="AL74" s="59"/>
      <c r="AM74" s="52"/>
      <c r="AN74" s="59"/>
      <c r="AO74" s="59"/>
      <c r="AP74" s="59"/>
    </row>
    <row r="75" spans="1:42" x14ac:dyDescent="0.2">
      <c r="A75" s="54"/>
      <c r="B75" s="4"/>
      <c r="C75" s="4"/>
      <c r="D75" s="9"/>
      <c r="F75" s="62" t="s">
        <v>10</v>
      </c>
      <c r="K75" s="59"/>
      <c r="L75" s="59"/>
      <c r="M75" s="59"/>
      <c r="N75" s="43"/>
      <c r="O75" s="59"/>
      <c r="P75" s="52"/>
      <c r="Q75" s="59"/>
      <c r="R75" s="59"/>
      <c r="S75" s="59"/>
      <c r="U75" s="43"/>
      <c r="X75" s="54"/>
      <c r="Y75" s="4"/>
      <c r="Z75" s="4"/>
      <c r="AA75" s="9"/>
      <c r="AC75" s="62" t="s">
        <v>10</v>
      </c>
      <c r="AH75" s="59"/>
      <c r="AI75" s="59"/>
      <c r="AJ75" s="59"/>
      <c r="AK75" s="43"/>
      <c r="AL75" s="59"/>
      <c r="AM75" s="52"/>
      <c r="AN75" s="59"/>
      <c r="AO75" s="59"/>
      <c r="AP75" s="59"/>
    </row>
    <row r="76" spans="1:42" x14ac:dyDescent="0.2">
      <c r="A76" s="54"/>
      <c r="B76" s="4"/>
      <c r="C76" s="4"/>
      <c r="D76" s="9"/>
      <c r="K76" s="59"/>
      <c r="L76" s="59"/>
      <c r="N76" s="43"/>
      <c r="O76" s="59"/>
      <c r="P76" s="52"/>
      <c r="Q76" s="59"/>
      <c r="R76" s="59"/>
      <c r="S76" s="59"/>
      <c r="U76" s="43"/>
      <c r="X76" s="54"/>
      <c r="Y76" s="4"/>
      <c r="Z76" s="4"/>
      <c r="AA76" s="9"/>
      <c r="AH76" s="59"/>
      <c r="AI76" s="59"/>
      <c r="AK76" s="43"/>
      <c r="AL76" s="59"/>
      <c r="AM76" s="52"/>
      <c r="AN76" s="59"/>
      <c r="AO76" s="59"/>
      <c r="AP76" s="59"/>
    </row>
    <row r="77" spans="1:42" x14ac:dyDescent="0.2">
      <c r="A77" s="54"/>
      <c r="B77" s="4"/>
      <c r="C77" s="4"/>
      <c r="D77" s="9"/>
      <c r="K77" s="59"/>
      <c r="L77" s="59"/>
      <c r="N77" s="43"/>
      <c r="O77" s="59"/>
      <c r="P77" s="52"/>
      <c r="Q77" s="59"/>
      <c r="R77" s="59"/>
      <c r="S77" s="59"/>
      <c r="U77" s="43"/>
      <c r="X77" s="54"/>
      <c r="Y77" s="4"/>
      <c r="Z77" s="4"/>
      <c r="AA77" s="9"/>
      <c r="AH77" s="59"/>
      <c r="AI77" s="59"/>
      <c r="AK77" s="43"/>
      <c r="AL77" s="59"/>
      <c r="AM77" s="52"/>
      <c r="AN77" s="59"/>
      <c r="AO77" s="59"/>
      <c r="AP77" s="59"/>
    </row>
    <row r="78" spans="1:42" x14ac:dyDescent="0.2">
      <c r="A78" s="54"/>
      <c r="B78" s="4"/>
      <c r="C78" s="4"/>
      <c r="D78" s="9"/>
      <c r="K78" s="59"/>
      <c r="L78" s="59"/>
      <c r="M78" s="43"/>
      <c r="N78" s="43"/>
      <c r="O78" s="59"/>
      <c r="P78" s="52"/>
      <c r="Q78" s="59"/>
      <c r="R78" s="59"/>
      <c r="S78" s="59"/>
      <c r="U78" s="43"/>
      <c r="X78" s="54"/>
      <c r="Y78" s="4"/>
      <c r="Z78" s="4"/>
      <c r="AA78" s="9"/>
      <c r="AH78" s="59"/>
      <c r="AI78" s="59"/>
      <c r="AJ78" s="43"/>
      <c r="AK78" s="43"/>
      <c r="AL78" s="59"/>
      <c r="AM78" s="52"/>
      <c r="AN78" s="59"/>
      <c r="AO78" s="59"/>
      <c r="AP78" s="59"/>
    </row>
    <row r="79" spans="1:42" x14ac:dyDescent="0.2">
      <c r="A79" s="54"/>
      <c r="B79" s="4"/>
      <c r="C79" s="4"/>
      <c r="D79" s="9"/>
      <c r="K79" s="59"/>
      <c r="L79" s="59"/>
      <c r="M79" s="43"/>
      <c r="N79" s="43"/>
      <c r="O79" s="59"/>
      <c r="P79" s="52"/>
      <c r="Q79" s="59"/>
      <c r="R79" s="59"/>
      <c r="S79" s="59"/>
      <c r="U79" s="43"/>
      <c r="X79" s="54"/>
      <c r="Y79" s="4"/>
      <c r="Z79" s="4"/>
      <c r="AA79" s="9"/>
      <c r="AH79" s="59"/>
      <c r="AI79" s="59"/>
      <c r="AJ79" s="43"/>
      <c r="AK79" s="43"/>
      <c r="AL79" s="59"/>
      <c r="AM79" s="52"/>
      <c r="AN79" s="59"/>
      <c r="AO79" s="59"/>
      <c r="AP79" s="59"/>
    </row>
    <row r="80" spans="1:42" x14ac:dyDescent="0.2">
      <c r="A80" s="54"/>
      <c r="B80" s="4"/>
      <c r="C80" s="4"/>
      <c r="D80" s="9"/>
      <c r="K80" s="59"/>
      <c r="L80" s="59"/>
      <c r="M80" s="43"/>
      <c r="N80" s="43"/>
      <c r="O80" s="59"/>
      <c r="P80" s="52"/>
      <c r="Q80" s="59"/>
      <c r="R80" s="59"/>
      <c r="S80" s="59"/>
      <c r="U80" s="43"/>
      <c r="X80" s="54"/>
      <c r="Y80" s="4"/>
      <c r="Z80" s="4"/>
      <c r="AA80" s="9"/>
      <c r="AH80" s="59"/>
      <c r="AI80" s="59"/>
      <c r="AJ80" s="43"/>
      <c r="AK80" s="43"/>
      <c r="AL80" s="59"/>
      <c r="AM80" s="52"/>
      <c r="AN80" s="59"/>
      <c r="AO80" s="59"/>
      <c r="AP80" s="59"/>
    </row>
    <row r="81" spans="1:42" x14ac:dyDescent="0.2">
      <c r="A81" s="54"/>
      <c r="B81" s="4"/>
      <c r="C81" s="4"/>
      <c r="D81" s="9"/>
      <c r="K81" s="59"/>
      <c r="L81" s="59"/>
      <c r="M81" s="43"/>
      <c r="N81" s="43"/>
      <c r="O81" s="59"/>
      <c r="P81" s="52"/>
      <c r="Q81" s="59"/>
      <c r="R81" s="59"/>
      <c r="S81" s="59"/>
      <c r="U81" s="43"/>
      <c r="X81" s="54"/>
      <c r="Y81" s="4"/>
      <c r="Z81" s="4"/>
      <c r="AA81" s="9"/>
      <c r="AH81" s="59"/>
      <c r="AI81" s="59"/>
      <c r="AJ81" s="43"/>
      <c r="AK81" s="43"/>
      <c r="AL81" s="59"/>
      <c r="AM81" s="52"/>
      <c r="AN81" s="59"/>
      <c r="AO81" s="59"/>
      <c r="AP81" s="59"/>
    </row>
    <row r="82" spans="1:42" x14ac:dyDescent="0.2">
      <c r="A82" s="54"/>
      <c r="B82" s="4"/>
      <c r="C82" s="4"/>
      <c r="D82" s="9"/>
      <c r="K82" s="59"/>
      <c r="L82" s="59"/>
      <c r="N82" s="43"/>
      <c r="O82" s="59"/>
      <c r="P82" s="52"/>
      <c r="Q82" s="59"/>
      <c r="R82" s="59"/>
      <c r="S82" s="59"/>
      <c r="U82" s="43"/>
      <c r="X82" s="54"/>
      <c r="Y82" s="4"/>
      <c r="Z82" s="4"/>
      <c r="AA82" s="9"/>
      <c r="AH82" s="59"/>
      <c r="AI82" s="59"/>
      <c r="AK82" s="43"/>
      <c r="AL82" s="59"/>
      <c r="AM82" s="52"/>
      <c r="AN82" s="59"/>
      <c r="AO82" s="59"/>
      <c r="AP82" s="59"/>
    </row>
    <row r="83" spans="1:42" x14ac:dyDescent="0.2">
      <c r="A83" s="54"/>
      <c r="B83" s="4"/>
      <c r="C83" s="4"/>
      <c r="D83" s="9"/>
      <c r="K83" s="59"/>
      <c r="L83" s="59"/>
      <c r="M83" s="43"/>
      <c r="N83" s="43"/>
      <c r="O83" s="59"/>
      <c r="P83" s="52"/>
      <c r="Q83" s="59"/>
      <c r="R83" s="59"/>
      <c r="S83" s="59"/>
      <c r="U83" s="43"/>
      <c r="X83" s="54"/>
      <c r="Y83" s="4"/>
      <c r="Z83" s="4"/>
      <c r="AA83" s="9"/>
      <c r="AH83" s="59"/>
      <c r="AI83" s="59"/>
      <c r="AJ83" s="43"/>
      <c r="AK83" s="43"/>
      <c r="AL83" s="59"/>
      <c r="AM83" s="52"/>
      <c r="AN83" s="59"/>
      <c r="AO83" s="59"/>
      <c r="AP83" s="59"/>
    </row>
    <row r="84" spans="1:42" x14ac:dyDescent="0.2">
      <c r="A84" s="54"/>
      <c r="B84" s="4"/>
      <c r="C84" s="4"/>
      <c r="D84" s="9"/>
      <c r="K84" s="59"/>
      <c r="L84" s="59"/>
      <c r="M84" s="43"/>
      <c r="N84" s="43"/>
      <c r="O84" s="59"/>
      <c r="P84" s="52"/>
      <c r="Q84" s="59"/>
      <c r="R84" s="59"/>
      <c r="S84" s="59"/>
      <c r="U84" s="43"/>
      <c r="X84" s="54"/>
      <c r="Y84" s="4"/>
      <c r="Z84" s="4"/>
      <c r="AA84" s="9"/>
      <c r="AH84" s="59"/>
      <c r="AI84" s="59"/>
      <c r="AJ84" s="43"/>
      <c r="AK84" s="43"/>
      <c r="AL84" s="59"/>
      <c r="AM84" s="52"/>
      <c r="AN84" s="59"/>
      <c r="AO84" s="59"/>
      <c r="AP84" s="59"/>
    </row>
    <row r="85" spans="1:42" x14ac:dyDescent="0.2">
      <c r="A85" s="54"/>
      <c r="B85" s="4"/>
      <c r="C85" s="4"/>
      <c r="D85" s="9"/>
      <c r="K85" s="59"/>
      <c r="L85" s="59"/>
      <c r="M85" s="43"/>
      <c r="N85" s="43"/>
      <c r="O85" s="59"/>
      <c r="P85" s="52"/>
      <c r="Q85" s="59"/>
      <c r="R85" s="59"/>
      <c r="S85" s="59"/>
      <c r="U85" s="43"/>
      <c r="X85" s="54"/>
      <c r="Y85" s="4"/>
      <c r="Z85" s="4"/>
      <c r="AA85" s="9"/>
      <c r="AH85" s="59"/>
      <c r="AI85" s="59"/>
      <c r="AJ85" s="43"/>
      <c r="AK85" s="43"/>
      <c r="AL85" s="59"/>
      <c r="AM85" s="52"/>
      <c r="AN85" s="59"/>
      <c r="AO85" s="59"/>
      <c r="AP85" s="59"/>
    </row>
    <row r="86" spans="1:42" x14ac:dyDescent="0.2">
      <c r="A86" s="54"/>
      <c r="B86" s="4"/>
      <c r="C86" s="4"/>
      <c r="D86" s="9"/>
      <c r="K86" s="59"/>
      <c r="L86" s="59"/>
      <c r="M86" s="43"/>
      <c r="N86" s="43"/>
      <c r="O86" s="59"/>
      <c r="P86" s="52"/>
      <c r="Q86" s="59"/>
      <c r="R86" s="59"/>
      <c r="S86" s="59"/>
      <c r="U86" s="43"/>
      <c r="X86" s="54"/>
      <c r="Y86" s="4"/>
      <c r="Z86" s="4"/>
      <c r="AA86" s="9"/>
      <c r="AH86" s="59"/>
      <c r="AI86" s="59"/>
      <c r="AJ86" s="43"/>
      <c r="AK86" s="43"/>
      <c r="AL86" s="59"/>
      <c r="AM86" s="52"/>
      <c r="AN86" s="59"/>
      <c r="AO86" s="59"/>
      <c r="AP86" s="59"/>
    </row>
    <row r="87" spans="1:42" x14ac:dyDescent="0.2">
      <c r="A87" s="54"/>
      <c r="B87" s="4"/>
      <c r="C87" s="4"/>
      <c r="D87" s="9"/>
      <c r="K87" s="59"/>
      <c r="L87" s="59"/>
      <c r="M87" s="43"/>
      <c r="O87" s="59"/>
      <c r="P87" s="52"/>
      <c r="Q87" s="59"/>
      <c r="R87" s="59"/>
      <c r="S87" s="59"/>
      <c r="U87" s="43"/>
      <c r="X87" s="54"/>
      <c r="Y87" s="4"/>
      <c r="Z87" s="4"/>
      <c r="AA87" s="9"/>
      <c r="AH87" s="59"/>
      <c r="AI87" s="59"/>
      <c r="AJ87" s="43"/>
      <c r="AL87" s="59"/>
      <c r="AM87" s="52"/>
      <c r="AN87" s="59"/>
      <c r="AO87" s="59"/>
      <c r="AP87" s="59"/>
    </row>
    <row r="88" spans="1:42" x14ac:dyDescent="0.2">
      <c r="A88" s="54"/>
      <c r="B88" s="4"/>
      <c r="C88" s="4"/>
      <c r="D88" s="9"/>
      <c r="K88" s="59"/>
      <c r="L88" s="59"/>
      <c r="M88" s="43"/>
      <c r="O88" s="59"/>
      <c r="P88" s="52"/>
      <c r="Q88" s="59"/>
      <c r="R88" s="59"/>
      <c r="S88" s="59"/>
      <c r="U88" s="43"/>
      <c r="X88" s="54"/>
      <c r="Y88" s="4"/>
      <c r="Z88" s="4"/>
      <c r="AA88" s="9"/>
      <c r="AH88" s="59"/>
      <c r="AI88" s="59"/>
      <c r="AJ88" s="43"/>
      <c r="AL88" s="59"/>
      <c r="AM88" s="52"/>
      <c r="AN88" s="59"/>
      <c r="AO88" s="59"/>
      <c r="AP88" s="59"/>
    </row>
    <row r="89" spans="1:42" x14ac:dyDescent="0.2">
      <c r="A89" s="54"/>
      <c r="B89" s="4"/>
      <c r="C89" s="4"/>
      <c r="D89" s="9"/>
      <c r="K89" s="59"/>
      <c r="L89" s="59"/>
      <c r="M89" s="43"/>
      <c r="O89" s="59"/>
      <c r="P89" s="52"/>
      <c r="Q89" s="59"/>
      <c r="R89" s="59"/>
      <c r="S89" s="59"/>
      <c r="U89" s="43"/>
      <c r="X89" s="54"/>
      <c r="Y89" s="4"/>
      <c r="Z89" s="4"/>
      <c r="AA89" s="9"/>
      <c r="AH89" s="59"/>
      <c r="AI89" s="59"/>
      <c r="AJ89" s="43"/>
      <c r="AL89" s="59"/>
      <c r="AM89" s="52"/>
      <c r="AN89" s="59"/>
      <c r="AO89" s="59"/>
      <c r="AP89" s="59"/>
    </row>
    <row r="90" spans="1:42" x14ac:dyDescent="0.2">
      <c r="A90" s="54"/>
      <c r="B90" s="4"/>
      <c r="C90" s="4"/>
      <c r="D90" s="9"/>
      <c r="K90" s="59"/>
      <c r="L90" s="59"/>
      <c r="M90" s="43"/>
      <c r="O90" s="59"/>
      <c r="P90" s="52"/>
      <c r="Q90" s="59"/>
      <c r="R90" s="59"/>
      <c r="S90" s="59"/>
      <c r="U90" s="43"/>
      <c r="X90" s="54"/>
      <c r="Y90" s="4"/>
      <c r="Z90" s="4"/>
      <c r="AA90" s="9"/>
      <c r="AH90" s="59"/>
      <c r="AI90" s="59"/>
      <c r="AJ90" s="43"/>
      <c r="AL90" s="59"/>
      <c r="AM90" s="52"/>
      <c r="AN90" s="59"/>
      <c r="AO90" s="59"/>
      <c r="AP90" s="59"/>
    </row>
    <row r="91" spans="1:42" x14ac:dyDescent="0.2">
      <c r="A91" s="54"/>
      <c r="B91" s="4"/>
      <c r="C91" s="4"/>
      <c r="D91" s="9"/>
      <c r="K91" s="59"/>
      <c r="L91" s="59"/>
      <c r="M91" s="43"/>
      <c r="O91" s="59"/>
      <c r="P91" s="52"/>
      <c r="Q91" s="59"/>
      <c r="R91" s="59"/>
      <c r="S91" s="59"/>
      <c r="U91" s="43"/>
      <c r="X91" s="54"/>
      <c r="Y91" s="4"/>
      <c r="Z91" s="4"/>
      <c r="AA91" s="9"/>
      <c r="AH91" s="59"/>
      <c r="AI91" s="59"/>
      <c r="AJ91" s="43"/>
      <c r="AL91" s="59"/>
      <c r="AM91" s="52"/>
      <c r="AN91" s="59"/>
      <c r="AO91" s="59"/>
      <c r="AP91" s="59"/>
    </row>
    <row r="92" spans="1:42" x14ac:dyDescent="0.2">
      <c r="A92" s="54"/>
      <c r="B92" s="4"/>
      <c r="C92" s="4"/>
      <c r="D92" s="9"/>
      <c r="K92" s="59"/>
      <c r="L92" s="59"/>
      <c r="M92" s="43"/>
      <c r="O92" s="59"/>
      <c r="P92" s="52"/>
      <c r="Q92" s="59"/>
      <c r="R92" s="59"/>
      <c r="S92" s="59"/>
      <c r="U92" s="43"/>
      <c r="X92" s="54"/>
      <c r="Y92" s="4"/>
      <c r="Z92" s="4"/>
      <c r="AA92" s="9"/>
      <c r="AH92" s="59"/>
      <c r="AI92" s="59"/>
      <c r="AJ92" s="43"/>
      <c r="AL92" s="59"/>
      <c r="AM92" s="52"/>
      <c r="AN92" s="59"/>
      <c r="AO92" s="59"/>
      <c r="AP92" s="59"/>
    </row>
    <row r="93" spans="1:42" x14ac:dyDescent="0.2">
      <c r="A93" s="54"/>
      <c r="B93" s="4"/>
      <c r="C93" s="4"/>
      <c r="D93" s="9"/>
      <c r="K93" s="59"/>
      <c r="L93" s="59"/>
      <c r="M93" s="43"/>
      <c r="O93" s="59"/>
      <c r="P93" s="52"/>
      <c r="Q93" s="59"/>
      <c r="R93" s="59"/>
      <c r="S93" s="59"/>
      <c r="U93" s="43"/>
      <c r="X93" s="54"/>
      <c r="Y93" s="4"/>
      <c r="Z93" s="4"/>
      <c r="AA93" s="9"/>
      <c r="AH93" s="59"/>
      <c r="AI93" s="59"/>
      <c r="AJ93" s="43"/>
      <c r="AL93" s="59"/>
      <c r="AM93" s="52"/>
      <c r="AN93" s="59"/>
      <c r="AO93" s="59"/>
      <c r="AP93" s="59"/>
    </row>
    <row r="94" spans="1:42" x14ac:dyDescent="0.2">
      <c r="B94" s="86"/>
      <c r="C94" s="86"/>
      <c r="D94" s="86"/>
      <c r="K94" s="59"/>
      <c r="L94" s="59"/>
      <c r="M94" s="43"/>
      <c r="O94" s="59"/>
      <c r="P94" s="52"/>
      <c r="Q94" s="59"/>
      <c r="R94" s="59"/>
      <c r="S94" s="59"/>
      <c r="U94" s="43"/>
      <c r="Y94" s="86"/>
      <c r="Z94" s="86"/>
      <c r="AA94" s="86"/>
      <c r="AH94" s="59"/>
      <c r="AI94" s="59"/>
      <c r="AJ94" s="43"/>
      <c r="AL94" s="59"/>
      <c r="AM94" s="52"/>
      <c r="AN94" s="59"/>
      <c r="AO94" s="59"/>
      <c r="AP94" s="59"/>
    </row>
    <row r="95" spans="1:42" x14ac:dyDescent="0.2">
      <c r="M95" s="43"/>
      <c r="U95" s="43"/>
      <c r="AJ95" s="43"/>
    </row>
    <row r="96" spans="1:42" x14ac:dyDescent="0.2">
      <c r="M96" s="43"/>
      <c r="U96" s="43"/>
      <c r="AJ96" s="43"/>
    </row>
    <row r="97" spans="5:42" x14ac:dyDescent="0.2">
      <c r="J97" s="43"/>
      <c r="K97" s="43"/>
      <c r="L97" s="43"/>
      <c r="M97" s="43"/>
      <c r="O97" s="43"/>
      <c r="P97" s="43"/>
      <c r="Q97" s="43"/>
      <c r="R97" s="43"/>
      <c r="S97" s="43"/>
      <c r="U97" s="43"/>
      <c r="AG97" s="43"/>
      <c r="AH97" s="43"/>
      <c r="AI97" s="43"/>
      <c r="AJ97" s="43"/>
      <c r="AL97" s="43"/>
      <c r="AM97" s="43"/>
      <c r="AN97" s="43"/>
      <c r="AO97" s="43"/>
      <c r="AP97" s="43"/>
    </row>
    <row r="98" spans="5:42" x14ac:dyDescent="0.2">
      <c r="J98" s="43"/>
      <c r="K98" s="43"/>
      <c r="L98" s="43"/>
      <c r="M98" s="43"/>
      <c r="O98" s="43"/>
      <c r="P98" s="43"/>
      <c r="Q98" s="43"/>
      <c r="R98" s="43"/>
      <c r="S98" s="43"/>
      <c r="U98" s="43"/>
      <c r="AG98" s="43"/>
      <c r="AH98" s="43"/>
      <c r="AI98" s="43"/>
      <c r="AJ98" s="43"/>
      <c r="AL98" s="43"/>
      <c r="AM98" s="43"/>
      <c r="AN98" s="43"/>
      <c r="AO98" s="43"/>
      <c r="AP98" s="43"/>
    </row>
    <row r="99" spans="5:42" x14ac:dyDescent="0.2">
      <c r="J99" s="43"/>
      <c r="K99" s="43"/>
      <c r="L99" s="43"/>
      <c r="M99" s="43"/>
      <c r="O99" s="43"/>
      <c r="P99" s="43"/>
      <c r="Q99" s="43"/>
      <c r="R99" s="43"/>
      <c r="S99" s="43"/>
      <c r="U99" s="43"/>
      <c r="AG99" s="43"/>
      <c r="AH99" s="43"/>
      <c r="AI99" s="43"/>
      <c r="AJ99" s="43"/>
      <c r="AL99" s="43"/>
      <c r="AM99" s="43"/>
      <c r="AN99" s="43"/>
      <c r="AO99" s="43"/>
      <c r="AP99" s="43"/>
    </row>
    <row r="100" spans="5:42" x14ac:dyDescent="0.2">
      <c r="E100" s="43"/>
      <c r="I100" s="43"/>
      <c r="J100" s="43"/>
      <c r="K100" s="43"/>
      <c r="L100" s="43"/>
      <c r="M100" s="43"/>
      <c r="O100" s="43"/>
      <c r="P100" s="43"/>
      <c r="Q100" s="43"/>
      <c r="R100" s="43"/>
      <c r="S100" s="43"/>
      <c r="U100" s="43"/>
      <c r="AB100" s="43"/>
      <c r="AF100" s="43"/>
      <c r="AG100" s="43"/>
      <c r="AH100" s="43"/>
      <c r="AI100" s="43"/>
      <c r="AJ100" s="43"/>
      <c r="AL100" s="43"/>
      <c r="AM100" s="43"/>
      <c r="AN100" s="43"/>
      <c r="AO100" s="43"/>
      <c r="AP100" s="43"/>
    </row>
    <row r="101" spans="5:42" x14ac:dyDescent="0.2">
      <c r="M101" s="43"/>
      <c r="AJ101" s="43"/>
    </row>
    <row r="102" spans="5:42" x14ac:dyDescent="0.2">
      <c r="E102" s="43"/>
      <c r="I102" s="43"/>
      <c r="J102" s="43"/>
      <c r="K102" s="43"/>
      <c r="L102" s="43"/>
      <c r="O102" s="43"/>
      <c r="P102" s="43"/>
      <c r="Q102" s="43"/>
      <c r="R102" s="43"/>
      <c r="S102" s="43"/>
      <c r="U102" s="43"/>
      <c r="AB102" s="43"/>
      <c r="AF102" s="43"/>
      <c r="AG102" s="43"/>
      <c r="AH102" s="43"/>
      <c r="AI102" s="43"/>
      <c r="AL102" s="43"/>
      <c r="AM102" s="43"/>
      <c r="AN102" s="43"/>
      <c r="AO102" s="43"/>
      <c r="AP102" s="43"/>
    </row>
    <row r="103" spans="5:42" x14ac:dyDescent="0.2">
      <c r="E103" s="43"/>
      <c r="I103" s="43"/>
      <c r="J103" s="43"/>
      <c r="K103" s="43"/>
      <c r="L103" s="43"/>
      <c r="O103" s="43"/>
      <c r="P103" s="43"/>
      <c r="Q103" s="43"/>
      <c r="R103" s="43"/>
      <c r="S103" s="43"/>
      <c r="U103" s="43"/>
      <c r="AB103" s="43"/>
      <c r="AF103" s="43"/>
      <c r="AG103" s="43"/>
      <c r="AH103" s="43"/>
      <c r="AI103" s="43"/>
      <c r="AL103" s="43"/>
      <c r="AM103" s="43"/>
      <c r="AN103" s="43"/>
      <c r="AO103" s="43"/>
      <c r="AP103" s="43"/>
    </row>
    <row r="104" spans="5:42" x14ac:dyDescent="0.2">
      <c r="E104" s="43"/>
      <c r="I104" s="43"/>
      <c r="J104" s="43"/>
      <c r="K104" s="43"/>
      <c r="L104" s="43"/>
      <c r="O104" s="43"/>
      <c r="P104" s="43"/>
      <c r="Q104" s="43"/>
      <c r="R104" s="43"/>
      <c r="S104" s="43"/>
      <c r="U104" s="43"/>
      <c r="AB104" s="43"/>
      <c r="AF104" s="43"/>
      <c r="AG104" s="43"/>
      <c r="AH104" s="43"/>
      <c r="AI104" s="43"/>
      <c r="AL104" s="43"/>
      <c r="AM104" s="43"/>
      <c r="AN104" s="43"/>
      <c r="AO104" s="43"/>
      <c r="AP104" s="43"/>
    </row>
    <row r="105" spans="5:42" x14ac:dyDescent="0.2">
      <c r="E105" s="43"/>
      <c r="I105" s="43"/>
      <c r="J105" s="43"/>
      <c r="K105" s="43"/>
      <c r="L105" s="43"/>
      <c r="O105" s="43"/>
      <c r="P105" s="43"/>
      <c r="Q105" s="43"/>
      <c r="R105" s="43"/>
      <c r="S105" s="43"/>
      <c r="U105" s="43"/>
      <c r="AB105" s="43"/>
      <c r="AF105" s="43"/>
      <c r="AG105" s="43"/>
      <c r="AH105" s="43"/>
      <c r="AI105" s="43"/>
      <c r="AL105" s="43"/>
      <c r="AM105" s="43"/>
      <c r="AN105" s="43"/>
      <c r="AO105" s="43"/>
      <c r="AP105" s="43"/>
    </row>
    <row r="106" spans="5:42" x14ac:dyDescent="0.2">
      <c r="E106" s="43"/>
      <c r="I106" s="43"/>
      <c r="J106" s="43"/>
      <c r="K106" s="43"/>
      <c r="L106" s="43"/>
      <c r="O106" s="43"/>
      <c r="P106" s="43"/>
      <c r="Q106" s="43"/>
      <c r="R106" s="43"/>
      <c r="S106" s="43"/>
      <c r="U106" s="43"/>
      <c r="AB106" s="43"/>
      <c r="AF106" s="43"/>
      <c r="AG106" s="43"/>
      <c r="AH106" s="43"/>
      <c r="AI106" s="43"/>
      <c r="AL106" s="43"/>
      <c r="AM106" s="43"/>
      <c r="AN106" s="43"/>
      <c r="AO106" s="43"/>
      <c r="AP106" s="43"/>
    </row>
    <row r="107" spans="5:42" x14ac:dyDescent="0.2">
      <c r="E107" s="43"/>
      <c r="I107" s="43"/>
      <c r="J107" s="43"/>
      <c r="K107" s="43"/>
      <c r="L107" s="43"/>
      <c r="O107" s="43"/>
      <c r="P107" s="43"/>
      <c r="Q107" s="43"/>
      <c r="R107" s="43"/>
      <c r="S107" s="43"/>
      <c r="U107" s="43"/>
      <c r="AB107" s="43"/>
      <c r="AF107" s="43"/>
      <c r="AG107" s="43"/>
      <c r="AH107" s="43"/>
      <c r="AI107" s="43"/>
      <c r="AL107" s="43"/>
      <c r="AM107" s="43"/>
      <c r="AN107" s="43"/>
      <c r="AO107" s="43"/>
      <c r="AP107" s="43"/>
    </row>
    <row r="108" spans="5:42" x14ac:dyDescent="0.2">
      <c r="E108" s="43"/>
      <c r="I108" s="43"/>
      <c r="J108" s="43"/>
      <c r="K108" s="43"/>
      <c r="L108" s="43"/>
      <c r="O108" s="43"/>
      <c r="P108" s="43"/>
      <c r="Q108" s="43"/>
      <c r="R108" s="43"/>
      <c r="S108" s="43"/>
      <c r="U108" s="43"/>
      <c r="AB108" s="43"/>
      <c r="AF108" s="43"/>
      <c r="AG108" s="43"/>
      <c r="AH108" s="43"/>
      <c r="AI108" s="43"/>
      <c r="AL108" s="43"/>
      <c r="AM108" s="43"/>
      <c r="AN108" s="43"/>
      <c r="AO108" s="43"/>
      <c r="AP108" s="43"/>
    </row>
    <row r="109" spans="5:42" x14ac:dyDescent="0.2">
      <c r="E109" s="43"/>
      <c r="I109" s="43"/>
      <c r="J109" s="43"/>
      <c r="K109" s="43"/>
      <c r="L109" s="43"/>
      <c r="O109" s="43"/>
      <c r="P109" s="43"/>
      <c r="Q109" s="43"/>
      <c r="R109" s="43"/>
      <c r="S109" s="43"/>
      <c r="U109" s="43"/>
      <c r="AB109" s="43"/>
      <c r="AF109" s="43"/>
      <c r="AG109" s="43"/>
      <c r="AH109" s="43"/>
      <c r="AI109" s="43"/>
      <c r="AL109" s="43"/>
      <c r="AM109" s="43"/>
      <c r="AN109" s="43"/>
      <c r="AO109" s="43"/>
      <c r="AP109" s="43"/>
    </row>
    <row r="110" spans="5:42" x14ac:dyDescent="0.2">
      <c r="E110" s="43"/>
      <c r="I110" s="43"/>
      <c r="J110" s="43"/>
      <c r="K110" s="43"/>
      <c r="L110" s="43"/>
      <c r="O110" s="43"/>
      <c r="P110" s="43"/>
      <c r="Q110" s="43"/>
      <c r="R110" s="43"/>
      <c r="S110" s="43"/>
      <c r="U110" s="43"/>
      <c r="AB110" s="43"/>
      <c r="AF110" s="43"/>
      <c r="AG110" s="43"/>
      <c r="AH110" s="43"/>
      <c r="AI110" s="43"/>
      <c r="AL110" s="43"/>
      <c r="AM110" s="43"/>
      <c r="AN110" s="43"/>
      <c r="AO110" s="43"/>
      <c r="AP110" s="43"/>
    </row>
    <row r="111" spans="5:42" x14ac:dyDescent="0.2">
      <c r="E111" s="43"/>
      <c r="I111" s="43"/>
      <c r="J111" s="43"/>
      <c r="K111" s="43"/>
      <c r="L111" s="43"/>
      <c r="O111" s="43"/>
      <c r="P111" s="43"/>
      <c r="Q111" s="43"/>
      <c r="R111" s="43"/>
      <c r="S111" s="43"/>
      <c r="U111" s="43"/>
      <c r="AB111" s="43"/>
      <c r="AF111" s="43"/>
      <c r="AG111" s="43"/>
      <c r="AH111" s="43"/>
      <c r="AI111" s="43"/>
      <c r="AL111" s="43"/>
      <c r="AM111" s="43"/>
      <c r="AN111" s="43"/>
      <c r="AO111" s="43"/>
      <c r="AP111" s="43"/>
    </row>
    <row r="112" spans="5:42" x14ac:dyDescent="0.2">
      <c r="E112" s="43"/>
      <c r="I112" s="43"/>
      <c r="J112" s="43"/>
      <c r="K112" s="43"/>
      <c r="L112" s="43"/>
      <c r="O112" s="43"/>
      <c r="P112" s="43"/>
      <c r="Q112" s="43"/>
      <c r="R112" s="43"/>
      <c r="S112" s="43"/>
      <c r="U112" s="43"/>
      <c r="AB112" s="43"/>
      <c r="AF112" s="43"/>
      <c r="AG112" s="43"/>
      <c r="AH112" s="43"/>
      <c r="AI112" s="43"/>
      <c r="AL112" s="43"/>
      <c r="AM112" s="43"/>
      <c r="AN112" s="43"/>
      <c r="AO112" s="43"/>
      <c r="AP112" s="43"/>
    </row>
    <row r="113" spans="5:42" x14ac:dyDescent="0.2">
      <c r="E113" s="43"/>
      <c r="I113" s="43"/>
      <c r="J113" s="43"/>
      <c r="K113" s="43"/>
      <c r="L113" s="43"/>
      <c r="O113" s="43"/>
      <c r="P113" s="43"/>
      <c r="Q113" s="43"/>
      <c r="R113" s="43"/>
      <c r="S113" s="43"/>
      <c r="U113" s="43"/>
      <c r="AB113" s="43"/>
      <c r="AF113" s="43"/>
      <c r="AG113" s="43"/>
      <c r="AH113" s="43"/>
      <c r="AI113" s="43"/>
      <c r="AL113" s="43"/>
      <c r="AM113" s="43"/>
      <c r="AN113" s="43"/>
      <c r="AO113" s="43"/>
      <c r="AP113" s="43"/>
    </row>
    <row r="114" spans="5:42" x14ac:dyDescent="0.2">
      <c r="E114" s="43"/>
      <c r="I114" s="43"/>
      <c r="J114" s="43"/>
      <c r="K114" s="43"/>
      <c r="L114" s="43"/>
      <c r="O114" s="43"/>
      <c r="P114" s="43"/>
      <c r="Q114" s="43"/>
      <c r="R114" s="43"/>
      <c r="S114" s="43"/>
      <c r="U114" s="43"/>
      <c r="AB114" s="43"/>
      <c r="AF114" s="43"/>
      <c r="AG114" s="43"/>
      <c r="AH114" s="43"/>
      <c r="AI114" s="43"/>
      <c r="AL114" s="43"/>
      <c r="AM114" s="43"/>
      <c r="AN114" s="43"/>
      <c r="AO114" s="43"/>
      <c r="AP114" s="43"/>
    </row>
    <row r="115" spans="5:42" x14ac:dyDescent="0.2">
      <c r="E115" s="43"/>
      <c r="I115" s="43"/>
      <c r="J115" s="43"/>
      <c r="K115" s="43"/>
      <c r="L115" s="43"/>
      <c r="O115" s="43"/>
      <c r="P115" s="43"/>
      <c r="Q115" s="43"/>
      <c r="R115" s="43"/>
      <c r="S115" s="43"/>
      <c r="U115" s="43"/>
      <c r="AB115" s="43"/>
      <c r="AF115" s="43"/>
      <c r="AG115" s="43"/>
      <c r="AH115" s="43"/>
      <c r="AI115" s="43"/>
      <c r="AL115" s="43"/>
      <c r="AM115" s="43"/>
      <c r="AN115" s="43"/>
      <c r="AO115" s="43"/>
      <c r="AP115" s="43"/>
    </row>
    <row r="116" spans="5:42" x14ac:dyDescent="0.2">
      <c r="E116" s="43"/>
      <c r="I116" s="43"/>
      <c r="J116" s="43"/>
      <c r="K116" s="43"/>
      <c r="L116" s="43"/>
      <c r="O116" s="43"/>
      <c r="P116" s="43"/>
      <c r="Q116" s="43"/>
      <c r="R116" s="43"/>
      <c r="S116" s="43"/>
      <c r="U116" s="43"/>
      <c r="AB116" s="43"/>
      <c r="AF116" s="43"/>
      <c r="AG116" s="43"/>
      <c r="AH116" s="43"/>
      <c r="AI116" s="43"/>
      <c r="AL116" s="43"/>
      <c r="AM116" s="43"/>
      <c r="AN116" s="43"/>
      <c r="AO116" s="43"/>
      <c r="AP116" s="43"/>
    </row>
    <row r="117" spans="5:42" x14ac:dyDescent="0.2">
      <c r="E117" s="43"/>
      <c r="I117" s="43"/>
      <c r="J117" s="43"/>
      <c r="K117" s="43"/>
      <c r="L117" s="43"/>
      <c r="O117" s="43"/>
      <c r="P117" s="43"/>
      <c r="Q117" s="43"/>
      <c r="R117" s="43"/>
      <c r="S117" s="43"/>
      <c r="U117" s="43"/>
      <c r="AB117" s="43"/>
      <c r="AF117" s="43"/>
      <c r="AG117" s="43"/>
      <c r="AH117" s="43"/>
      <c r="AI117" s="43"/>
      <c r="AL117" s="43"/>
      <c r="AM117" s="43"/>
      <c r="AN117" s="43"/>
      <c r="AO117" s="43"/>
      <c r="AP117" s="43"/>
    </row>
    <row r="118" spans="5:42" x14ac:dyDescent="0.2">
      <c r="E118" s="43"/>
      <c r="I118" s="43"/>
      <c r="J118" s="43"/>
      <c r="K118" s="43"/>
      <c r="L118" s="43"/>
      <c r="O118" s="43"/>
      <c r="P118" s="43"/>
      <c r="Q118" s="43"/>
      <c r="R118" s="43"/>
      <c r="S118" s="43"/>
      <c r="U118" s="43"/>
      <c r="AB118" s="43"/>
      <c r="AF118" s="43"/>
      <c r="AG118" s="43"/>
      <c r="AH118" s="43"/>
      <c r="AI118" s="43"/>
      <c r="AL118" s="43"/>
      <c r="AM118" s="43"/>
      <c r="AN118" s="43"/>
      <c r="AO118" s="43"/>
      <c r="AP118" s="43"/>
    </row>
    <row r="119" spans="5:42" x14ac:dyDescent="0.2">
      <c r="E119" s="43"/>
      <c r="I119" s="43"/>
      <c r="J119" s="43"/>
      <c r="K119" s="43"/>
      <c r="L119" s="43"/>
      <c r="O119" s="43"/>
      <c r="P119" s="43"/>
      <c r="Q119" s="43"/>
      <c r="R119" s="43"/>
      <c r="S119" s="43"/>
      <c r="U119" s="43"/>
      <c r="AB119" s="43"/>
      <c r="AF119" s="43"/>
      <c r="AG119" s="43"/>
      <c r="AH119" s="43"/>
      <c r="AI119" s="43"/>
      <c r="AL119" s="43"/>
      <c r="AM119" s="43"/>
      <c r="AN119" s="43"/>
      <c r="AO119" s="43"/>
      <c r="AP119" s="43"/>
    </row>
    <row r="120" spans="5:42" x14ac:dyDescent="0.2">
      <c r="E120" s="43"/>
      <c r="I120" s="43"/>
      <c r="J120" s="43"/>
      <c r="K120" s="43"/>
      <c r="L120" s="43"/>
      <c r="O120" s="43"/>
      <c r="P120" s="43"/>
      <c r="Q120" s="43"/>
      <c r="R120" s="43"/>
      <c r="S120" s="43"/>
      <c r="U120" s="43"/>
      <c r="AB120" s="43"/>
      <c r="AF120" s="43"/>
      <c r="AG120" s="43"/>
      <c r="AH120" s="43"/>
      <c r="AI120" s="43"/>
      <c r="AL120" s="43"/>
      <c r="AM120" s="43"/>
      <c r="AN120" s="43"/>
      <c r="AO120" s="43"/>
      <c r="AP120" s="43"/>
    </row>
  </sheetData>
  <pageMargins left="0.25" right="0.25" top="0.75" bottom="0.75" header="0.3" footer="0.3"/>
  <pageSetup scale="4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Q92"/>
  <sheetViews>
    <sheetView zoomScaleNormal="100" workbookViewId="0">
      <pane xSplit="2" ySplit="7" topLeftCell="C39" activePane="bottomRight" state="frozen"/>
      <selection pane="topRight"/>
      <selection pane="bottomLeft"/>
      <selection pane="bottomRight" activeCell="L51" sqref="L51"/>
    </sheetView>
  </sheetViews>
  <sheetFormatPr defaultRowHeight="12.75" outlineLevelRow="1" x14ac:dyDescent="0.2"/>
  <cols>
    <col min="1" max="1" width="7.140625" customWidth="1"/>
    <col min="2" max="2" width="9.28515625" bestFit="1" customWidth="1"/>
    <col min="3" max="3" width="8.140625" style="1" bestFit="1" customWidth="1"/>
    <col min="4" max="4" width="11.42578125" style="1" bestFit="1" customWidth="1"/>
    <col min="5" max="5" width="6.140625" style="1" bestFit="1" customWidth="1"/>
    <col min="6" max="6" width="11.28515625" style="1" customWidth="1"/>
    <col min="7" max="7" width="10.28515625" style="1" customWidth="1"/>
    <col min="8" max="8" width="9.85546875" style="1" customWidth="1"/>
    <col min="9" max="9" width="6.140625" style="1" bestFit="1" customWidth="1"/>
    <col min="10" max="10" width="9.42578125" style="1" customWidth="1"/>
    <col min="11" max="11" width="20.140625" customWidth="1"/>
    <col min="15" max="15" width="10.42578125" customWidth="1"/>
    <col min="16" max="16" width="11" customWidth="1"/>
    <col min="17" max="17" width="15.140625" customWidth="1"/>
    <col min="18" max="18" width="14" customWidth="1"/>
  </cols>
  <sheetData>
    <row r="1" spans="1:17" x14ac:dyDescent="0.2">
      <c r="B1" s="15" t="s">
        <v>17</v>
      </c>
      <c r="D1" s="19">
        <v>44446</v>
      </c>
      <c r="F1" s="16" t="s">
        <v>30</v>
      </c>
      <c r="G1" s="17" t="s">
        <v>14</v>
      </c>
      <c r="H1" s="18" t="s">
        <v>15</v>
      </c>
      <c r="L1" s="67" t="s">
        <v>45</v>
      </c>
      <c r="M1" s="67" t="s">
        <v>46</v>
      </c>
      <c r="N1" s="67" t="s">
        <v>47</v>
      </c>
      <c r="O1" s="67" t="s">
        <v>48</v>
      </c>
      <c r="P1" s="113" t="s">
        <v>49</v>
      </c>
      <c r="Q1" s="113" t="s">
        <v>50</v>
      </c>
    </row>
    <row r="2" spans="1:17" x14ac:dyDescent="0.2">
      <c r="B2" s="15" t="s">
        <v>21</v>
      </c>
      <c r="F2" s="100" t="s">
        <v>31</v>
      </c>
      <c r="G2" s="17" t="s">
        <v>14</v>
      </c>
      <c r="H2" s="18" t="s">
        <v>16</v>
      </c>
      <c r="K2" s="68" t="s">
        <v>38</v>
      </c>
      <c r="L2" s="84"/>
      <c r="M2" s="84"/>
      <c r="N2" s="84"/>
      <c r="O2" s="84"/>
      <c r="P2" s="114">
        <f>+AVERAGE(C69:C80)</f>
        <v>51.006666666666661</v>
      </c>
      <c r="Q2" s="115">
        <v>43.49</v>
      </c>
    </row>
    <row r="3" spans="1:17" x14ac:dyDescent="0.2">
      <c r="C3" s="29"/>
      <c r="K3" s="68" t="s">
        <v>39</v>
      </c>
      <c r="L3" s="84"/>
      <c r="M3" s="84"/>
      <c r="N3" s="84"/>
      <c r="O3" s="84"/>
      <c r="P3" s="114">
        <f>+AVERAGE(D69:D80)</f>
        <v>38.302499999999995</v>
      </c>
      <c r="Q3" s="115">
        <v>33.450000000000003</v>
      </c>
    </row>
    <row r="4" spans="1:17" x14ac:dyDescent="0.2">
      <c r="B4" s="15"/>
      <c r="K4" s="10" t="s">
        <v>36</v>
      </c>
      <c r="L4" s="84"/>
      <c r="M4" s="84"/>
      <c r="N4" s="84"/>
      <c r="O4" s="84"/>
      <c r="P4" s="114">
        <f>+AVERAGE(G69:G80)</f>
        <v>44.625</v>
      </c>
      <c r="Q4" s="115">
        <v>37.200000000000003</v>
      </c>
    </row>
    <row r="5" spans="1:17" x14ac:dyDescent="0.2">
      <c r="C5" s="117" t="s">
        <v>7</v>
      </c>
      <c r="D5" s="117"/>
      <c r="E5" s="117"/>
      <c r="G5" s="117" t="s">
        <v>8</v>
      </c>
      <c r="H5" s="117"/>
      <c r="I5" s="117"/>
      <c r="K5" s="10" t="s">
        <v>37</v>
      </c>
      <c r="L5" s="84"/>
      <c r="M5" s="84"/>
      <c r="N5" s="84"/>
      <c r="O5" s="84"/>
      <c r="P5" s="114">
        <f>+AVERAGE(H69:H80)</f>
        <v>35.645833333333336</v>
      </c>
      <c r="Q5" s="115">
        <v>30.6</v>
      </c>
    </row>
    <row r="6" spans="1:17" x14ac:dyDescent="0.2">
      <c r="C6" s="1" t="s">
        <v>28</v>
      </c>
      <c r="D6" s="1" t="s">
        <v>28</v>
      </c>
      <c r="G6" s="1" t="s">
        <v>28</v>
      </c>
      <c r="H6" s="1" t="s">
        <v>29</v>
      </c>
      <c r="Q6" s="116" t="s">
        <v>52</v>
      </c>
    </row>
    <row r="7" spans="1:17" s="1" customFormat="1" x14ac:dyDescent="0.2">
      <c r="B7"/>
      <c r="C7" s="11" t="s">
        <v>13</v>
      </c>
      <c r="D7" s="11" t="s">
        <v>4</v>
      </c>
      <c r="E7" s="11" t="s">
        <v>12</v>
      </c>
      <c r="G7" s="11" t="s">
        <v>13</v>
      </c>
      <c r="H7" s="11" t="s">
        <v>4</v>
      </c>
      <c r="I7" s="11" t="s">
        <v>12</v>
      </c>
      <c r="O7" s="69"/>
      <c r="P7" s="69"/>
      <c r="Q7" s="69"/>
    </row>
    <row r="8" spans="1:17" x14ac:dyDescent="0.2">
      <c r="O8" s="1"/>
      <c r="P8" s="1"/>
      <c r="Q8" s="1"/>
    </row>
    <row r="9" spans="1:17" hidden="1" outlineLevel="1" x14ac:dyDescent="0.2">
      <c r="A9" s="14">
        <v>2019</v>
      </c>
      <c r="B9" s="95">
        <v>39814</v>
      </c>
      <c r="C9" s="96">
        <v>49</v>
      </c>
      <c r="D9" s="96">
        <v>37.75</v>
      </c>
      <c r="E9" s="35">
        <v>0.65242142551894111</v>
      </c>
      <c r="F9" s="9"/>
      <c r="G9" s="96">
        <v>45.75</v>
      </c>
      <c r="H9" s="96">
        <v>35.75</v>
      </c>
      <c r="I9" s="35">
        <v>0.65242142551894111</v>
      </c>
      <c r="K9" s="30"/>
    </row>
    <row r="10" spans="1:17" hidden="1" outlineLevel="1" x14ac:dyDescent="0.2">
      <c r="B10" s="12">
        <v>39845</v>
      </c>
      <c r="C10" s="35">
        <v>43.9</v>
      </c>
      <c r="D10" s="35">
        <v>35</v>
      </c>
      <c r="E10" s="35">
        <v>0.70344177495319959</v>
      </c>
      <c r="F10" s="9"/>
      <c r="G10" s="35">
        <v>38.75</v>
      </c>
      <c r="H10" s="35">
        <v>33.25</v>
      </c>
      <c r="I10" s="35">
        <v>0.70344177495319959</v>
      </c>
    </row>
    <row r="11" spans="1:17" hidden="1" outlineLevel="1" x14ac:dyDescent="0.2">
      <c r="B11" s="12">
        <v>39873</v>
      </c>
      <c r="C11" s="35">
        <v>39.1</v>
      </c>
      <c r="D11" s="35">
        <v>30.25</v>
      </c>
      <c r="E11" s="35">
        <v>0.69412913791409925</v>
      </c>
      <c r="F11" s="9"/>
      <c r="G11" s="35">
        <v>36.25</v>
      </c>
      <c r="H11" s="35">
        <v>29.25</v>
      </c>
      <c r="I11" s="35">
        <v>0.69412913791409925</v>
      </c>
    </row>
    <row r="12" spans="1:17" hidden="1" outlineLevel="1" x14ac:dyDescent="0.2">
      <c r="B12" s="12">
        <v>39904</v>
      </c>
      <c r="C12" s="35">
        <v>33.200000000000003</v>
      </c>
      <c r="D12" s="35">
        <v>25.27</v>
      </c>
      <c r="E12" s="35">
        <v>0.65815968988961338</v>
      </c>
      <c r="F12" s="9"/>
      <c r="G12" s="35">
        <v>30.25</v>
      </c>
      <c r="H12" s="35">
        <v>24.25</v>
      </c>
      <c r="I12" s="35">
        <v>0.65815968988961338</v>
      </c>
    </row>
    <row r="13" spans="1:17" hidden="1" outlineLevel="1" x14ac:dyDescent="0.2">
      <c r="B13" s="12">
        <v>39934</v>
      </c>
      <c r="C13" s="35">
        <v>32</v>
      </c>
      <c r="D13" s="35">
        <v>21.25</v>
      </c>
      <c r="E13" s="35">
        <v>0.63835531313881466</v>
      </c>
      <c r="F13" s="9"/>
      <c r="G13" s="35">
        <v>28.75</v>
      </c>
      <c r="H13" s="35">
        <v>20.25</v>
      </c>
      <c r="I13" s="35">
        <v>0.63835531313881466</v>
      </c>
    </row>
    <row r="14" spans="1:17" hidden="1" outlineLevel="1" x14ac:dyDescent="0.2">
      <c r="B14" s="12">
        <v>39965</v>
      </c>
      <c r="C14" s="35">
        <v>29.65</v>
      </c>
      <c r="D14" s="35">
        <v>19.75</v>
      </c>
      <c r="E14" s="35">
        <v>0.56033627836097755</v>
      </c>
      <c r="F14" s="9"/>
      <c r="G14" s="35">
        <v>26.25</v>
      </c>
      <c r="H14" s="35">
        <v>18.75</v>
      </c>
      <c r="I14" s="35">
        <v>0.56033627836097755</v>
      </c>
    </row>
    <row r="15" spans="1:17" hidden="1" outlineLevel="1" x14ac:dyDescent="0.2">
      <c r="B15" s="12">
        <v>39995</v>
      </c>
      <c r="C15" s="35">
        <v>36.75</v>
      </c>
      <c r="D15" s="35">
        <v>23.5</v>
      </c>
      <c r="E15" s="35">
        <v>0.6406202904429571</v>
      </c>
      <c r="F15" s="9"/>
      <c r="G15" s="35">
        <v>31.25</v>
      </c>
      <c r="H15" s="35">
        <v>21.25</v>
      </c>
      <c r="I15" s="35">
        <v>0.6406202904429571</v>
      </c>
    </row>
    <row r="16" spans="1:17" hidden="1" outlineLevel="1" x14ac:dyDescent="0.2">
      <c r="B16" s="12">
        <v>40026</v>
      </c>
      <c r="C16" s="35">
        <v>35.200000000000003</v>
      </c>
      <c r="D16" s="35">
        <v>23.8</v>
      </c>
      <c r="E16" s="35">
        <v>0.61611661130880235</v>
      </c>
      <c r="F16" s="9"/>
      <c r="G16" s="35">
        <v>30</v>
      </c>
      <c r="H16" s="35">
        <v>21.25</v>
      </c>
      <c r="I16" s="35">
        <v>0.61611661130880235</v>
      </c>
    </row>
    <row r="17" spans="1:11" hidden="1" outlineLevel="1" x14ac:dyDescent="0.2">
      <c r="B17" s="12">
        <v>40057</v>
      </c>
      <c r="C17" s="35">
        <v>27.75</v>
      </c>
      <c r="D17" s="35">
        <v>19.649999999999999</v>
      </c>
      <c r="E17" s="35">
        <v>0.67339526033703512</v>
      </c>
      <c r="F17" s="9"/>
      <c r="G17" s="35">
        <v>24.5</v>
      </c>
      <c r="H17" s="35">
        <v>18</v>
      </c>
      <c r="I17" s="35">
        <v>0.67339526033703512</v>
      </c>
    </row>
    <row r="18" spans="1:11" hidden="1" outlineLevel="1" x14ac:dyDescent="0.2">
      <c r="B18" s="12">
        <v>40087</v>
      </c>
      <c r="C18" s="35">
        <v>25.05</v>
      </c>
      <c r="D18" s="35">
        <v>18.329999999999998</v>
      </c>
      <c r="E18" s="35">
        <v>0.69685400423444921</v>
      </c>
      <c r="F18" s="9"/>
      <c r="G18" s="35">
        <v>22.25</v>
      </c>
      <c r="H18" s="35">
        <v>17.25</v>
      </c>
      <c r="I18" s="35">
        <v>0.69685400423444921</v>
      </c>
    </row>
    <row r="19" spans="1:11" hidden="1" outlineLevel="1" x14ac:dyDescent="0.2">
      <c r="B19" s="12">
        <v>40118</v>
      </c>
      <c r="C19" s="35">
        <v>33.299999999999997</v>
      </c>
      <c r="D19" s="35">
        <v>25</v>
      </c>
      <c r="E19" s="35">
        <v>0.69829264818353498</v>
      </c>
      <c r="F19" s="9"/>
      <c r="G19" s="35">
        <v>30.75</v>
      </c>
      <c r="H19" s="35">
        <v>24.25</v>
      </c>
      <c r="I19" s="35">
        <v>0.69829264818353498</v>
      </c>
    </row>
    <row r="20" spans="1:11" hidden="1" outlineLevel="1" x14ac:dyDescent="0.2">
      <c r="B20" s="20">
        <v>40148</v>
      </c>
      <c r="C20" s="35">
        <v>33.950000000000003</v>
      </c>
      <c r="D20" s="35">
        <v>27.75</v>
      </c>
      <c r="E20" s="70">
        <v>0.71157662633933771</v>
      </c>
      <c r="F20" s="9"/>
      <c r="G20" s="35">
        <v>32.25</v>
      </c>
      <c r="H20" s="35">
        <v>27.25</v>
      </c>
      <c r="I20" s="70">
        <v>0.71157662633933771</v>
      </c>
    </row>
    <row r="21" spans="1:11" collapsed="1" x14ac:dyDescent="0.2">
      <c r="A21" s="14">
        <v>2020</v>
      </c>
      <c r="B21" s="12">
        <v>39814</v>
      </c>
      <c r="C21" s="35">
        <v>36.46</v>
      </c>
      <c r="D21" s="35">
        <v>27.46</v>
      </c>
      <c r="E21" s="35">
        <v>0.69105126015081431</v>
      </c>
      <c r="F21" s="9"/>
      <c r="G21" s="35">
        <v>32.25</v>
      </c>
      <c r="H21" s="35">
        <v>26.25</v>
      </c>
      <c r="I21" s="35">
        <v>0.74416496489444961</v>
      </c>
      <c r="K21" s="30"/>
    </row>
    <row r="22" spans="1:11" x14ac:dyDescent="0.2">
      <c r="B22" s="12">
        <v>39845</v>
      </c>
      <c r="C22" s="35">
        <v>28.05</v>
      </c>
      <c r="D22" s="35">
        <v>21.71</v>
      </c>
      <c r="E22" s="35">
        <v>0.7171520891945562</v>
      </c>
      <c r="F22" s="9"/>
      <c r="G22" s="35">
        <v>24.5</v>
      </c>
      <c r="H22" s="35">
        <v>20.25</v>
      </c>
      <c r="I22" s="35">
        <v>0.7719047705162696</v>
      </c>
    </row>
    <row r="23" spans="1:11" x14ac:dyDescent="0.2">
      <c r="B23" s="12">
        <v>39873</v>
      </c>
      <c r="C23" s="35">
        <v>23.7</v>
      </c>
      <c r="D23" s="35">
        <v>17.850000000000001</v>
      </c>
      <c r="E23" s="35">
        <v>0.71456957639643859</v>
      </c>
      <c r="F23" s="9"/>
      <c r="G23" s="35">
        <v>21</v>
      </c>
      <c r="H23" s="35">
        <v>17</v>
      </c>
      <c r="I23" s="35">
        <v>0.75753786203157836</v>
      </c>
    </row>
    <row r="24" spans="1:11" x14ac:dyDescent="0.2">
      <c r="B24" s="12">
        <v>39904</v>
      </c>
      <c r="C24" s="35">
        <v>17.02</v>
      </c>
      <c r="D24" s="35">
        <v>14</v>
      </c>
      <c r="E24" s="35">
        <v>0.68234227630964372</v>
      </c>
      <c r="F24" s="9"/>
      <c r="G24" s="35">
        <v>16</v>
      </c>
      <c r="H24" s="35">
        <v>13.5</v>
      </c>
      <c r="I24" s="35">
        <v>0.725619906542042</v>
      </c>
    </row>
    <row r="25" spans="1:11" x14ac:dyDescent="0.2">
      <c r="B25" s="12">
        <v>39934</v>
      </c>
      <c r="C25" s="35">
        <v>19.52</v>
      </c>
      <c r="D25" s="35">
        <v>15.12</v>
      </c>
      <c r="E25" s="35">
        <v>0.65513974541830544</v>
      </c>
      <c r="F25" s="9"/>
      <c r="G25" s="35">
        <v>18.5</v>
      </c>
      <c r="H25" s="35">
        <v>14.75</v>
      </c>
      <c r="I25" s="35">
        <v>0.67595436423314348</v>
      </c>
    </row>
    <row r="26" spans="1:11" x14ac:dyDescent="0.2">
      <c r="B26" s="12">
        <v>39965</v>
      </c>
      <c r="C26" s="35">
        <v>20.5</v>
      </c>
      <c r="D26" s="35">
        <v>14.75</v>
      </c>
      <c r="E26" s="35">
        <v>0.6132266079574975</v>
      </c>
      <c r="F26" s="9"/>
      <c r="G26" s="35">
        <v>19</v>
      </c>
      <c r="H26" s="35">
        <v>14.25</v>
      </c>
      <c r="I26" s="35">
        <v>0.64208577926965016</v>
      </c>
    </row>
    <row r="27" spans="1:11" x14ac:dyDescent="0.2">
      <c r="B27" s="12">
        <v>39995</v>
      </c>
      <c r="C27" s="35">
        <v>29.77</v>
      </c>
      <c r="D27" s="35">
        <v>19.88</v>
      </c>
      <c r="E27" s="35">
        <v>0.63073177600782382</v>
      </c>
      <c r="F27" s="9"/>
      <c r="G27" s="35">
        <v>26.75</v>
      </c>
      <c r="H27" s="35">
        <v>18.75</v>
      </c>
      <c r="I27" s="35">
        <v>0.64256992745800401</v>
      </c>
    </row>
    <row r="28" spans="1:11" x14ac:dyDescent="0.2">
      <c r="B28" s="12">
        <v>40026</v>
      </c>
      <c r="C28" s="35">
        <v>29.13</v>
      </c>
      <c r="D28" s="35">
        <v>21.38</v>
      </c>
      <c r="E28" s="35">
        <v>0.63017812002104534</v>
      </c>
      <c r="F28" s="9"/>
      <c r="G28" s="35">
        <v>26</v>
      </c>
      <c r="H28" s="35">
        <v>20.25</v>
      </c>
      <c r="I28" s="35">
        <v>0.63447856988213258</v>
      </c>
    </row>
    <row r="29" spans="1:11" x14ac:dyDescent="0.2">
      <c r="B29" s="12">
        <v>40057</v>
      </c>
      <c r="C29" s="35">
        <v>25.25</v>
      </c>
      <c r="D29" s="35">
        <v>17.38</v>
      </c>
      <c r="E29" s="35">
        <v>0.67479602952337903</v>
      </c>
      <c r="G29" s="35">
        <v>22</v>
      </c>
      <c r="H29" s="35">
        <v>16.25</v>
      </c>
      <c r="I29" s="35">
        <v>0.69799516049804988</v>
      </c>
    </row>
    <row r="30" spans="1:11" x14ac:dyDescent="0.2">
      <c r="B30" s="12">
        <v>40087</v>
      </c>
      <c r="C30" s="35">
        <v>21.75</v>
      </c>
      <c r="D30" s="35">
        <v>15.6</v>
      </c>
      <c r="E30" s="35">
        <v>0.68655785630345412</v>
      </c>
      <c r="G30" s="35">
        <v>19.25</v>
      </c>
      <c r="H30" s="35">
        <v>15</v>
      </c>
      <c r="I30" s="35">
        <v>0.71397341664711933</v>
      </c>
    </row>
    <row r="31" spans="1:11" x14ac:dyDescent="0.2">
      <c r="B31" s="12">
        <v>40118</v>
      </c>
      <c r="C31" s="35">
        <v>26.5</v>
      </c>
      <c r="D31" s="35">
        <v>21.75</v>
      </c>
      <c r="E31" s="35">
        <v>0.71377403487753821</v>
      </c>
      <c r="G31" s="35">
        <v>25</v>
      </c>
      <c r="H31" s="35">
        <v>21.25</v>
      </c>
      <c r="I31" s="35">
        <v>0.741330763181966</v>
      </c>
    </row>
    <row r="32" spans="1:11" s="89" customFormat="1" x14ac:dyDescent="0.2">
      <c r="B32" s="20">
        <v>40148</v>
      </c>
      <c r="C32" s="35">
        <v>33.5</v>
      </c>
      <c r="D32" s="35">
        <v>24.85</v>
      </c>
      <c r="E32" s="35">
        <v>0.72114890820554889</v>
      </c>
      <c r="F32" s="1"/>
      <c r="G32" s="35">
        <v>31.75</v>
      </c>
      <c r="H32" s="35">
        <v>24.25</v>
      </c>
      <c r="I32" s="35">
        <v>0.75003781276886661</v>
      </c>
      <c r="J32" s="23"/>
    </row>
    <row r="33" spans="1:11" x14ac:dyDescent="0.2">
      <c r="A33" s="89">
        <v>2021</v>
      </c>
      <c r="B33" s="20">
        <v>39814</v>
      </c>
      <c r="C33" s="35">
        <v>39.270000000000003</v>
      </c>
      <c r="D33" s="35">
        <v>31</v>
      </c>
      <c r="E33" s="35">
        <f>E21</f>
        <v>0.69105126015081431</v>
      </c>
      <c r="G33" s="35">
        <v>37.25</v>
      </c>
      <c r="H33" s="35">
        <v>30.25</v>
      </c>
      <c r="I33" s="35">
        <f t="shared" ref="I33:I68" si="0">I21</f>
        <v>0.74416496489444961</v>
      </c>
      <c r="K33" s="30"/>
    </row>
    <row r="34" spans="1:11" x14ac:dyDescent="0.2">
      <c r="B34" s="12">
        <v>39845</v>
      </c>
      <c r="C34" s="35">
        <v>78.75</v>
      </c>
      <c r="D34" s="35">
        <v>65.5</v>
      </c>
      <c r="E34" s="35">
        <f t="shared" ref="E34:E68" si="1">E22</f>
        <v>0.7171520891945562</v>
      </c>
      <c r="G34" s="35">
        <v>70.25</v>
      </c>
      <c r="H34" s="35">
        <v>62.25</v>
      </c>
      <c r="I34" s="35">
        <f>I22</f>
        <v>0.7719047705162696</v>
      </c>
    </row>
    <row r="35" spans="1:11" x14ac:dyDescent="0.2">
      <c r="B35" s="12">
        <v>39873</v>
      </c>
      <c r="C35" s="35">
        <v>33</v>
      </c>
      <c r="D35" s="35">
        <v>27.4</v>
      </c>
      <c r="E35" s="35">
        <f t="shared" si="1"/>
        <v>0.71456957639643859</v>
      </c>
      <c r="G35" s="35">
        <v>30.75</v>
      </c>
      <c r="H35" s="35">
        <v>26.5</v>
      </c>
      <c r="I35" s="35">
        <f t="shared" si="0"/>
        <v>0.75753786203157836</v>
      </c>
    </row>
    <row r="36" spans="1:11" x14ac:dyDescent="0.2">
      <c r="B36" s="12">
        <v>39904</v>
      </c>
      <c r="C36" s="35">
        <v>26.7</v>
      </c>
      <c r="D36" s="35">
        <v>21.35</v>
      </c>
      <c r="E36" s="35">
        <f t="shared" si="1"/>
        <v>0.68234227630964372</v>
      </c>
      <c r="G36" s="35">
        <v>25</v>
      </c>
      <c r="H36" s="35">
        <v>20.5</v>
      </c>
      <c r="I36" s="35">
        <f t="shared" si="0"/>
        <v>0.725619906542042</v>
      </c>
    </row>
    <row r="37" spans="1:11" x14ac:dyDescent="0.2">
      <c r="B37" s="12">
        <v>39934</v>
      </c>
      <c r="C37" s="35">
        <v>28.25</v>
      </c>
      <c r="D37" s="35">
        <v>21.4</v>
      </c>
      <c r="E37" s="35">
        <f t="shared" si="1"/>
        <v>0.65513974541830544</v>
      </c>
      <c r="G37" s="35">
        <v>26.75</v>
      </c>
      <c r="H37" s="35">
        <v>20.5</v>
      </c>
      <c r="I37" s="35">
        <f t="shared" si="0"/>
        <v>0.67595436423314348</v>
      </c>
    </row>
    <row r="38" spans="1:11" x14ac:dyDescent="0.2">
      <c r="B38" s="12">
        <v>39965</v>
      </c>
      <c r="C38" s="35">
        <v>37.25</v>
      </c>
      <c r="D38" s="35">
        <v>28.9</v>
      </c>
      <c r="E38" s="35">
        <f t="shared" si="1"/>
        <v>0.6132266079574975</v>
      </c>
      <c r="G38" s="35">
        <v>35.5</v>
      </c>
      <c r="H38" s="35">
        <v>28</v>
      </c>
      <c r="I38" s="35">
        <f t="shared" si="0"/>
        <v>0.64208577926965016</v>
      </c>
    </row>
    <row r="39" spans="1:11" x14ac:dyDescent="0.2">
      <c r="B39" s="12">
        <v>39995</v>
      </c>
      <c r="C39" s="35">
        <v>52.5</v>
      </c>
      <c r="D39" s="35">
        <v>36.950000000000003</v>
      </c>
      <c r="E39" s="35">
        <f t="shared" si="1"/>
        <v>0.63073177600782382</v>
      </c>
      <c r="G39" s="35">
        <v>49</v>
      </c>
      <c r="H39" s="35">
        <v>35.25</v>
      </c>
      <c r="I39" s="35">
        <f t="shared" si="0"/>
        <v>0.64256992745800401</v>
      </c>
    </row>
    <row r="40" spans="1:11" x14ac:dyDescent="0.2">
      <c r="B40" s="12">
        <v>40026</v>
      </c>
      <c r="C40" s="35">
        <v>54.6</v>
      </c>
      <c r="D40" s="35">
        <v>36.270000000000003</v>
      </c>
      <c r="E40" s="35">
        <f t="shared" si="1"/>
        <v>0.63017812002104534</v>
      </c>
      <c r="G40" s="35">
        <v>49.25</v>
      </c>
      <c r="H40" s="35">
        <v>34.25</v>
      </c>
      <c r="I40" s="35">
        <f t="shared" si="0"/>
        <v>0.63447856988213258</v>
      </c>
    </row>
    <row r="41" spans="1:11" x14ac:dyDescent="0.2">
      <c r="B41" s="12">
        <v>40057</v>
      </c>
      <c r="C41" s="13">
        <v>46.2</v>
      </c>
      <c r="D41" s="13">
        <v>33.5</v>
      </c>
      <c r="E41" s="3">
        <f t="shared" si="1"/>
        <v>0.67479602952337903</v>
      </c>
      <c r="G41" s="13">
        <v>43.5</v>
      </c>
      <c r="H41" s="13">
        <v>32.25</v>
      </c>
      <c r="I41" s="3">
        <f t="shared" si="0"/>
        <v>0.69799516049804988</v>
      </c>
    </row>
    <row r="42" spans="1:11" x14ac:dyDescent="0.2">
      <c r="B42" s="12">
        <v>40087</v>
      </c>
      <c r="C42" s="13">
        <v>46.25</v>
      </c>
      <c r="D42" s="13">
        <v>35.299999999999997</v>
      </c>
      <c r="E42" s="3">
        <f t="shared" si="1"/>
        <v>0.68655785630345412</v>
      </c>
      <c r="G42" s="13">
        <v>43</v>
      </c>
      <c r="H42" s="13">
        <v>33.75</v>
      </c>
      <c r="I42" s="3">
        <f t="shared" si="0"/>
        <v>0.71397341664711933</v>
      </c>
    </row>
    <row r="43" spans="1:11" x14ac:dyDescent="0.2">
      <c r="B43" s="12">
        <v>40118</v>
      </c>
      <c r="C43" s="13">
        <v>55.05</v>
      </c>
      <c r="D43" s="13">
        <v>41.4</v>
      </c>
      <c r="E43" s="3">
        <f t="shared" si="1"/>
        <v>0.71377403487753821</v>
      </c>
      <c r="G43" s="13">
        <v>52.25</v>
      </c>
      <c r="H43" s="13">
        <v>39.5</v>
      </c>
      <c r="I43" s="3">
        <f t="shared" si="0"/>
        <v>0.741330763181966</v>
      </c>
    </row>
    <row r="44" spans="1:11" x14ac:dyDescent="0.2">
      <c r="B44" s="20">
        <v>40148</v>
      </c>
      <c r="C44" s="21">
        <v>74.38</v>
      </c>
      <c r="D44" s="21">
        <v>58.25</v>
      </c>
      <c r="E44" s="22">
        <f t="shared" si="1"/>
        <v>0.72114890820554889</v>
      </c>
      <c r="F44" s="9"/>
      <c r="G44" s="21">
        <v>70.25</v>
      </c>
      <c r="H44" s="21">
        <v>55.5</v>
      </c>
      <c r="I44" s="3">
        <f t="shared" si="0"/>
        <v>0.75003781276886661</v>
      </c>
    </row>
    <row r="45" spans="1:11" x14ac:dyDescent="0.2">
      <c r="A45" s="14">
        <v>2022</v>
      </c>
      <c r="B45" s="12">
        <v>39814</v>
      </c>
      <c r="C45" s="13">
        <v>106.76</v>
      </c>
      <c r="D45" s="13">
        <v>84.02</v>
      </c>
      <c r="E45" s="3">
        <f>E33</f>
        <v>0.69105126015081431</v>
      </c>
      <c r="G45" s="13">
        <v>98.5</v>
      </c>
      <c r="H45" s="13">
        <v>80</v>
      </c>
      <c r="I45" s="3">
        <f t="shared" si="0"/>
        <v>0.74416496489444961</v>
      </c>
    </row>
    <row r="46" spans="1:11" x14ac:dyDescent="0.2">
      <c r="B46" s="12">
        <v>39845</v>
      </c>
      <c r="C46" s="13">
        <v>102.55</v>
      </c>
      <c r="D46" s="13">
        <v>80.5</v>
      </c>
      <c r="E46" s="3">
        <f t="shared" si="1"/>
        <v>0.7171520891945562</v>
      </c>
      <c r="G46" s="13">
        <v>95</v>
      </c>
      <c r="H46" s="13">
        <v>77</v>
      </c>
      <c r="I46" s="3">
        <f t="shared" si="0"/>
        <v>0.7719047705162696</v>
      </c>
    </row>
    <row r="47" spans="1:11" x14ac:dyDescent="0.2">
      <c r="B47" s="12">
        <v>39873</v>
      </c>
      <c r="C47" s="13">
        <v>62</v>
      </c>
      <c r="D47" s="13">
        <v>45.51</v>
      </c>
      <c r="E47" s="3">
        <f t="shared" si="1"/>
        <v>0.71456957639643859</v>
      </c>
      <c r="G47" s="13">
        <v>57.5</v>
      </c>
      <c r="H47" s="13">
        <v>43.25</v>
      </c>
      <c r="I47" s="3">
        <f t="shared" si="0"/>
        <v>0.75753786203157836</v>
      </c>
    </row>
    <row r="48" spans="1:11" x14ac:dyDescent="0.2">
      <c r="B48" s="12">
        <v>39904</v>
      </c>
      <c r="C48" s="13">
        <v>41.77</v>
      </c>
      <c r="D48" s="13">
        <v>31.75</v>
      </c>
      <c r="E48" s="3">
        <f t="shared" si="1"/>
        <v>0.68234227630964372</v>
      </c>
      <c r="G48" s="13">
        <v>38.75</v>
      </c>
      <c r="H48" s="13">
        <v>30.25</v>
      </c>
      <c r="I48" s="3">
        <f t="shared" si="0"/>
        <v>0.725619906542042</v>
      </c>
    </row>
    <row r="49" spans="1:9" x14ac:dyDescent="0.2">
      <c r="B49" s="12">
        <v>39934</v>
      </c>
      <c r="C49" s="13">
        <v>39.270000000000003</v>
      </c>
      <c r="D49" s="13">
        <v>29.2</v>
      </c>
      <c r="E49" s="3">
        <f t="shared" si="1"/>
        <v>0.65513974541830544</v>
      </c>
      <c r="G49" s="13">
        <v>36.25</v>
      </c>
      <c r="H49" s="13">
        <v>27.75</v>
      </c>
      <c r="I49" s="3">
        <f t="shared" si="0"/>
        <v>0.67595436423314348</v>
      </c>
    </row>
    <row r="50" spans="1:9" x14ac:dyDescent="0.2">
      <c r="B50" s="12">
        <v>39965</v>
      </c>
      <c r="C50" s="13">
        <v>40.520000000000003</v>
      </c>
      <c r="D50" s="13">
        <v>29.75</v>
      </c>
      <c r="E50" s="3">
        <f t="shared" si="1"/>
        <v>0.6132266079574975</v>
      </c>
      <c r="G50" s="13">
        <v>36.5</v>
      </c>
      <c r="H50" s="13">
        <v>28.25</v>
      </c>
      <c r="I50" s="3">
        <f t="shared" si="0"/>
        <v>0.64208577926965016</v>
      </c>
    </row>
    <row r="51" spans="1:9" x14ac:dyDescent="0.2">
      <c r="B51" s="12">
        <v>39995</v>
      </c>
      <c r="C51" s="13">
        <v>54.08</v>
      </c>
      <c r="D51" s="13">
        <v>36.520000000000003</v>
      </c>
      <c r="E51" s="3">
        <f t="shared" si="1"/>
        <v>0.63073177600782382</v>
      </c>
      <c r="G51" s="13">
        <v>47</v>
      </c>
      <c r="H51" s="13">
        <v>33.5</v>
      </c>
      <c r="I51" s="3">
        <f t="shared" si="0"/>
        <v>0.64256992745800401</v>
      </c>
    </row>
    <row r="52" spans="1:9" x14ac:dyDescent="0.2">
      <c r="B52" s="12">
        <v>40026</v>
      </c>
      <c r="C52" s="13">
        <v>50.76</v>
      </c>
      <c r="D52" s="13">
        <v>34.76</v>
      </c>
      <c r="E52" s="3">
        <f t="shared" si="1"/>
        <v>0.63017812002104534</v>
      </c>
      <c r="G52" s="13">
        <v>44.5</v>
      </c>
      <c r="H52" s="13">
        <v>32.5</v>
      </c>
      <c r="I52" s="3">
        <f t="shared" si="0"/>
        <v>0.63447856988213258</v>
      </c>
    </row>
    <row r="53" spans="1:9" x14ac:dyDescent="0.2">
      <c r="B53" s="12">
        <v>40057</v>
      </c>
      <c r="C53" s="13">
        <v>41.27</v>
      </c>
      <c r="D53" s="13">
        <v>29</v>
      </c>
      <c r="E53" s="3">
        <f t="shared" si="1"/>
        <v>0.67479602952337903</v>
      </c>
      <c r="G53" s="13">
        <v>37.25</v>
      </c>
      <c r="H53" s="13">
        <v>27.5</v>
      </c>
      <c r="I53" s="3">
        <f t="shared" si="0"/>
        <v>0.69799516049804988</v>
      </c>
    </row>
    <row r="54" spans="1:9" x14ac:dyDescent="0.2">
      <c r="B54" s="12">
        <v>40087</v>
      </c>
      <c r="C54" s="13">
        <v>38.299999999999997</v>
      </c>
      <c r="D54" s="13">
        <v>28.25</v>
      </c>
      <c r="E54" s="3">
        <f t="shared" si="1"/>
        <v>0.68655785630345412</v>
      </c>
      <c r="G54" s="13">
        <v>34.5</v>
      </c>
      <c r="H54" s="13">
        <v>26.75</v>
      </c>
      <c r="I54" s="3">
        <f t="shared" si="0"/>
        <v>0.71397341664711933</v>
      </c>
    </row>
    <row r="55" spans="1:9" x14ac:dyDescent="0.2">
      <c r="B55" s="12">
        <v>40118</v>
      </c>
      <c r="C55" s="13">
        <v>45.05</v>
      </c>
      <c r="D55" s="13">
        <v>35.200000000000003</v>
      </c>
      <c r="E55" s="3">
        <f t="shared" si="1"/>
        <v>0.71377403487753821</v>
      </c>
      <c r="G55" s="13">
        <v>41.25</v>
      </c>
      <c r="H55" s="13">
        <v>33.5</v>
      </c>
      <c r="I55" s="3">
        <f t="shared" si="0"/>
        <v>0.741330763181966</v>
      </c>
    </row>
    <row r="56" spans="1:9" x14ac:dyDescent="0.2">
      <c r="B56" s="20">
        <v>40148</v>
      </c>
      <c r="C56" s="21">
        <v>61.5</v>
      </c>
      <c r="D56" s="21">
        <v>48.27</v>
      </c>
      <c r="E56" s="22">
        <f t="shared" si="1"/>
        <v>0.72114890820554889</v>
      </c>
      <c r="F56" s="9"/>
      <c r="G56" s="21">
        <v>57.25</v>
      </c>
      <c r="H56" s="21">
        <v>46.25</v>
      </c>
      <c r="I56" s="3">
        <f t="shared" si="0"/>
        <v>0.75003781276886661</v>
      </c>
    </row>
    <row r="57" spans="1:9" x14ac:dyDescent="0.2">
      <c r="A57" s="14">
        <v>2023</v>
      </c>
      <c r="B57" s="12">
        <v>39814</v>
      </c>
      <c r="C57" s="13">
        <v>85.13</v>
      </c>
      <c r="D57" s="13">
        <v>69.88</v>
      </c>
      <c r="E57" s="3">
        <f>E45</f>
        <v>0.69105126015081431</v>
      </c>
      <c r="G57" s="13">
        <v>77</v>
      </c>
      <c r="H57" s="13">
        <v>65.75</v>
      </c>
      <c r="I57" s="3">
        <f t="shared" si="0"/>
        <v>0.74416496489444961</v>
      </c>
    </row>
    <row r="58" spans="1:9" x14ac:dyDescent="0.2">
      <c r="B58" s="12">
        <v>39845</v>
      </c>
      <c r="C58" s="13">
        <v>81</v>
      </c>
      <c r="D58" s="13">
        <v>66.17</v>
      </c>
      <c r="E58" s="3">
        <f t="shared" si="1"/>
        <v>0.7171520891945562</v>
      </c>
      <c r="G58" s="13">
        <v>73.5</v>
      </c>
      <c r="H58" s="13">
        <v>62.75</v>
      </c>
      <c r="I58" s="3">
        <f t="shared" si="0"/>
        <v>0.7719047705162696</v>
      </c>
    </row>
    <row r="59" spans="1:9" x14ac:dyDescent="0.2">
      <c r="B59" s="12">
        <v>39873</v>
      </c>
      <c r="C59" s="13">
        <v>49.02</v>
      </c>
      <c r="D59" s="13">
        <v>36.01</v>
      </c>
      <c r="E59" s="3">
        <f t="shared" si="1"/>
        <v>0.71456957639643859</v>
      </c>
      <c r="G59" s="13">
        <v>44</v>
      </c>
      <c r="H59" s="13">
        <v>33.75</v>
      </c>
      <c r="I59" s="3">
        <f t="shared" si="0"/>
        <v>0.75753786203157836</v>
      </c>
    </row>
    <row r="60" spans="1:9" x14ac:dyDescent="0.2">
      <c r="B60" s="12">
        <v>39904</v>
      </c>
      <c r="C60" s="13">
        <v>37.25</v>
      </c>
      <c r="D60" s="13">
        <v>28.7</v>
      </c>
      <c r="E60" s="3">
        <f t="shared" si="1"/>
        <v>0.68234227630964372</v>
      </c>
      <c r="G60" s="13">
        <v>33.5</v>
      </c>
      <c r="H60" s="13">
        <v>27</v>
      </c>
      <c r="I60" s="3">
        <f t="shared" si="0"/>
        <v>0.725619906542042</v>
      </c>
    </row>
    <row r="61" spans="1:9" x14ac:dyDescent="0.2">
      <c r="B61" s="12">
        <v>39934</v>
      </c>
      <c r="C61" s="13">
        <v>35.25</v>
      </c>
      <c r="D61" s="13">
        <v>26.7</v>
      </c>
      <c r="E61" s="3">
        <f t="shared" si="1"/>
        <v>0.65513974541830544</v>
      </c>
      <c r="G61" s="13">
        <v>31.5</v>
      </c>
      <c r="H61" s="13">
        <v>25</v>
      </c>
      <c r="I61" s="3">
        <f t="shared" si="0"/>
        <v>0.67595436423314348</v>
      </c>
    </row>
    <row r="62" spans="1:9" x14ac:dyDescent="0.2">
      <c r="B62" s="12">
        <v>39965</v>
      </c>
      <c r="C62" s="13">
        <v>36.33</v>
      </c>
      <c r="D62" s="13">
        <v>27.52</v>
      </c>
      <c r="E62" s="3">
        <f t="shared" si="1"/>
        <v>0.6132266079574975</v>
      </c>
      <c r="G62" s="13">
        <v>32.25</v>
      </c>
      <c r="H62" s="13">
        <v>25.5</v>
      </c>
      <c r="I62" s="3">
        <f t="shared" si="0"/>
        <v>0.64208577926965016</v>
      </c>
    </row>
    <row r="63" spans="1:9" x14ac:dyDescent="0.2">
      <c r="B63" s="12">
        <v>39995</v>
      </c>
      <c r="C63" s="13">
        <v>49.83</v>
      </c>
      <c r="D63" s="13">
        <v>33.770000000000003</v>
      </c>
      <c r="E63" s="3">
        <f t="shared" si="1"/>
        <v>0.63073177600782382</v>
      </c>
      <c r="G63" s="13">
        <v>42.75</v>
      </c>
      <c r="H63" s="13">
        <v>30.75</v>
      </c>
      <c r="I63" s="3">
        <f t="shared" si="0"/>
        <v>0.64256992745800401</v>
      </c>
    </row>
    <row r="64" spans="1:9" x14ac:dyDescent="0.2">
      <c r="B64" s="12">
        <v>40026</v>
      </c>
      <c r="C64" s="13">
        <v>46.5</v>
      </c>
      <c r="D64" s="13">
        <v>32.01</v>
      </c>
      <c r="E64" s="3">
        <f t="shared" si="1"/>
        <v>0.63017812002104534</v>
      </c>
      <c r="G64" s="13">
        <v>40.25</v>
      </c>
      <c r="H64" s="13">
        <v>29.75</v>
      </c>
      <c r="I64" s="3">
        <f t="shared" si="0"/>
        <v>0.63447856988213258</v>
      </c>
    </row>
    <row r="65" spans="1:9" x14ac:dyDescent="0.2">
      <c r="B65" s="12">
        <v>40057</v>
      </c>
      <c r="C65" s="13">
        <v>37.020000000000003</v>
      </c>
      <c r="D65" s="13">
        <v>26.7</v>
      </c>
      <c r="E65" s="3">
        <f t="shared" si="1"/>
        <v>0.67479602952337903</v>
      </c>
      <c r="G65" s="13">
        <v>33</v>
      </c>
      <c r="H65" s="13">
        <v>25</v>
      </c>
      <c r="I65" s="3">
        <f t="shared" si="0"/>
        <v>0.69799516049804988</v>
      </c>
    </row>
    <row r="66" spans="1:9" x14ac:dyDescent="0.2">
      <c r="B66" s="12">
        <v>40087</v>
      </c>
      <c r="C66" s="13">
        <v>34.270000000000003</v>
      </c>
      <c r="D66" s="13">
        <v>25.95</v>
      </c>
      <c r="E66" s="3">
        <f t="shared" si="1"/>
        <v>0.68655785630345412</v>
      </c>
      <c r="G66" s="13">
        <v>30.25</v>
      </c>
      <c r="H66" s="13">
        <v>24.25</v>
      </c>
      <c r="I66" s="3">
        <f t="shared" si="0"/>
        <v>0.71397341664711933</v>
      </c>
    </row>
    <row r="67" spans="1:9" x14ac:dyDescent="0.2">
      <c r="B67" s="12">
        <v>40118</v>
      </c>
      <c r="C67" s="13">
        <v>42.27</v>
      </c>
      <c r="D67" s="13">
        <v>31.7</v>
      </c>
      <c r="E67" s="3">
        <f t="shared" si="1"/>
        <v>0.71377403487753821</v>
      </c>
      <c r="G67" s="13">
        <v>38.25</v>
      </c>
      <c r="H67" s="13">
        <v>30</v>
      </c>
      <c r="I67" s="3">
        <f t="shared" si="0"/>
        <v>0.741330763181966</v>
      </c>
    </row>
    <row r="68" spans="1:9" x14ac:dyDescent="0.2">
      <c r="B68" s="20">
        <v>40148</v>
      </c>
      <c r="C68" s="21">
        <v>58.08</v>
      </c>
      <c r="D68" s="21">
        <v>44.83</v>
      </c>
      <c r="E68" s="22">
        <f t="shared" si="1"/>
        <v>0.72114890820554889</v>
      </c>
      <c r="F68" s="9"/>
      <c r="G68" s="21">
        <v>54</v>
      </c>
      <c r="H68" s="21">
        <v>42.75</v>
      </c>
      <c r="I68" s="3">
        <f t="shared" si="0"/>
        <v>0.75003781276886661</v>
      </c>
    </row>
    <row r="69" spans="1:9" x14ac:dyDescent="0.2">
      <c r="A69" s="14">
        <v>2024</v>
      </c>
      <c r="B69" s="12">
        <v>39814</v>
      </c>
      <c r="C69" s="13">
        <v>86.26</v>
      </c>
      <c r="D69" s="13">
        <v>70.260000000000005</v>
      </c>
      <c r="E69" s="3">
        <v>0.65242142551894111</v>
      </c>
      <c r="G69" s="13">
        <v>77</v>
      </c>
      <c r="H69" s="13">
        <v>66</v>
      </c>
      <c r="I69" s="1">
        <v>0.65242142551894111</v>
      </c>
    </row>
    <row r="70" spans="1:9" x14ac:dyDescent="0.2">
      <c r="B70" s="12">
        <v>39845</v>
      </c>
      <c r="C70" s="13">
        <v>82.52</v>
      </c>
      <c r="D70" s="13">
        <v>67.08</v>
      </c>
      <c r="E70" s="3">
        <v>0.70344177495319959</v>
      </c>
      <c r="G70" s="13">
        <v>73.5</v>
      </c>
      <c r="H70" s="13">
        <v>63</v>
      </c>
      <c r="I70" s="1">
        <v>0.70344177495319959</v>
      </c>
    </row>
    <row r="71" spans="1:9" x14ac:dyDescent="0.2">
      <c r="B71" s="12">
        <v>39873</v>
      </c>
      <c r="C71" s="13">
        <v>50.58</v>
      </c>
      <c r="D71" s="13">
        <v>36.950000000000003</v>
      </c>
      <c r="E71" s="3">
        <v>0.69412913791409925</v>
      </c>
      <c r="G71" s="13">
        <v>44.5</v>
      </c>
      <c r="H71" s="13">
        <v>34.25</v>
      </c>
      <c r="I71" s="1">
        <v>0.69412913791409925</v>
      </c>
    </row>
    <row r="72" spans="1:9" x14ac:dyDescent="0.2">
      <c r="B72" s="12">
        <v>39904</v>
      </c>
      <c r="C72" s="13">
        <v>39.020000000000003</v>
      </c>
      <c r="D72" s="13">
        <v>29.52</v>
      </c>
      <c r="E72" s="3">
        <v>0.65815968988961338</v>
      </c>
      <c r="G72" s="13">
        <v>34</v>
      </c>
      <c r="H72" s="13">
        <v>27.5</v>
      </c>
      <c r="I72" s="1">
        <v>0.65815968988961338</v>
      </c>
    </row>
    <row r="73" spans="1:9" x14ac:dyDescent="0.2">
      <c r="B73" s="12">
        <v>39934</v>
      </c>
      <c r="C73" s="13">
        <v>37.020000000000003</v>
      </c>
      <c r="D73" s="13">
        <v>27.52</v>
      </c>
      <c r="E73" s="3">
        <v>0.63835531313881466</v>
      </c>
      <c r="G73" s="13">
        <v>32</v>
      </c>
      <c r="H73" s="13">
        <v>25.5</v>
      </c>
      <c r="I73" s="1">
        <v>0.63835531313881466</v>
      </c>
    </row>
    <row r="74" spans="1:9" x14ac:dyDescent="0.2">
      <c r="B74" s="12">
        <v>39965</v>
      </c>
      <c r="C74" s="13">
        <v>38.01</v>
      </c>
      <c r="D74" s="13">
        <v>28.2</v>
      </c>
      <c r="E74" s="3">
        <v>0.56033627836097755</v>
      </c>
      <c r="G74" s="13">
        <v>32.75</v>
      </c>
      <c r="H74" s="13">
        <v>26</v>
      </c>
      <c r="I74" s="1">
        <v>0.56033627836097755</v>
      </c>
    </row>
    <row r="75" spans="1:9" x14ac:dyDescent="0.2">
      <c r="B75" s="12">
        <v>39995</v>
      </c>
      <c r="C75" s="13">
        <v>52.27</v>
      </c>
      <c r="D75" s="13">
        <v>34.51</v>
      </c>
      <c r="E75" s="3">
        <v>0.6406202904429571</v>
      </c>
      <c r="G75" s="13">
        <v>43.25</v>
      </c>
      <c r="H75" s="13">
        <v>31.25</v>
      </c>
      <c r="I75" s="1">
        <v>0.6406202904429571</v>
      </c>
    </row>
    <row r="76" spans="1:9" x14ac:dyDescent="0.2">
      <c r="B76" s="12">
        <v>40026</v>
      </c>
      <c r="C76" s="13">
        <v>48</v>
      </c>
      <c r="D76" s="13">
        <v>33.33</v>
      </c>
      <c r="E76" s="3">
        <v>0.61611661130880235</v>
      </c>
      <c r="G76" s="13">
        <v>40.75</v>
      </c>
      <c r="H76" s="13">
        <v>30.25</v>
      </c>
      <c r="I76" s="1">
        <v>0.61611661130880235</v>
      </c>
    </row>
    <row r="77" spans="1:9" x14ac:dyDescent="0.2">
      <c r="B77" s="12">
        <v>40057</v>
      </c>
      <c r="C77" s="13">
        <v>38.630000000000003</v>
      </c>
      <c r="D77" s="13">
        <v>27.52</v>
      </c>
      <c r="E77" s="3">
        <v>0.67339526033703512</v>
      </c>
      <c r="G77" s="13">
        <v>33.5</v>
      </c>
      <c r="H77" s="13">
        <v>25.5</v>
      </c>
      <c r="I77" s="1">
        <v>0.67339526033703512</v>
      </c>
    </row>
    <row r="78" spans="1:9" x14ac:dyDescent="0.2">
      <c r="B78" s="12">
        <v>40087</v>
      </c>
      <c r="C78" s="13">
        <v>35.880000000000003</v>
      </c>
      <c r="D78" s="13">
        <v>26.77</v>
      </c>
      <c r="E78" s="3">
        <v>0.69685400423444921</v>
      </c>
      <c r="G78" s="13">
        <v>30.75</v>
      </c>
      <c r="H78" s="13">
        <v>24.75</v>
      </c>
      <c r="I78" s="1">
        <v>0.69685400423444921</v>
      </c>
    </row>
    <row r="79" spans="1:9" x14ac:dyDescent="0.2">
      <c r="B79" s="12">
        <v>40118</v>
      </c>
      <c r="C79" s="13">
        <v>43.88</v>
      </c>
      <c r="D79" s="13">
        <v>32.520000000000003</v>
      </c>
      <c r="E79" s="3">
        <v>0.69829264818353498</v>
      </c>
      <c r="G79" s="13">
        <v>38.75</v>
      </c>
      <c r="H79" s="13">
        <v>30.5</v>
      </c>
      <c r="I79" s="1">
        <v>0.69829264818353498</v>
      </c>
    </row>
    <row r="80" spans="1:9" x14ac:dyDescent="0.2">
      <c r="B80" s="20">
        <v>40148</v>
      </c>
      <c r="C80" s="21">
        <v>60.01</v>
      </c>
      <c r="D80" s="21">
        <v>45.45</v>
      </c>
      <c r="E80" s="22">
        <v>0.71157662633933771</v>
      </c>
      <c r="F80" s="9"/>
      <c r="G80" s="21">
        <v>54.75</v>
      </c>
      <c r="H80" s="21">
        <v>43.25</v>
      </c>
      <c r="I80" s="1">
        <v>0.71157662633933771</v>
      </c>
    </row>
    <row r="81" spans="1:9" x14ac:dyDescent="0.2">
      <c r="A81" s="14">
        <v>2025</v>
      </c>
      <c r="B81" s="12">
        <v>39814</v>
      </c>
      <c r="C81" s="98">
        <f>C69 * $Q$2 / $P$2</f>
        <v>73.548178015945652</v>
      </c>
      <c r="D81" s="98">
        <f>D69 * $Q$3 / $P$3</f>
        <v>61.358840806735877</v>
      </c>
      <c r="E81" s="3">
        <v>0.65242142551894111</v>
      </c>
      <c r="G81" s="98">
        <f>G69 * $Q$4 / $P$4</f>
        <v>64.188235294117646</v>
      </c>
      <c r="H81" s="98">
        <f>H69 * $Q$5 / $P$5</f>
        <v>56.657393337229692</v>
      </c>
      <c r="I81" s="1">
        <v>0.65242142551894111</v>
      </c>
    </row>
    <row r="82" spans="1:9" x14ac:dyDescent="0.2">
      <c r="B82" s="12">
        <v>39845</v>
      </c>
      <c r="C82" s="98">
        <f t="shared" ref="C82:C92" si="2">C70 * $Q$2 / $P$2</f>
        <v>70.359328192393164</v>
      </c>
      <c r="D82" s="98">
        <f t="shared" ref="D82:D92" si="3">D70 * $Q$3 / $P$3</f>
        <v>58.58171137654201</v>
      </c>
      <c r="E82" s="3">
        <v>0.70344177495319959</v>
      </c>
      <c r="G82" s="98">
        <f t="shared" ref="G82" si="4">G70 * $Q$4 / $P$4</f>
        <v>61.27058823529412</v>
      </c>
      <c r="H82" s="98">
        <f t="shared" ref="H82:H92" si="5">H70 * $Q$5 / $P$5</f>
        <v>54.082057276446527</v>
      </c>
      <c r="I82" s="1">
        <v>0.70344177495319959</v>
      </c>
    </row>
    <row r="83" spans="1:9" x14ac:dyDescent="0.2">
      <c r="B83" s="12">
        <v>39873</v>
      </c>
      <c r="C83" s="98">
        <f t="shared" si="2"/>
        <v>43.126209645797942</v>
      </c>
      <c r="D83" s="98">
        <f t="shared" si="3"/>
        <v>32.268846681026055</v>
      </c>
      <c r="E83" s="3">
        <v>0.69412913791409925</v>
      </c>
      <c r="G83" s="98">
        <f t="shared" ref="G83" si="6">G71 * $Q$4 / $P$4</f>
        <v>37.095798319327734</v>
      </c>
      <c r="H83" s="98">
        <f>H71 * $Q$5 / $P$5</f>
        <v>29.401753360607827</v>
      </c>
      <c r="I83" s="1">
        <v>0.69412913791409925</v>
      </c>
    </row>
    <row r="84" spans="1:9" x14ac:dyDescent="0.2">
      <c r="B84" s="12">
        <v>39904</v>
      </c>
      <c r="C84" s="98">
        <f t="shared" si="2"/>
        <v>33.269764736635743</v>
      </c>
      <c r="D84" s="98">
        <f t="shared" si="3"/>
        <v>25.780144899158024</v>
      </c>
      <c r="E84" s="3">
        <v>0.65815968988961338</v>
      </c>
      <c r="G84" s="98">
        <f t="shared" ref="G84" si="7">G72 * $Q$4 / $P$4</f>
        <v>28.342857142857145</v>
      </c>
      <c r="H84" s="98">
        <f t="shared" si="5"/>
        <v>23.607247223845704</v>
      </c>
      <c r="I84" s="1">
        <v>0.65815968988961338</v>
      </c>
    </row>
    <row r="85" spans="1:9" x14ac:dyDescent="0.2">
      <c r="B85" s="12">
        <v>39934</v>
      </c>
      <c r="C85" s="98">
        <f t="shared" si="2"/>
        <v>31.564497451313564</v>
      </c>
      <c r="D85" s="98">
        <f t="shared" si="3"/>
        <v>24.033522616017237</v>
      </c>
      <c r="E85" s="3">
        <v>0.63835531313881466</v>
      </c>
      <c r="G85" s="98">
        <f t="shared" ref="G85" si="8">G73 * $Q$4 / $P$4</f>
        <v>26.675630252100841</v>
      </c>
      <c r="H85" s="98">
        <f t="shared" si="5"/>
        <v>21.890356516656926</v>
      </c>
      <c r="I85" s="1">
        <v>0.63835531313881466</v>
      </c>
    </row>
    <row r="86" spans="1:9" x14ac:dyDescent="0.2">
      <c r="B86" s="12">
        <v>39965</v>
      </c>
      <c r="C86" s="98">
        <f t="shared" si="2"/>
        <v>32.408604757548041</v>
      </c>
      <c r="D86" s="98">
        <f t="shared" si="3"/>
        <v>24.627374192285103</v>
      </c>
      <c r="E86" s="3">
        <v>0.56033627836097755</v>
      </c>
      <c r="G86" s="98">
        <f t="shared" ref="G86" si="9">G74 * $Q$4 / $P$4</f>
        <v>27.300840336134456</v>
      </c>
      <c r="H86" s="98">
        <f t="shared" si="5"/>
        <v>22.319579193454121</v>
      </c>
      <c r="I86" s="1">
        <v>0.56033627836097755</v>
      </c>
    </row>
    <row r="87" spans="1:9" x14ac:dyDescent="0.2">
      <c r="B87" s="12">
        <v>39995</v>
      </c>
      <c r="C87" s="98">
        <f t="shared" si="2"/>
        <v>44.567160501895188</v>
      </c>
      <c r="D87" s="98">
        <f t="shared" si="3"/>
        <v>30.137967495594285</v>
      </c>
      <c r="E87" s="3">
        <v>0.6406202904429571</v>
      </c>
      <c r="G87" s="98">
        <f t="shared" ref="G87" si="10">G75 * $Q$4 / $P$4</f>
        <v>36.053781512605042</v>
      </c>
      <c r="H87" s="98">
        <f t="shared" si="5"/>
        <v>26.826417299824662</v>
      </c>
      <c r="I87" s="1">
        <v>0.6406202904429571</v>
      </c>
    </row>
    <row r="88" spans="1:9" x14ac:dyDescent="0.2">
      <c r="B88" s="12">
        <v>40026</v>
      </c>
      <c r="C88" s="98">
        <f t="shared" si="2"/>
        <v>40.926414847732325</v>
      </c>
      <c r="D88" s="98">
        <f t="shared" si="3"/>
        <v>29.107460348541224</v>
      </c>
      <c r="E88" s="3">
        <v>0.61611661130880235</v>
      </c>
      <c r="G88" s="98">
        <f t="shared" ref="G88" si="11">G76 * $Q$4 / $P$4</f>
        <v>33.969747899159664</v>
      </c>
      <c r="H88" s="98">
        <f t="shared" si="5"/>
        <v>25.967971946230275</v>
      </c>
      <c r="I88" s="1">
        <v>0.61611661130880235</v>
      </c>
    </row>
    <row r="89" spans="1:9" x14ac:dyDescent="0.2">
      <c r="B89" s="12">
        <v>40057</v>
      </c>
      <c r="C89" s="98">
        <f t="shared" si="2"/>
        <v>32.937237615997915</v>
      </c>
      <c r="D89" s="98">
        <f t="shared" si="3"/>
        <v>24.033522616017237</v>
      </c>
      <c r="E89" s="3">
        <v>0.67339526033703512</v>
      </c>
      <c r="G89" s="98">
        <f t="shared" ref="G89" si="12">G77 * $Q$4 / $P$4</f>
        <v>27.926050420168067</v>
      </c>
      <c r="H89" s="98">
        <f t="shared" si="5"/>
        <v>21.890356516656926</v>
      </c>
      <c r="I89" s="1">
        <v>0.67339526033703512</v>
      </c>
    </row>
    <row r="90" spans="1:9" x14ac:dyDescent="0.2">
      <c r="B90" s="12">
        <v>40087</v>
      </c>
      <c r="C90" s="98">
        <f t="shared" si="2"/>
        <v>30.592495098679919</v>
      </c>
      <c r="D90" s="98">
        <f t="shared" si="3"/>
        <v>23.378539259839439</v>
      </c>
      <c r="E90" s="3">
        <v>0.69685400423444921</v>
      </c>
      <c r="G90" s="98">
        <f t="shared" ref="G90" si="13">G78 * $Q$4 / $P$4</f>
        <v>25.633613445378153</v>
      </c>
      <c r="H90" s="98">
        <f t="shared" si="5"/>
        <v>21.246522501461133</v>
      </c>
      <c r="I90" s="1">
        <v>0.69685400423444921</v>
      </c>
    </row>
    <row r="91" spans="1:9" x14ac:dyDescent="0.2">
      <c r="B91" s="12">
        <v>40118</v>
      </c>
      <c r="C91" s="98">
        <f t="shared" si="2"/>
        <v>37.413564239968643</v>
      </c>
      <c r="D91" s="98">
        <f t="shared" si="3"/>
        <v>28.400078323869206</v>
      </c>
      <c r="E91" s="3">
        <v>0.69829264818353498</v>
      </c>
      <c r="G91" s="98">
        <f t="shared" ref="G91" si="14">G79 * $Q$4 / $P$4</f>
        <v>32.30252100840336</v>
      </c>
      <c r="H91" s="98">
        <f t="shared" si="5"/>
        <v>26.182583284628873</v>
      </c>
      <c r="I91" s="1">
        <v>0.69829264818353498</v>
      </c>
    </row>
    <row r="92" spans="1:9" x14ac:dyDescent="0.2">
      <c r="B92" s="20">
        <v>40148</v>
      </c>
      <c r="C92" s="99">
        <f t="shared" si="2"/>
        <v>51.16654489609202</v>
      </c>
      <c r="D92" s="99">
        <f t="shared" si="3"/>
        <v>39.691991384374397</v>
      </c>
      <c r="E92" s="22">
        <v>0.71157662633933771</v>
      </c>
      <c r="F92" s="9"/>
      <c r="G92" s="99">
        <f t="shared" ref="G92" si="15">G80 * $Q$4 / $P$4</f>
        <v>45.640336134453783</v>
      </c>
      <c r="H92" s="99">
        <f t="shared" si="5"/>
        <v>37.12776154295733</v>
      </c>
      <c r="I92" s="1">
        <v>0.71157662633933771</v>
      </c>
    </row>
  </sheetData>
  <mergeCells count="2">
    <mergeCell ref="C5:E5"/>
    <mergeCell ref="G5:I5"/>
  </mergeCells>
  <phoneticPr fontId="0" type="noConversion"/>
  <pageMargins left="0.75" right="0.75" top="1" bottom="1" header="0.5" footer="0.5"/>
  <pageSetup scale="38" fitToHeight="2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D3C9CB5CF4964FB07EE9D7530F1B68" ma:contentTypeVersion="0" ma:contentTypeDescription="Create a new document." ma:contentTypeScope="" ma:versionID="f844967724d62ede2d97d766a7c86f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1f794a85a662e7bd60fb8c54eba638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619B52-09F5-4741-8191-79E4774091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8AF171-1DFE-42F2-A218-70295A352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358A99-E143-4F80-A788-94962296FDD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NYC Forecast ENERGY 09 07 21</vt:lpstr>
      <vt:lpstr>Forward Energy</vt:lpstr>
      <vt:lpstr>MTM Chart</vt:lpstr>
      <vt:lpstr>'NYC Forecast ENERGY 09 07 21'!Print_Area</vt:lpstr>
    </vt:vector>
  </TitlesOfParts>
  <Company>Consolidated Edison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Jaggi</dc:creator>
  <cp:lastModifiedBy>Go, Peter Y.</cp:lastModifiedBy>
  <cp:lastPrinted>2014-08-07T13:30:13Z</cp:lastPrinted>
  <dcterms:created xsi:type="dcterms:W3CDTF">2002-04-17T15:43:25Z</dcterms:created>
  <dcterms:modified xsi:type="dcterms:W3CDTF">2021-09-16T17:28:56Z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0x01010073D3C9CB5CF4964FB07EE9D7530F1B68</vt:lpwstr>
  </property>
  <property fmtid="{D5CDD505-2E9C-101B-9397-08002B2CF9AE}" pid="3" name="MSIP_Label_6490586b-6766-439a-826f-fa6da183971c_Enabled">
    <vt:lpwstr>true</vt:lpwstr>
  </property>
  <property fmtid="{D5CDD505-2E9C-101B-9397-08002B2CF9AE}" pid="4" name="MSIP_Label_6490586b-6766-439a-826f-fa6da183971c_SetDate">
    <vt:lpwstr>2020-03-09T21:02:53Z</vt:lpwstr>
  </property>
  <property fmtid="{D5CDD505-2E9C-101B-9397-08002B2CF9AE}" pid="5" name="MSIP_Label_6490586b-6766-439a-826f-fa6da183971c_Method">
    <vt:lpwstr>Standard</vt:lpwstr>
  </property>
  <property fmtid="{D5CDD505-2E9C-101B-9397-08002B2CF9AE}" pid="6" name="MSIP_Label_6490586b-6766-439a-826f-fa6da183971c_Name">
    <vt:lpwstr>General</vt:lpwstr>
  </property>
  <property fmtid="{D5CDD505-2E9C-101B-9397-08002B2CF9AE}" pid="7" name="MSIP_Label_6490586b-6766-439a-826f-fa6da183971c_SiteId">
    <vt:lpwstr>e9aef9b7-25ca-4518-a881-33e546773136</vt:lpwstr>
  </property>
  <property fmtid="{D5CDD505-2E9C-101B-9397-08002B2CF9AE}" pid="8" name="MSIP_Label_6490586b-6766-439a-826f-fa6da183971c_ActionId">
    <vt:lpwstr>b0cb1533-9e4e-4845-b89b-000055e0f06d</vt:lpwstr>
  </property>
  <property fmtid="{D5CDD505-2E9C-101B-9397-08002B2CF9AE}" pid="9" name="MSIP_Label_6490586b-6766-439a-826f-fa6da183971c_ContentBits">
    <vt:lpwstr>0</vt:lpwstr>
  </property>
</Properties>
</file>