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m02009fi\datadirs\Rate Engineering\ELECRATE\MSC and MAC Rates\October 2021 MAC&amp;MSC CAP\"/>
    </mc:Choice>
  </mc:AlternateContent>
  <xr:revisionPtr revIDLastSave="0" documentId="13_ncr:1_{ABEAF331-025B-458E-A69F-CE5C9FAB7085}" xr6:coauthVersionLast="46" xr6:coauthVersionMax="46" xr10:uidLastSave="{00000000-0000-0000-0000-000000000000}"/>
  <bookViews>
    <workbookView xWindow="-110" yWindow="-110" windowWidth="22780" windowHeight="14660" xr2:uid="{B55E5CC5-65D2-41AB-BB97-41FDDB164961}"/>
  </bookViews>
  <sheets>
    <sheet name="Final Sales including BIR" sheetId="1" r:id="rId1"/>
    <sheet name="TOD Sales (incl BIR) Allocation" sheetId="3" r:id="rId2"/>
    <sheet name="Final Demand including BIR" sheetId="7" r:id="rId3"/>
    <sheet name="TOD Demand Allocation" sheetId="8" r:id="rId4"/>
    <sheet name="NYPA Sales" sheetId="14" r:id="rId5"/>
    <sheet name="FS Sales including BIR &amp; RTP" sheetId="2" r:id="rId6"/>
    <sheet name="SC 6 Sales in KWh" sheetId="4" r:id="rId7"/>
    <sheet name="Final Sales excluding BIR" sheetId="5" r:id="rId8"/>
    <sheet name="TOD Sales (excl BIR) Allocation" sheetId="6" r:id="rId9"/>
    <sheet name="Net Energy+Demand Rev at Jan22" sheetId="9" r:id="rId10"/>
    <sheet name="TOD Energy+Dmd Rev Allocation" sheetId="10" r:id="rId11"/>
    <sheet name="Sales with Unallocated Adj" sheetId="11" r:id="rId12"/>
    <sheet name="Retail_Choice_Allocation" sheetId="12" r:id="rId13"/>
    <sheet name="Allocated Sales before Adj" sheetId="13" r:id="rId1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5">'FS Sales including BIR &amp; RTP'!$A$1:$X$101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52" i="3" l="1"/>
  <c r="U8" i="1"/>
  <c r="Q9" i="7" l="1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8" i="7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U66" i="7"/>
  <c r="AU67" i="7"/>
  <c r="AU68" i="7"/>
  <c r="AU69" i="7"/>
  <c r="AU70" i="7"/>
  <c r="AU71" i="7"/>
  <c r="AU72" i="7"/>
  <c r="AU73" i="7"/>
  <c r="AU74" i="7"/>
  <c r="AU75" i="7"/>
  <c r="AU76" i="7"/>
  <c r="AU77" i="7"/>
  <c r="AU78" i="7"/>
  <c r="AU79" i="7"/>
  <c r="AU80" i="7"/>
  <c r="AU81" i="7"/>
  <c r="AU82" i="7"/>
  <c r="AU83" i="7"/>
  <c r="AU84" i="7"/>
  <c r="AU85" i="7"/>
  <c r="AU86" i="7"/>
  <c r="AU87" i="7"/>
  <c r="AU88" i="7"/>
  <c r="AU89" i="7"/>
  <c r="AU90" i="7"/>
  <c r="AU91" i="7"/>
  <c r="AU8" i="7"/>
  <c r="AE12" i="7"/>
  <c r="AS8" i="7" l="1"/>
  <c r="E9" i="9" l="1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8" i="9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8" i="7"/>
  <c r="D9" i="4" l="1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8" i="4"/>
  <c r="D8" i="1"/>
  <c r="E47" i="3" l="1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46" i="3"/>
  <c r="F9" i="4" l="1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8" i="4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A8" i="14"/>
  <c r="A95" i="14" s="1"/>
  <c r="A96" i="14" s="1"/>
  <c r="A2" i="14"/>
  <c r="A9" i="14"/>
  <c r="A21" i="14" s="1"/>
  <c r="C8" i="14"/>
  <c r="C91" i="13"/>
  <c r="C90" i="13"/>
  <c r="C89" i="13"/>
  <c r="U88" i="13"/>
  <c r="C88" i="13"/>
  <c r="C87" i="13"/>
  <c r="C86" i="13"/>
  <c r="C85" i="13"/>
  <c r="C84" i="13"/>
  <c r="U83" i="13"/>
  <c r="C83" i="13"/>
  <c r="C82" i="13"/>
  <c r="U81" i="13"/>
  <c r="C81" i="13"/>
  <c r="M101" i="13"/>
  <c r="E101" i="13"/>
  <c r="C80" i="13"/>
  <c r="C79" i="13"/>
  <c r="C78" i="13"/>
  <c r="C77" i="13"/>
  <c r="C76" i="13"/>
  <c r="C75" i="13"/>
  <c r="C74" i="13"/>
  <c r="C73" i="13"/>
  <c r="C72" i="13"/>
  <c r="C71" i="13"/>
  <c r="U70" i="13"/>
  <c r="C70" i="13"/>
  <c r="C69" i="13"/>
  <c r="O100" i="13"/>
  <c r="G100" i="13"/>
  <c r="C68" i="13"/>
  <c r="C67" i="13"/>
  <c r="C66" i="13"/>
  <c r="U65" i="13"/>
  <c r="C65" i="13"/>
  <c r="C64" i="13"/>
  <c r="C63" i="13"/>
  <c r="C62" i="13"/>
  <c r="U61" i="13"/>
  <c r="C61" i="13"/>
  <c r="C60" i="13"/>
  <c r="C59" i="13"/>
  <c r="C58" i="13"/>
  <c r="C57" i="13"/>
  <c r="C56" i="13"/>
  <c r="C55" i="13"/>
  <c r="C54" i="13"/>
  <c r="C53" i="13"/>
  <c r="C52" i="13"/>
  <c r="C51" i="13"/>
  <c r="U50" i="13"/>
  <c r="C50" i="13"/>
  <c r="C49" i="13"/>
  <c r="C48" i="13"/>
  <c r="U47" i="13"/>
  <c r="C47" i="13"/>
  <c r="C46" i="13"/>
  <c r="C45" i="13"/>
  <c r="T98" i="13"/>
  <c r="C44" i="13"/>
  <c r="C43" i="13"/>
  <c r="C42" i="13"/>
  <c r="C41" i="13"/>
  <c r="U40" i="13"/>
  <c r="C40" i="13"/>
  <c r="C39" i="13"/>
  <c r="C38" i="13"/>
  <c r="C37" i="13"/>
  <c r="C36" i="13"/>
  <c r="C35" i="13"/>
  <c r="U34" i="13"/>
  <c r="C34" i="13"/>
  <c r="U33" i="13"/>
  <c r="C33" i="13"/>
  <c r="P97" i="13"/>
  <c r="H97" i="13"/>
  <c r="C32" i="13"/>
  <c r="AT31" i="13"/>
  <c r="AQ31" i="13"/>
  <c r="AB31" i="13"/>
  <c r="Y31" i="13"/>
  <c r="C31" i="13"/>
  <c r="AT30" i="13"/>
  <c r="AQ30" i="13"/>
  <c r="AB30" i="13"/>
  <c r="Y30" i="13"/>
  <c r="U30" i="13"/>
  <c r="C30" i="13"/>
  <c r="AT29" i="13"/>
  <c r="AB29" i="13" s="1"/>
  <c r="AQ29" i="13"/>
  <c r="Y29" i="13"/>
  <c r="C29" i="13"/>
  <c r="AT28" i="13"/>
  <c r="AQ28" i="13"/>
  <c r="Y28" i="13"/>
  <c r="AB28" i="13"/>
  <c r="C28" i="13"/>
  <c r="AT27" i="13"/>
  <c r="AQ27" i="13"/>
  <c r="AB27" i="13"/>
  <c r="U27" i="13"/>
  <c r="C27" i="13"/>
  <c r="AT26" i="13"/>
  <c r="AQ26" i="13"/>
  <c r="AB26" i="13"/>
  <c r="Y26" i="13"/>
  <c r="C26" i="13"/>
  <c r="AT25" i="13"/>
  <c r="AQ25" i="13"/>
  <c r="AB25" i="13"/>
  <c r="C25" i="13"/>
  <c r="AT24" i="13"/>
  <c r="AQ24" i="13"/>
  <c r="AB24" i="13"/>
  <c r="Y24" i="13"/>
  <c r="C24" i="13"/>
  <c r="AT23" i="13"/>
  <c r="AQ23" i="13"/>
  <c r="AB23" i="13"/>
  <c r="Y23" i="13"/>
  <c r="C23" i="13"/>
  <c r="AT22" i="13"/>
  <c r="AQ22" i="13"/>
  <c r="Y22" i="13"/>
  <c r="AB22" i="13"/>
  <c r="U22" i="13"/>
  <c r="C22" i="13"/>
  <c r="AT21" i="13"/>
  <c r="AB21" i="13" s="1"/>
  <c r="AQ21" i="13"/>
  <c r="Y21" i="13"/>
  <c r="C21" i="13"/>
  <c r="AT20" i="13"/>
  <c r="AQ20" i="13"/>
  <c r="C20" i="13"/>
  <c r="C19" i="13"/>
  <c r="C18" i="13"/>
  <c r="C17" i="13"/>
  <c r="U16" i="13"/>
  <c r="C16" i="13"/>
  <c r="C15" i="13"/>
  <c r="C14" i="13"/>
  <c r="C13" i="13"/>
  <c r="C12" i="13"/>
  <c r="AQ11" i="13"/>
  <c r="Y11" i="13"/>
  <c r="U11" i="13"/>
  <c r="C11" i="13"/>
  <c r="C10" i="13"/>
  <c r="C9" i="13"/>
  <c r="C8" i="13"/>
  <c r="Z126" i="12"/>
  <c r="X126" i="12"/>
  <c r="Z123" i="12"/>
  <c r="AT91" i="13" s="1"/>
  <c r="X123" i="12"/>
  <c r="P123" i="12"/>
  <c r="BD91" i="13" s="1"/>
  <c r="Z122" i="12"/>
  <c r="AT90" i="13" s="1"/>
  <c r="AB90" i="13" s="1"/>
  <c r="X122" i="12"/>
  <c r="AQ90" i="13" s="1"/>
  <c r="P122" i="12"/>
  <c r="BD90" i="13" s="1"/>
  <c r="Z121" i="12"/>
  <c r="AT89" i="13" s="1"/>
  <c r="X121" i="12"/>
  <c r="AQ89" i="13" s="1"/>
  <c r="P121" i="12"/>
  <c r="BD89" i="13" s="1"/>
  <c r="Z120" i="12"/>
  <c r="AT88" i="13" s="1"/>
  <c r="AB88" i="13" s="1"/>
  <c r="X120" i="12"/>
  <c r="AQ88" i="13" s="1"/>
  <c r="P120" i="12"/>
  <c r="BD88" i="13" s="1"/>
  <c r="AL88" i="13" s="1"/>
  <c r="Z119" i="12"/>
  <c r="AT87" i="13" s="1"/>
  <c r="AB87" i="13" s="1"/>
  <c r="X119" i="12"/>
  <c r="AQ87" i="13" s="1"/>
  <c r="P119" i="12"/>
  <c r="BD87" i="13" s="1"/>
  <c r="Z118" i="12"/>
  <c r="AT86" i="13" s="1"/>
  <c r="X118" i="12"/>
  <c r="AQ86" i="13" s="1"/>
  <c r="P118" i="12"/>
  <c r="BD86" i="13" s="1"/>
  <c r="AL86" i="13" s="1"/>
  <c r="BD85" i="13"/>
  <c r="Z117" i="12"/>
  <c r="AT85" i="13" s="1"/>
  <c r="X117" i="12"/>
  <c r="AQ85" i="13" s="1"/>
  <c r="P117" i="12"/>
  <c r="Z116" i="12"/>
  <c r="AT84" i="13" s="1"/>
  <c r="X116" i="12"/>
  <c r="AQ84" i="13" s="1"/>
  <c r="P116" i="12"/>
  <c r="BD84" i="13" s="1"/>
  <c r="Z115" i="12"/>
  <c r="AT83" i="13" s="1"/>
  <c r="X115" i="12"/>
  <c r="AQ83" i="13" s="1"/>
  <c r="P115" i="12"/>
  <c r="BD83" i="13" s="1"/>
  <c r="AL83" i="13" s="1"/>
  <c r="Z114" i="12"/>
  <c r="AT82" i="13" s="1"/>
  <c r="AB82" i="13" s="1"/>
  <c r="X114" i="12"/>
  <c r="AQ82" i="13" s="1"/>
  <c r="P114" i="12"/>
  <c r="BD82" i="13" s="1"/>
  <c r="Z113" i="12"/>
  <c r="AT81" i="13" s="1"/>
  <c r="AB81" i="13" s="1"/>
  <c r="X113" i="12"/>
  <c r="AQ81" i="13" s="1"/>
  <c r="P113" i="12"/>
  <c r="BD81" i="13" s="1"/>
  <c r="Z112" i="12"/>
  <c r="X112" i="12"/>
  <c r="P112" i="12"/>
  <c r="BD79" i="13"/>
  <c r="AL79" i="13" s="1"/>
  <c r="Z111" i="12"/>
  <c r="AT79" i="13" s="1"/>
  <c r="AB79" i="13" s="1"/>
  <c r="X111" i="12"/>
  <c r="AQ79" i="13" s="1"/>
  <c r="P111" i="12"/>
  <c r="Z110" i="12"/>
  <c r="AT78" i="13" s="1"/>
  <c r="X110" i="12"/>
  <c r="AQ78" i="13" s="1"/>
  <c r="P110" i="12"/>
  <c r="BD78" i="13" s="1"/>
  <c r="AL78" i="13" s="1"/>
  <c r="Z109" i="12"/>
  <c r="AT77" i="13" s="1"/>
  <c r="X109" i="12"/>
  <c r="AQ77" i="13" s="1"/>
  <c r="P109" i="12"/>
  <c r="BD77" i="13" s="1"/>
  <c r="AL77" i="13" s="1"/>
  <c r="Z108" i="12"/>
  <c r="AT76" i="13" s="1"/>
  <c r="Y108" i="12"/>
  <c r="AR76" i="13" s="1"/>
  <c r="Z76" i="13" s="1"/>
  <c r="X108" i="12"/>
  <c r="AQ76" i="13" s="1"/>
  <c r="P108" i="12"/>
  <c r="BD76" i="13" s="1"/>
  <c r="BD75" i="13"/>
  <c r="Z107" i="12"/>
  <c r="AT75" i="13" s="1"/>
  <c r="X107" i="12"/>
  <c r="AQ75" i="13" s="1"/>
  <c r="P107" i="12"/>
  <c r="Z106" i="12"/>
  <c r="AT74" i="13" s="1"/>
  <c r="AB74" i="13" s="1"/>
  <c r="X106" i="12"/>
  <c r="AQ74" i="13" s="1"/>
  <c r="P106" i="12"/>
  <c r="BD74" i="13" s="1"/>
  <c r="Z105" i="12"/>
  <c r="AT73" i="13" s="1"/>
  <c r="AB73" i="13" s="1"/>
  <c r="X105" i="12"/>
  <c r="AQ73" i="13" s="1"/>
  <c r="P105" i="12"/>
  <c r="BD73" i="13" s="1"/>
  <c r="BD72" i="13"/>
  <c r="AL72" i="13" s="1"/>
  <c r="Z104" i="12"/>
  <c r="AT72" i="13" s="1"/>
  <c r="AB72" i="13" s="1"/>
  <c r="X104" i="12"/>
  <c r="AQ72" i="13" s="1"/>
  <c r="P104" i="12"/>
  <c r="Z103" i="12"/>
  <c r="AT71" i="13" s="1"/>
  <c r="X103" i="12"/>
  <c r="AQ71" i="13" s="1"/>
  <c r="P103" i="12"/>
  <c r="BD71" i="13" s="1"/>
  <c r="Z102" i="12"/>
  <c r="AT70" i="13" s="1"/>
  <c r="X102" i="12"/>
  <c r="AQ70" i="13" s="1"/>
  <c r="P102" i="12"/>
  <c r="BD70" i="13" s="1"/>
  <c r="AL70" i="13" s="1"/>
  <c r="BD69" i="13"/>
  <c r="Z101" i="12"/>
  <c r="AT69" i="13" s="1"/>
  <c r="AB69" i="13" s="1"/>
  <c r="X101" i="12"/>
  <c r="AQ69" i="13" s="1"/>
  <c r="P101" i="12"/>
  <c r="Z100" i="12"/>
  <c r="X100" i="12"/>
  <c r="P100" i="12"/>
  <c r="Z99" i="12"/>
  <c r="AT67" i="13" s="1"/>
  <c r="X99" i="12"/>
  <c r="AQ67" i="13" s="1"/>
  <c r="P99" i="12"/>
  <c r="BD67" i="13" s="1"/>
  <c r="AL67" i="13" s="1"/>
  <c r="Z98" i="12"/>
  <c r="AT66" i="13" s="1"/>
  <c r="X98" i="12"/>
  <c r="AQ66" i="13" s="1"/>
  <c r="P98" i="12"/>
  <c r="BD66" i="13" s="1"/>
  <c r="Z97" i="12"/>
  <c r="AT65" i="13" s="1"/>
  <c r="AB65" i="13" s="1"/>
  <c r="X97" i="12"/>
  <c r="AQ65" i="13" s="1"/>
  <c r="P97" i="12"/>
  <c r="BD65" i="13" s="1"/>
  <c r="Z96" i="12"/>
  <c r="AT64" i="13" s="1"/>
  <c r="AB64" i="13" s="1"/>
  <c r="Y96" i="12"/>
  <c r="AR64" i="13" s="1"/>
  <c r="X96" i="12"/>
  <c r="AQ64" i="13" s="1"/>
  <c r="P96" i="12"/>
  <c r="BD64" i="13" s="1"/>
  <c r="BD63" i="13"/>
  <c r="Z95" i="12"/>
  <c r="AT63" i="13" s="1"/>
  <c r="AB63" i="13" s="1"/>
  <c r="X95" i="12"/>
  <c r="AQ63" i="13" s="1"/>
  <c r="P95" i="12"/>
  <c r="Z94" i="12"/>
  <c r="AT62" i="13" s="1"/>
  <c r="X94" i="12"/>
  <c r="AQ62" i="13" s="1"/>
  <c r="P94" i="12"/>
  <c r="BD62" i="13" s="1"/>
  <c r="Z93" i="12"/>
  <c r="AT61" i="13" s="1"/>
  <c r="X93" i="12"/>
  <c r="AQ61" i="13" s="1"/>
  <c r="P93" i="12"/>
  <c r="BD61" i="13" s="1"/>
  <c r="AL61" i="13" s="1"/>
  <c r="Z92" i="12"/>
  <c r="AT60" i="13" s="1"/>
  <c r="AB60" i="13" s="1"/>
  <c r="X92" i="12"/>
  <c r="AQ60" i="13" s="1"/>
  <c r="P92" i="12"/>
  <c r="BD60" i="13" s="1"/>
  <c r="Z91" i="12"/>
  <c r="AT59" i="13" s="1"/>
  <c r="AB59" i="13" s="1"/>
  <c r="X91" i="12"/>
  <c r="AQ59" i="13" s="1"/>
  <c r="P91" i="12"/>
  <c r="BD59" i="13" s="1"/>
  <c r="Z90" i="12"/>
  <c r="AT58" i="13" s="1"/>
  <c r="X90" i="12"/>
  <c r="AQ58" i="13" s="1"/>
  <c r="P90" i="12"/>
  <c r="BD58" i="13" s="1"/>
  <c r="AL58" i="13" s="1"/>
  <c r="Z89" i="12"/>
  <c r="AT57" i="13" s="1"/>
  <c r="AB57" i="13" s="1"/>
  <c r="X89" i="12"/>
  <c r="AQ57" i="13" s="1"/>
  <c r="P89" i="12"/>
  <c r="BD57" i="13" s="1"/>
  <c r="AL57" i="13" s="1"/>
  <c r="Z88" i="12"/>
  <c r="Y88" i="12"/>
  <c r="X88" i="12"/>
  <c r="P88" i="12"/>
  <c r="Z87" i="12"/>
  <c r="AT55" i="13" s="1"/>
  <c r="AB55" i="13" s="1"/>
  <c r="X87" i="12"/>
  <c r="AQ55" i="13" s="1"/>
  <c r="P87" i="12"/>
  <c r="BD55" i="13" s="1"/>
  <c r="Z86" i="12"/>
  <c r="AT54" i="13" s="1"/>
  <c r="AB54" i="13" s="1"/>
  <c r="X86" i="12"/>
  <c r="AQ54" i="13" s="1"/>
  <c r="P86" i="12"/>
  <c r="BD54" i="13" s="1"/>
  <c r="AL54" i="13" s="1"/>
  <c r="Z85" i="12"/>
  <c r="AT53" i="13" s="1"/>
  <c r="X85" i="12"/>
  <c r="AQ53" i="13" s="1"/>
  <c r="P85" i="12"/>
  <c r="BD53" i="13" s="1"/>
  <c r="AL53" i="13" s="1"/>
  <c r="Z84" i="12"/>
  <c r="AT52" i="13" s="1"/>
  <c r="Y84" i="12"/>
  <c r="AR52" i="13" s="1"/>
  <c r="X84" i="12"/>
  <c r="AQ52" i="13" s="1"/>
  <c r="AS52" i="13" s="1"/>
  <c r="AA52" i="13" s="1"/>
  <c r="P84" i="12"/>
  <c r="BD52" i="13" s="1"/>
  <c r="AL52" i="13" s="1"/>
  <c r="Z83" i="12"/>
  <c r="AT51" i="13" s="1"/>
  <c r="Y83" i="12"/>
  <c r="AR51" i="13" s="1"/>
  <c r="Z51" i="13" s="1"/>
  <c r="X83" i="12"/>
  <c r="AQ51" i="13" s="1"/>
  <c r="P83" i="12"/>
  <c r="BD51" i="13" s="1"/>
  <c r="Z82" i="12"/>
  <c r="AT50" i="13" s="1"/>
  <c r="X82" i="12"/>
  <c r="AQ50" i="13" s="1"/>
  <c r="P82" i="12"/>
  <c r="BD50" i="13" s="1"/>
  <c r="Z81" i="12"/>
  <c r="AT49" i="13" s="1"/>
  <c r="AB49" i="13" s="1"/>
  <c r="Y81" i="12"/>
  <c r="AR49" i="13" s="1"/>
  <c r="Z49" i="13" s="1"/>
  <c r="X81" i="12"/>
  <c r="AQ49" i="13" s="1"/>
  <c r="AS49" i="13" s="1"/>
  <c r="P81" i="12"/>
  <c r="BD49" i="13" s="1"/>
  <c r="Z80" i="12"/>
  <c r="AT48" i="13" s="1"/>
  <c r="AB48" i="13" s="1"/>
  <c r="X80" i="12"/>
  <c r="P80" i="12"/>
  <c r="BD48" i="13" s="1"/>
  <c r="Z79" i="12"/>
  <c r="AT47" i="13" s="1"/>
  <c r="AB47" i="13" s="1"/>
  <c r="Y79" i="12"/>
  <c r="AR47" i="13" s="1"/>
  <c r="X79" i="12"/>
  <c r="AQ47" i="13" s="1"/>
  <c r="P79" i="12"/>
  <c r="BD47" i="13" s="1"/>
  <c r="AL47" i="13" s="1"/>
  <c r="Z78" i="12"/>
  <c r="X78" i="12"/>
  <c r="AQ46" i="13" s="1"/>
  <c r="P78" i="12"/>
  <c r="BD46" i="13" s="1"/>
  <c r="AL46" i="13" s="1"/>
  <c r="Z77" i="12"/>
  <c r="AT45" i="13" s="1"/>
  <c r="X77" i="12"/>
  <c r="AQ45" i="13" s="1"/>
  <c r="P77" i="12"/>
  <c r="Z76" i="12"/>
  <c r="Y76" i="12"/>
  <c r="X76" i="12"/>
  <c r="P76" i="12"/>
  <c r="Z75" i="12"/>
  <c r="AT43" i="13" s="1"/>
  <c r="X75" i="12"/>
  <c r="AQ43" i="13" s="1"/>
  <c r="P75" i="12"/>
  <c r="BD43" i="13" s="1"/>
  <c r="Z74" i="12"/>
  <c r="AT42" i="13" s="1"/>
  <c r="Y74" i="12"/>
  <c r="AR42" i="13" s="1"/>
  <c r="Z42" i="13" s="1"/>
  <c r="X74" i="12"/>
  <c r="AQ42" i="13" s="1"/>
  <c r="P74" i="12"/>
  <c r="BD42" i="13" s="1"/>
  <c r="Z73" i="12"/>
  <c r="AT41" i="13" s="1"/>
  <c r="AB41" i="13" s="1"/>
  <c r="X73" i="12"/>
  <c r="AQ41" i="13" s="1"/>
  <c r="P73" i="12"/>
  <c r="BD41" i="13" s="1"/>
  <c r="Z72" i="12"/>
  <c r="AT40" i="13" s="1"/>
  <c r="AB40" i="13" s="1"/>
  <c r="Y72" i="12"/>
  <c r="AR40" i="13" s="1"/>
  <c r="X72" i="12"/>
  <c r="AQ40" i="13" s="1"/>
  <c r="P72" i="12"/>
  <c r="BD40" i="13" s="1"/>
  <c r="Z71" i="12"/>
  <c r="AT39" i="13" s="1"/>
  <c r="AB39" i="13" s="1"/>
  <c r="X71" i="12"/>
  <c r="AQ39" i="13" s="1"/>
  <c r="P71" i="12"/>
  <c r="BD39" i="13" s="1"/>
  <c r="AL39" i="13" s="1"/>
  <c r="Z70" i="12"/>
  <c r="AT38" i="13" s="1"/>
  <c r="AB38" i="13" s="1"/>
  <c r="Y70" i="12"/>
  <c r="AR38" i="13" s="1"/>
  <c r="Z38" i="13" s="1"/>
  <c r="X70" i="12"/>
  <c r="AQ38" i="13" s="1"/>
  <c r="P70" i="12"/>
  <c r="BD38" i="13" s="1"/>
  <c r="AL38" i="13" s="1"/>
  <c r="Z69" i="12"/>
  <c r="AT37" i="13" s="1"/>
  <c r="X69" i="12"/>
  <c r="AQ37" i="13" s="1"/>
  <c r="P69" i="12"/>
  <c r="BD37" i="13" s="1"/>
  <c r="Z68" i="12"/>
  <c r="AT36" i="13" s="1"/>
  <c r="AB36" i="13" s="1"/>
  <c r="X68" i="12"/>
  <c r="AQ36" i="13" s="1"/>
  <c r="P68" i="12"/>
  <c r="BD36" i="13" s="1"/>
  <c r="Z67" i="12"/>
  <c r="AT35" i="13" s="1"/>
  <c r="X67" i="12"/>
  <c r="AQ35" i="13" s="1"/>
  <c r="P67" i="12"/>
  <c r="BD35" i="13" s="1"/>
  <c r="BD34" i="13"/>
  <c r="AL34" i="13" s="1"/>
  <c r="Z66" i="12"/>
  <c r="AT34" i="13" s="1"/>
  <c r="AB34" i="13" s="1"/>
  <c r="Y66" i="12"/>
  <c r="AR34" i="13" s="1"/>
  <c r="Z34" i="13" s="1"/>
  <c r="X66" i="12"/>
  <c r="AQ34" i="13" s="1"/>
  <c r="P66" i="12"/>
  <c r="Z65" i="12"/>
  <c r="AT33" i="13" s="1"/>
  <c r="AB33" i="13" s="1"/>
  <c r="X65" i="12"/>
  <c r="AQ33" i="13" s="1"/>
  <c r="P65" i="12"/>
  <c r="BD33" i="13" s="1"/>
  <c r="Z64" i="12"/>
  <c r="Y64" i="12"/>
  <c r="X64" i="12"/>
  <c r="P64" i="12"/>
  <c r="Y87" i="12"/>
  <c r="AR55" i="13" s="1"/>
  <c r="P63" i="12"/>
  <c r="BD31" i="13" s="1"/>
  <c r="AL31" i="13" s="1"/>
  <c r="P62" i="12"/>
  <c r="BD30" i="13" s="1"/>
  <c r="P61" i="12"/>
  <c r="BD29" i="13" s="1"/>
  <c r="P60" i="12"/>
  <c r="BD28" i="13" s="1"/>
  <c r="BD27" i="13"/>
  <c r="AL27" i="13" s="1"/>
  <c r="Y107" i="12"/>
  <c r="AR75" i="13" s="1"/>
  <c r="Z75" i="13" s="1"/>
  <c r="P59" i="12"/>
  <c r="P58" i="12"/>
  <c r="BD26" i="13" s="1"/>
  <c r="P57" i="12"/>
  <c r="BD25" i="13" s="1"/>
  <c r="AL25" i="13" s="1"/>
  <c r="Y80" i="12"/>
  <c r="AR48" i="13" s="1"/>
  <c r="Z48" i="13" s="1"/>
  <c r="P56" i="12"/>
  <c r="BD24" i="13" s="1"/>
  <c r="AL24" i="13" s="1"/>
  <c r="P55" i="12"/>
  <c r="BD23" i="13" s="1"/>
  <c r="BD22" i="13"/>
  <c r="P54" i="12"/>
  <c r="Y65" i="12"/>
  <c r="AR33" i="13" s="1"/>
  <c r="P53" i="12"/>
  <c r="BD21" i="13" s="1"/>
  <c r="AL21" i="13" s="1"/>
  <c r="Y100" i="12"/>
  <c r="P52" i="12"/>
  <c r="AT19" i="13"/>
  <c r="AB19" i="13" s="1"/>
  <c r="AQ19" i="13"/>
  <c r="P51" i="12"/>
  <c r="BD19" i="13" s="1"/>
  <c r="AL19" i="13" s="1"/>
  <c r="E51" i="12"/>
  <c r="D51" i="12"/>
  <c r="BD18" i="13"/>
  <c r="AT18" i="13"/>
  <c r="AB18" i="13" s="1"/>
  <c r="AR18" i="13"/>
  <c r="AQ18" i="13"/>
  <c r="Y18" i="13" s="1"/>
  <c r="P50" i="12"/>
  <c r="D50" i="12"/>
  <c r="E50" i="12"/>
  <c r="AT17" i="13"/>
  <c r="AQ17" i="13"/>
  <c r="P49" i="12"/>
  <c r="BD17" i="13" s="1"/>
  <c r="AL17" i="13" s="1"/>
  <c r="E49" i="12"/>
  <c r="K49" i="12" s="1"/>
  <c r="D49" i="12"/>
  <c r="AT16" i="13"/>
  <c r="AR16" i="13"/>
  <c r="AQ16" i="13"/>
  <c r="P48" i="12"/>
  <c r="BD16" i="13" s="1"/>
  <c r="AL16" i="13" s="1"/>
  <c r="E48" i="12"/>
  <c r="D48" i="12"/>
  <c r="AT15" i="13"/>
  <c r="AQ15" i="13"/>
  <c r="P47" i="12"/>
  <c r="BD15" i="13" s="1"/>
  <c r="E47" i="12"/>
  <c r="D47" i="12"/>
  <c r="K47" i="12" s="1"/>
  <c r="BD14" i="13"/>
  <c r="AT14" i="13"/>
  <c r="AR14" i="13"/>
  <c r="AQ14" i="13"/>
  <c r="P46" i="12"/>
  <c r="D46" i="12"/>
  <c r="E46" i="12"/>
  <c r="AT13" i="13"/>
  <c r="AB13" i="13" s="1"/>
  <c r="AR13" i="13"/>
  <c r="Z13" i="13" s="1"/>
  <c r="AQ13" i="13"/>
  <c r="P45" i="12"/>
  <c r="BD13" i="13" s="1"/>
  <c r="E45" i="12"/>
  <c r="D45" i="12"/>
  <c r="K45" i="12" s="1"/>
  <c r="AT12" i="13"/>
  <c r="AQ12" i="13"/>
  <c r="P44" i="12"/>
  <c r="BD12" i="13" s="1"/>
  <c r="E44" i="12"/>
  <c r="D44" i="12"/>
  <c r="AT11" i="13"/>
  <c r="AB11" i="13" s="1"/>
  <c r="AR11" i="13"/>
  <c r="AS11" i="13" s="1"/>
  <c r="P43" i="12"/>
  <c r="BD11" i="13" s="1"/>
  <c r="AL11" i="13" s="1"/>
  <c r="E43" i="12"/>
  <c r="D43" i="12"/>
  <c r="AT10" i="13"/>
  <c r="AB10" i="13" s="1"/>
  <c r="AR10" i="13"/>
  <c r="AQ10" i="13"/>
  <c r="AP10" i="13"/>
  <c r="AO10" i="13"/>
  <c r="T42" i="12"/>
  <c r="P42" i="12"/>
  <c r="BD10" i="13" s="1"/>
  <c r="K42" i="12"/>
  <c r="D42" i="12"/>
  <c r="E42" i="12"/>
  <c r="AT9" i="13"/>
  <c r="AQ9" i="13"/>
  <c r="AP9" i="13"/>
  <c r="X9" i="13" s="1"/>
  <c r="AO9" i="13"/>
  <c r="T41" i="12"/>
  <c r="P41" i="12"/>
  <c r="BD9" i="13" s="1"/>
  <c r="AL9" i="13" s="1"/>
  <c r="D41" i="12"/>
  <c r="E41" i="12"/>
  <c r="T40" i="12"/>
  <c r="P40" i="12"/>
  <c r="E40" i="12"/>
  <c r="J52" i="12" s="1"/>
  <c r="D40" i="12"/>
  <c r="I52" i="12" s="1"/>
  <c r="AG24" i="12"/>
  <c r="Z24" i="12"/>
  <c r="F24" i="12"/>
  <c r="Z23" i="12"/>
  <c r="X23" i="12"/>
  <c r="F23" i="12"/>
  <c r="F22" i="12"/>
  <c r="F21" i="12"/>
  <c r="F20" i="12"/>
  <c r="Z19" i="12"/>
  <c r="X19" i="12"/>
  <c r="F19" i="12"/>
  <c r="F18" i="12"/>
  <c r="K16" i="12"/>
  <c r="I16" i="12"/>
  <c r="AB16" i="12"/>
  <c r="W15" i="12"/>
  <c r="AF16" i="12"/>
  <c r="AD16" i="12"/>
  <c r="N14" i="12"/>
  <c r="W14" i="12"/>
  <c r="W16" i="12" s="1"/>
  <c r="O14" i="12"/>
  <c r="AA16" i="12"/>
  <c r="AA17" i="12" s="1"/>
  <c r="W13" i="12"/>
  <c r="W12" i="12"/>
  <c r="N12" i="12"/>
  <c r="Q12" i="12"/>
  <c r="F12" i="12"/>
  <c r="W11" i="12"/>
  <c r="Q11" i="12"/>
  <c r="N10" i="12"/>
  <c r="W10" i="12"/>
  <c r="O10" i="12"/>
  <c r="N91" i="11"/>
  <c r="C91" i="11"/>
  <c r="N90" i="11"/>
  <c r="C90" i="11"/>
  <c r="N89" i="11"/>
  <c r="C89" i="11"/>
  <c r="N88" i="11"/>
  <c r="C88" i="11"/>
  <c r="N87" i="11"/>
  <c r="C87" i="11"/>
  <c r="N86" i="11"/>
  <c r="C86" i="11"/>
  <c r="N85" i="11"/>
  <c r="C85" i="11"/>
  <c r="N84" i="11"/>
  <c r="C84" i="11"/>
  <c r="N83" i="11"/>
  <c r="C83" i="11"/>
  <c r="N82" i="11"/>
  <c r="C82" i="11"/>
  <c r="N81" i="11"/>
  <c r="C81" i="11"/>
  <c r="L101" i="11"/>
  <c r="K101" i="11"/>
  <c r="J101" i="11"/>
  <c r="I101" i="11"/>
  <c r="H101" i="11"/>
  <c r="G101" i="11"/>
  <c r="F101" i="11"/>
  <c r="E101" i="11"/>
  <c r="C80" i="11"/>
  <c r="N79" i="11"/>
  <c r="C79" i="11"/>
  <c r="N78" i="11"/>
  <c r="C78" i="11"/>
  <c r="N77" i="11"/>
  <c r="C77" i="11"/>
  <c r="N76" i="11"/>
  <c r="C76" i="11"/>
  <c r="N75" i="11"/>
  <c r="C75" i="11"/>
  <c r="N74" i="11"/>
  <c r="C74" i="11"/>
  <c r="N73" i="11"/>
  <c r="C73" i="11"/>
  <c r="N72" i="11"/>
  <c r="C72" i="11"/>
  <c r="N71" i="11"/>
  <c r="C71" i="11"/>
  <c r="N70" i="11"/>
  <c r="C70" i="11"/>
  <c r="N69" i="11"/>
  <c r="C69" i="11"/>
  <c r="L100" i="11"/>
  <c r="K100" i="11"/>
  <c r="J100" i="11"/>
  <c r="I100" i="11"/>
  <c r="H100" i="11"/>
  <c r="G100" i="11"/>
  <c r="F100" i="11"/>
  <c r="E100" i="11"/>
  <c r="C68" i="11"/>
  <c r="N67" i="11"/>
  <c r="C67" i="11"/>
  <c r="N66" i="11"/>
  <c r="C66" i="11"/>
  <c r="N65" i="11"/>
  <c r="C65" i="11"/>
  <c r="N64" i="11"/>
  <c r="C64" i="11"/>
  <c r="N63" i="11"/>
  <c r="C63" i="11"/>
  <c r="N62" i="11"/>
  <c r="C62" i="11"/>
  <c r="N61" i="11"/>
  <c r="C61" i="11"/>
  <c r="N60" i="11"/>
  <c r="C60" i="11"/>
  <c r="N59" i="11"/>
  <c r="C59" i="11"/>
  <c r="N58" i="11"/>
  <c r="C58" i="11"/>
  <c r="N57" i="11"/>
  <c r="C57" i="11"/>
  <c r="L99" i="11"/>
  <c r="K99" i="11"/>
  <c r="J99" i="11"/>
  <c r="I99" i="11"/>
  <c r="H99" i="11"/>
  <c r="G99" i="11"/>
  <c r="F99" i="11"/>
  <c r="E99" i="11"/>
  <c r="C56" i="11"/>
  <c r="N55" i="11"/>
  <c r="C55" i="11"/>
  <c r="N54" i="11"/>
  <c r="C54" i="11"/>
  <c r="N53" i="11"/>
  <c r="C53" i="11"/>
  <c r="N52" i="11"/>
  <c r="C52" i="11"/>
  <c r="N51" i="11"/>
  <c r="C51" i="11"/>
  <c r="N50" i="11"/>
  <c r="C50" i="11"/>
  <c r="N49" i="11"/>
  <c r="C49" i="11"/>
  <c r="N48" i="11"/>
  <c r="C48" i="11"/>
  <c r="N47" i="11"/>
  <c r="C47" i="11"/>
  <c r="N46" i="11"/>
  <c r="C46" i="11"/>
  <c r="N45" i="11"/>
  <c r="C45" i="11"/>
  <c r="L98" i="11"/>
  <c r="K98" i="11"/>
  <c r="J98" i="11"/>
  <c r="I98" i="11"/>
  <c r="H98" i="11"/>
  <c r="G98" i="11"/>
  <c r="F98" i="11"/>
  <c r="N44" i="11"/>
  <c r="C44" i="11"/>
  <c r="N43" i="11"/>
  <c r="C43" i="11"/>
  <c r="N42" i="11"/>
  <c r="C42" i="11"/>
  <c r="N41" i="11"/>
  <c r="C41" i="11"/>
  <c r="N40" i="11"/>
  <c r="C40" i="11"/>
  <c r="N39" i="11"/>
  <c r="C39" i="11"/>
  <c r="N38" i="11"/>
  <c r="C38" i="11"/>
  <c r="N37" i="11"/>
  <c r="C37" i="11"/>
  <c r="N36" i="11"/>
  <c r="C36" i="11"/>
  <c r="N35" i="11"/>
  <c r="C35" i="11"/>
  <c r="N34" i="11"/>
  <c r="C34" i="11"/>
  <c r="N33" i="11"/>
  <c r="C33" i="11"/>
  <c r="L97" i="11"/>
  <c r="K97" i="11"/>
  <c r="J97" i="11"/>
  <c r="I97" i="11"/>
  <c r="H97" i="11"/>
  <c r="G97" i="11"/>
  <c r="F97" i="11"/>
  <c r="E97" i="11"/>
  <c r="C32" i="11"/>
  <c r="N31" i="11"/>
  <c r="C31" i="11"/>
  <c r="N30" i="11"/>
  <c r="C30" i="11"/>
  <c r="N29" i="11"/>
  <c r="C29" i="11"/>
  <c r="N28" i="11"/>
  <c r="C28" i="11"/>
  <c r="N27" i="11"/>
  <c r="C27" i="11"/>
  <c r="N26" i="11"/>
  <c r="C26" i="11"/>
  <c r="N25" i="11"/>
  <c r="C25" i="11"/>
  <c r="N24" i="11"/>
  <c r="C24" i="11"/>
  <c r="N23" i="11"/>
  <c r="C23" i="11"/>
  <c r="N22" i="11"/>
  <c r="C22" i="11"/>
  <c r="N21" i="11"/>
  <c r="C21" i="11"/>
  <c r="L96" i="11"/>
  <c r="K96" i="11"/>
  <c r="J96" i="11"/>
  <c r="I96" i="11"/>
  <c r="H96" i="11"/>
  <c r="G96" i="11"/>
  <c r="F96" i="11"/>
  <c r="E96" i="11"/>
  <c r="C20" i="11"/>
  <c r="N19" i="11"/>
  <c r="C19" i="11"/>
  <c r="N18" i="11"/>
  <c r="C18" i="11"/>
  <c r="N17" i="11"/>
  <c r="C17" i="11"/>
  <c r="N16" i="11"/>
  <c r="C16" i="11"/>
  <c r="N15" i="11"/>
  <c r="C15" i="11"/>
  <c r="N14" i="11"/>
  <c r="C14" i="11"/>
  <c r="N13" i="11"/>
  <c r="C13" i="11"/>
  <c r="N12" i="11"/>
  <c r="C12" i="11"/>
  <c r="N11" i="11"/>
  <c r="C11" i="11"/>
  <c r="N10" i="11"/>
  <c r="C10" i="11"/>
  <c r="N9" i="11"/>
  <c r="C9" i="11"/>
  <c r="L95" i="11"/>
  <c r="K95" i="11"/>
  <c r="J95" i="11"/>
  <c r="I95" i="11"/>
  <c r="H95" i="11"/>
  <c r="G95" i="11"/>
  <c r="F95" i="11"/>
  <c r="E95" i="11"/>
  <c r="C8" i="11"/>
  <c r="U138" i="10"/>
  <c r="X137" i="10"/>
  <c r="O137" i="10"/>
  <c r="F137" i="10"/>
  <c r="C129" i="10"/>
  <c r="C128" i="10"/>
  <c r="C127" i="10"/>
  <c r="C126" i="10"/>
  <c r="C125" i="10"/>
  <c r="C124" i="10"/>
  <c r="C123" i="10"/>
  <c r="Q139" i="10"/>
  <c r="H139" i="10"/>
  <c r="C122" i="10"/>
  <c r="C121" i="10"/>
  <c r="C120" i="10"/>
  <c r="C119" i="10"/>
  <c r="Y139" i="10"/>
  <c r="X139" i="10"/>
  <c r="W139" i="10"/>
  <c r="V139" i="10"/>
  <c r="U139" i="10"/>
  <c r="T139" i="10"/>
  <c r="R139" i="10"/>
  <c r="P139" i="10"/>
  <c r="O139" i="10"/>
  <c r="N139" i="10"/>
  <c r="M139" i="10"/>
  <c r="K139" i="10"/>
  <c r="J139" i="10"/>
  <c r="I139" i="10"/>
  <c r="G139" i="10"/>
  <c r="F139" i="10"/>
  <c r="C118" i="10"/>
  <c r="C117" i="10"/>
  <c r="C116" i="10"/>
  <c r="C115" i="10"/>
  <c r="C114" i="10"/>
  <c r="C113" i="10"/>
  <c r="C112" i="10"/>
  <c r="C111" i="10"/>
  <c r="C110" i="10"/>
  <c r="C109" i="10"/>
  <c r="C108" i="10"/>
  <c r="K138" i="10"/>
  <c r="C107" i="10"/>
  <c r="Y138" i="10"/>
  <c r="X138" i="10"/>
  <c r="W138" i="10"/>
  <c r="V138" i="10"/>
  <c r="T138" i="10"/>
  <c r="R138" i="10"/>
  <c r="Q138" i="10"/>
  <c r="P138" i="10"/>
  <c r="O138" i="10"/>
  <c r="N138" i="10"/>
  <c r="M138" i="10"/>
  <c r="J138" i="10"/>
  <c r="I138" i="10"/>
  <c r="H138" i="10"/>
  <c r="G138" i="10"/>
  <c r="F138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Y137" i="10"/>
  <c r="W137" i="10"/>
  <c r="V137" i="10"/>
  <c r="U137" i="10"/>
  <c r="T137" i="10"/>
  <c r="R137" i="10"/>
  <c r="Q137" i="10"/>
  <c r="P137" i="10"/>
  <c r="N137" i="10"/>
  <c r="M137" i="10"/>
  <c r="K137" i="10"/>
  <c r="J137" i="10"/>
  <c r="I137" i="10"/>
  <c r="H137" i="10"/>
  <c r="G137" i="10"/>
  <c r="C94" i="10"/>
  <c r="C93" i="10"/>
  <c r="C92" i="10"/>
  <c r="C91" i="10"/>
  <c r="C90" i="10"/>
  <c r="C89" i="10"/>
  <c r="C88" i="10"/>
  <c r="C87" i="10"/>
  <c r="C86" i="10"/>
  <c r="R136" i="10"/>
  <c r="I136" i="10"/>
  <c r="C85" i="10"/>
  <c r="C84" i="10"/>
  <c r="C83" i="10"/>
  <c r="Y136" i="10"/>
  <c r="X136" i="10"/>
  <c r="W136" i="10"/>
  <c r="V136" i="10"/>
  <c r="U136" i="10"/>
  <c r="T136" i="10"/>
  <c r="Q136" i="10"/>
  <c r="P136" i="10"/>
  <c r="O136" i="10"/>
  <c r="N136" i="10"/>
  <c r="M136" i="10"/>
  <c r="K136" i="10"/>
  <c r="J136" i="10"/>
  <c r="H136" i="10"/>
  <c r="G136" i="10"/>
  <c r="F136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Y135" i="10"/>
  <c r="X135" i="10"/>
  <c r="W135" i="10"/>
  <c r="V135" i="10"/>
  <c r="U135" i="10"/>
  <c r="T135" i="10"/>
  <c r="R135" i="10"/>
  <c r="Q135" i="10"/>
  <c r="P135" i="10"/>
  <c r="O135" i="10"/>
  <c r="N135" i="10"/>
  <c r="M135" i="10"/>
  <c r="K135" i="10"/>
  <c r="J135" i="10"/>
  <c r="I135" i="10"/>
  <c r="H135" i="10"/>
  <c r="G135" i="10"/>
  <c r="F135" i="10"/>
  <c r="C70" i="10"/>
  <c r="C69" i="10"/>
  <c r="C68" i="10"/>
  <c r="C67" i="10"/>
  <c r="C66" i="10"/>
  <c r="C65" i="10"/>
  <c r="C64" i="10"/>
  <c r="Y134" i="10"/>
  <c r="P134" i="10"/>
  <c r="G134" i="10"/>
  <c r="C63" i="10"/>
  <c r="C62" i="10"/>
  <c r="C61" i="10"/>
  <c r="C60" i="10"/>
  <c r="C59" i="10"/>
  <c r="X134" i="10"/>
  <c r="W134" i="10"/>
  <c r="V134" i="10"/>
  <c r="U134" i="10"/>
  <c r="T134" i="10"/>
  <c r="R134" i="10"/>
  <c r="Q134" i="10"/>
  <c r="O134" i="10"/>
  <c r="N134" i="10"/>
  <c r="M134" i="10"/>
  <c r="K134" i="10"/>
  <c r="J134" i="10"/>
  <c r="I134" i="10"/>
  <c r="H134" i="10"/>
  <c r="F134" i="10"/>
  <c r="C58" i="10"/>
  <c r="C57" i="10"/>
  <c r="C56" i="10"/>
  <c r="C55" i="10"/>
  <c r="C54" i="10"/>
  <c r="C53" i="10"/>
  <c r="C52" i="10"/>
  <c r="C51" i="10"/>
  <c r="C50" i="10"/>
  <c r="C49" i="10"/>
  <c r="T133" i="10"/>
  <c r="J133" i="10"/>
  <c r="C48" i="10"/>
  <c r="C47" i="10"/>
  <c r="Y133" i="10"/>
  <c r="X133" i="10"/>
  <c r="W133" i="10"/>
  <c r="V133" i="10"/>
  <c r="U133" i="10"/>
  <c r="R133" i="10"/>
  <c r="Q133" i="10"/>
  <c r="P133" i="10"/>
  <c r="O133" i="10"/>
  <c r="N133" i="10"/>
  <c r="M133" i="10"/>
  <c r="K133" i="10"/>
  <c r="I133" i="10"/>
  <c r="H133" i="10"/>
  <c r="G133" i="10"/>
  <c r="F133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T7" i="10"/>
  <c r="M7" i="10"/>
  <c r="BE101" i="9"/>
  <c r="AM101" i="9"/>
  <c r="Z101" i="9"/>
  <c r="BE100" i="9"/>
  <c r="AM100" i="9"/>
  <c r="BE99" i="9"/>
  <c r="AM99" i="9"/>
  <c r="BE98" i="9"/>
  <c r="AM98" i="9"/>
  <c r="BE97" i="9"/>
  <c r="AM97" i="9"/>
  <c r="BE96" i="9"/>
  <c r="AM96" i="9"/>
  <c r="BE95" i="9"/>
  <c r="AM95" i="9"/>
  <c r="BD91" i="9"/>
  <c r="BA91" i="9"/>
  <c r="AX91" i="9"/>
  <c r="BF91" i="9"/>
  <c r="AL91" i="9"/>
  <c r="AI91" i="9"/>
  <c r="P91" i="9"/>
  <c r="AF91" i="9"/>
  <c r="I91" i="9"/>
  <c r="H91" i="9"/>
  <c r="U91" i="9"/>
  <c r="S91" i="9"/>
  <c r="R91" i="9"/>
  <c r="T91" i="9" s="1"/>
  <c r="O91" i="9"/>
  <c r="Q91" i="9" s="1"/>
  <c r="M91" i="9"/>
  <c r="L91" i="9"/>
  <c r="N91" i="9" s="1"/>
  <c r="K91" i="9"/>
  <c r="G91" i="9"/>
  <c r="F91" i="9"/>
  <c r="C91" i="9"/>
  <c r="BD90" i="9"/>
  <c r="BA90" i="9"/>
  <c r="AX90" i="9"/>
  <c r="AT90" i="9"/>
  <c r="BF90" i="9"/>
  <c r="AL90" i="9"/>
  <c r="AI90" i="9"/>
  <c r="AF90" i="9"/>
  <c r="M90" i="9"/>
  <c r="AB90" i="9"/>
  <c r="U90" i="9"/>
  <c r="S90" i="9"/>
  <c r="R90" i="9"/>
  <c r="T90" i="9" s="1"/>
  <c r="P90" i="9"/>
  <c r="O90" i="9"/>
  <c r="L90" i="9"/>
  <c r="K90" i="9"/>
  <c r="I90" i="9"/>
  <c r="H90" i="9"/>
  <c r="J90" i="9" s="1"/>
  <c r="G90" i="9"/>
  <c r="C90" i="9"/>
  <c r="BA89" i="9"/>
  <c r="AX89" i="9"/>
  <c r="BF89" i="9"/>
  <c r="AT89" i="9"/>
  <c r="S89" i="9"/>
  <c r="R89" i="9"/>
  <c r="AI89" i="9"/>
  <c r="AF89" i="9"/>
  <c r="AB89" i="9"/>
  <c r="F89" i="9"/>
  <c r="U89" i="9"/>
  <c r="P89" i="9"/>
  <c r="O89" i="9"/>
  <c r="Q89" i="9" s="1"/>
  <c r="M89" i="9"/>
  <c r="L89" i="9"/>
  <c r="N89" i="9" s="1"/>
  <c r="I89" i="9"/>
  <c r="H89" i="9"/>
  <c r="J89" i="9" s="1"/>
  <c r="G89" i="9"/>
  <c r="C89" i="9"/>
  <c r="BD88" i="9"/>
  <c r="BA88" i="9"/>
  <c r="AX88" i="9"/>
  <c r="AT88" i="9"/>
  <c r="S88" i="9"/>
  <c r="AL88" i="9"/>
  <c r="P88" i="9"/>
  <c r="AF88" i="9"/>
  <c r="K88" i="9"/>
  <c r="G88" i="9"/>
  <c r="U88" i="9"/>
  <c r="R88" i="9"/>
  <c r="M88" i="9"/>
  <c r="L88" i="9"/>
  <c r="N88" i="9" s="1"/>
  <c r="I88" i="9"/>
  <c r="F88" i="9"/>
  <c r="C88" i="9"/>
  <c r="BD87" i="9"/>
  <c r="BA87" i="9"/>
  <c r="AT87" i="9"/>
  <c r="BF87" i="9"/>
  <c r="AL87" i="9"/>
  <c r="P87" i="9"/>
  <c r="AI87" i="9"/>
  <c r="M87" i="9"/>
  <c r="AB87" i="9"/>
  <c r="U87" i="9"/>
  <c r="S87" i="9"/>
  <c r="R87" i="9"/>
  <c r="T87" i="9" s="1"/>
  <c r="K87" i="9"/>
  <c r="I87" i="9"/>
  <c r="G87" i="9"/>
  <c r="F87" i="9"/>
  <c r="C87" i="9"/>
  <c r="BD86" i="9"/>
  <c r="BA86" i="9"/>
  <c r="AX86" i="9"/>
  <c r="AL86" i="9"/>
  <c r="AI86" i="9"/>
  <c r="P86" i="9"/>
  <c r="M86" i="9"/>
  <c r="AB86" i="9"/>
  <c r="H86" i="9"/>
  <c r="U86" i="9"/>
  <c r="S86" i="9"/>
  <c r="O86" i="9"/>
  <c r="K86" i="9"/>
  <c r="G86" i="9"/>
  <c r="F86" i="9"/>
  <c r="C86" i="9"/>
  <c r="BD85" i="9"/>
  <c r="BA85" i="9"/>
  <c r="AX85" i="9"/>
  <c r="AT85" i="9"/>
  <c r="BF85" i="9"/>
  <c r="AL85" i="9"/>
  <c r="AI85" i="9"/>
  <c r="AF85" i="9"/>
  <c r="AB85" i="9"/>
  <c r="U85" i="9"/>
  <c r="S85" i="9"/>
  <c r="P85" i="9"/>
  <c r="M85" i="9"/>
  <c r="L85" i="9"/>
  <c r="N85" i="9" s="1"/>
  <c r="K85" i="9"/>
  <c r="H85" i="9"/>
  <c r="C85" i="9"/>
  <c r="BD84" i="9"/>
  <c r="BA84" i="9"/>
  <c r="AX84" i="9"/>
  <c r="AT84" i="9"/>
  <c r="AI84" i="9"/>
  <c r="AF84" i="9"/>
  <c r="AB84" i="9"/>
  <c r="G84" i="9"/>
  <c r="U84" i="9"/>
  <c r="R84" i="9"/>
  <c r="P84" i="9"/>
  <c r="M84" i="9"/>
  <c r="I84" i="9"/>
  <c r="H84" i="9"/>
  <c r="J84" i="9" s="1"/>
  <c r="C84" i="9"/>
  <c r="BD83" i="9"/>
  <c r="BA83" i="9"/>
  <c r="AX83" i="9"/>
  <c r="AT83" i="9"/>
  <c r="AI83" i="9"/>
  <c r="AF83" i="9"/>
  <c r="K83" i="9"/>
  <c r="I83" i="9"/>
  <c r="U83" i="9"/>
  <c r="R83" i="9"/>
  <c r="O83" i="9"/>
  <c r="M83" i="9"/>
  <c r="G83" i="9"/>
  <c r="F83" i="9"/>
  <c r="C83" i="9"/>
  <c r="BD82" i="9"/>
  <c r="BA82" i="9"/>
  <c r="AX82" i="9"/>
  <c r="AT82" i="9"/>
  <c r="AL82" i="9"/>
  <c r="AI82" i="9"/>
  <c r="M82" i="9"/>
  <c r="N82" i="9" s="1"/>
  <c r="I82" i="9"/>
  <c r="AB82" i="9"/>
  <c r="U82" i="9"/>
  <c r="S82" i="9"/>
  <c r="R82" i="9"/>
  <c r="T82" i="9" s="1"/>
  <c r="O82" i="9"/>
  <c r="L82" i="9"/>
  <c r="K82" i="9"/>
  <c r="H82" i="9"/>
  <c r="J82" i="9" s="1"/>
  <c r="G82" i="9"/>
  <c r="C82" i="9"/>
  <c r="BD81" i="9"/>
  <c r="BA81" i="9"/>
  <c r="AX81" i="9"/>
  <c r="AT81" i="9"/>
  <c r="AN81" i="9"/>
  <c r="AI81" i="9"/>
  <c r="AF81" i="9"/>
  <c r="K81" i="9"/>
  <c r="AB81" i="9"/>
  <c r="F81" i="9"/>
  <c r="U81" i="9"/>
  <c r="P81" i="9"/>
  <c r="O81" i="9"/>
  <c r="Q81" i="9" s="1"/>
  <c r="L81" i="9"/>
  <c r="I81" i="9"/>
  <c r="H81" i="9"/>
  <c r="J81" i="9" s="1"/>
  <c r="G81" i="9"/>
  <c r="C81" i="9"/>
  <c r="BA80" i="9"/>
  <c r="AW101" i="9"/>
  <c r="AX80" i="9"/>
  <c r="AU101" i="9"/>
  <c r="AS101" i="9"/>
  <c r="AR101" i="9"/>
  <c r="AQ101" i="9"/>
  <c r="AN80" i="9"/>
  <c r="AH101" i="9"/>
  <c r="AG101" i="9"/>
  <c r="AC101" i="9"/>
  <c r="AB80" i="9"/>
  <c r="F80" i="9"/>
  <c r="U80" i="9"/>
  <c r="R80" i="9"/>
  <c r="P80" i="9"/>
  <c r="O80" i="9"/>
  <c r="I80" i="9"/>
  <c r="H80" i="9"/>
  <c r="G80" i="9"/>
  <c r="C80" i="9"/>
  <c r="BD79" i="9"/>
  <c r="BA79" i="9"/>
  <c r="AX79" i="9"/>
  <c r="AT79" i="9"/>
  <c r="BF79" i="9"/>
  <c r="S79" i="9"/>
  <c r="P79" i="9"/>
  <c r="AF79" i="9"/>
  <c r="K79" i="9"/>
  <c r="AB79" i="9"/>
  <c r="I79" i="9"/>
  <c r="H79" i="9"/>
  <c r="J79" i="9" s="1"/>
  <c r="U79" i="9"/>
  <c r="O79" i="9"/>
  <c r="M79" i="9"/>
  <c r="L79" i="9"/>
  <c r="N79" i="9" s="1"/>
  <c r="G79" i="9"/>
  <c r="F79" i="9"/>
  <c r="C79" i="9"/>
  <c r="BD78" i="9"/>
  <c r="BA78" i="9"/>
  <c r="AX78" i="9"/>
  <c r="AT78" i="9"/>
  <c r="AL78" i="9"/>
  <c r="P78" i="9"/>
  <c r="M78" i="9"/>
  <c r="AB78" i="9"/>
  <c r="F78" i="9"/>
  <c r="U78" i="9"/>
  <c r="S78" i="9"/>
  <c r="R78" i="9"/>
  <c r="T78" i="9" s="1"/>
  <c r="L78" i="9"/>
  <c r="N78" i="9" s="1"/>
  <c r="K78" i="9"/>
  <c r="I78" i="9"/>
  <c r="C78" i="9"/>
  <c r="BD77" i="9"/>
  <c r="BA77" i="9"/>
  <c r="AT77" i="9"/>
  <c r="AL77" i="9"/>
  <c r="S77" i="9"/>
  <c r="R77" i="9"/>
  <c r="T77" i="9" s="1"/>
  <c r="AI77" i="9"/>
  <c r="M77" i="9"/>
  <c r="K77" i="9"/>
  <c r="AB77" i="9"/>
  <c r="U77" i="9"/>
  <c r="P77" i="9"/>
  <c r="O77" i="9"/>
  <c r="Q77" i="9" s="1"/>
  <c r="I77" i="9"/>
  <c r="H77" i="9"/>
  <c r="J77" i="9" s="1"/>
  <c r="G77" i="9"/>
  <c r="F77" i="9"/>
  <c r="C77" i="9"/>
  <c r="BD76" i="9"/>
  <c r="BA76" i="9"/>
  <c r="AX76" i="9"/>
  <c r="AT76" i="9"/>
  <c r="BF76" i="9"/>
  <c r="AL76" i="9"/>
  <c r="AI76" i="9"/>
  <c r="P76" i="9"/>
  <c r="O76" i="9"/>
  <c r="Q76" i="9" s="1"/>
  <c r="AF76" i="9"/>
  <c r="H76" i="9"/>
  <c r="AN76" i="9"/>
  <c r="U76" i="9"/>
  <c r="S76" i="9"/>
  <c r="M76" i="9"/>
  <c r="L76" i="9"/>
  <c r="N76" i="9" s="1"/>
  <c r="K76" i="9"/>
  <c r="F76" i="9"/>
  <c r="C76" i="9"/>
  <c r="BD75" i="9"/>
  <c r="BA75" i="9"/>
  <c r="AX75" i="9"/>
  <c r="AT75" i="9"/>
  <c r="BF75" i="9"/>
  <c r="AL75" i="9"/>
  <c r="AI75" i="9"/>
  <c r="AF75" i="9"/>
  <c r="M75" i="9"/>
  <c r="L75" i="9"/>
  <c r="AB75" i="9"/>
  <c r="G75" i="9"/>
  <c r="U75" i="9"/>
  <c r="S75" i="9"/>
  <c r="R75" i="9"/>
  <c r="T75" i="9" s="1"/>
  <c r="P75" i="9"/>
  <c r="K75" i="9"/>
  <c r="I75" i="9"/>
  <c r="H75" i="9"/>
  <c r="J75" i="9" s="1"/>
  <c r="C75" i="9"/>
  <c r="BD74" i="9"/>
  <c r="BA74" i="9"/>
  <c r="AX74" i="9"/>
  <c r="R74" i="9"/>
  <c r="AI74" i="9"/>
  <c r="AF74" i="9"/>
  <c r="I74" i="9"/>
  <c r="U74" i="9"/>
  <c r="P74" i="9"/>
  <c r="O74" i="9"/>
  <c r="Q74" i="9" s="1"/>
  <c r="M74" i="9"/>
  <c r="H74" i="9"/>
  <c r="J74" i="9" s="1"/>
  <c r="G74" i="9"/>
  <c r="F74" i="9"/>
  <c r="C74" i="9"/>
  <c r="BD73" i="9"/>
  <c r="BA73" i="9"/>
  <c r="AX73" i="9"/>
  <c r="AT73" i="9"/>
  <c r="AL73" i="9"/>
  <c r="O73" i="9"/>
  <c r="AF73" i="9"/>
  <c r="I73" i="9"/>
  <c r="G73" i="9"/>
  <c r="U73" i="9"/>
  <c r="S73" i="9"/>
  <c r="R73" i="9"/>
  <c r="T73" i="9" s="1"/>
  <c r="M73" i="9"/>
  <c r="L73" i="9"/>
  <c r="N73" i="9" s="1"/>
  <c r="K73" i="9"/>
  <c r="C73" i="9"/>
  <c r="BF72" i="9"/>
  <c r="BD72" i="9"/>
  <c r="BA72" i="9"/>
  <c r="AX72" i="9"/>
  <c r="AT72" i="9"/>
  <c r="S72" i="9"/>
  <c r="AI72" i="9"/>
  <c r="AF72" i="9"/>
  <c r="L72" i="9"/>
  <c r="K72" i="9"/>
  <c r="AB72" i="9"/>
  <c r="F72" i="9"/>
  <c r="U72" i="9"/>
  <c r="R72" i="9"/>
  <c r="P72" i="9"/>
  <c r="O72" i="9"/>
  <c r="Q72" i="9" s="1"/>
  <c r="I72" i="9"/>
  <c r="H72" i="9"/>
  <c r="J72" i="9" s="1"/>
  <c r="G72" i="9"/>
  <c r="C72" i="9"/>
  <c r="BD71" i="9"/>
  <c r="BA71" i="9"/>
  <c r="AX71" i="9"/>
  <c r="S71" i="9"/>
  <c r="AF71" i="9"/>
  <c r="I71" i="9"/>
  <c r="U71" i="9"/>
  <c r="O71" i="9"/>
  <c r="M71" i="9"/>
  <c r="L71" i="9"/>
  <c r="N71" i="9" s="1"/>
  <c r="G71" i="9"/>
  <c r="F71" i="9"/>
  <c r="C71" i="9"/>
  <c r="BD70" i="9"/>
  <c r="BA70" i="9"/>
  <c r="AX70" i="9"/>
  <c r="AT70" i="9"/>
  <c r="BF70" i="9"/>
  <c r="AL70" i="9"/>
  <c r="P70" i="9"/>
  <c r="AI70" i="9"/>
  <c r="AN70" i="9"/>
  <c r="F70" i="9"/>
  <c r="U70" i="9"/>
  <c r="S70" i="9"/>
  <c r="R70" i="9"/>
  <c r="T70" i="9" s="1"/>
  <c r="L70" i="9"/>
  <c r="K70" i="9"/>
  <c r="I70" i="9"/>
  <c r="G70" i="9"/>
  <c r="C70" i="9"/>
  <c r="BD69" i="9"/>
  <c r="BA69" i="9"/>
  <c r="BF69" i="9"/>
  <c r="AT69" i="9"/>
  <c r="S69" i="9"/>
  <c r="AI69" i="9"/>
  <c r="K69" i="9"/>
  <c r="AB69" i="9"/>
  <c r="U69" i="9"/>
  <c r="P69" i="9"/>
  <c r="O69" i="9"/>
  <c r="Q69" i="9" s="1"/>
  <c r="I69" i="9"/>
  <c r="H69" i="9"/>
  <c r="J69" i="9" s="1"/>
  <c r="G69" i="9"/>
  <c r="F69" i="9"/>
  <c r="C69" i="9"/>
  <c r="AY100" i="9"/>
  <c r="AX68" i="9"/>
  <c r="AS100" i="9"/>
  <c r="AA100" i="9"/>
  <c r="U68" i="9"/>
  <c r="S68" i="9"/>
  <c r="M68" i="9"/>
  <c r="L68" i="9"/>
  <c r="K68" i="9"/>
  <c r="I68" i="9"/>
  <c r="F68" i="9"/>
  <c r="C68" i="9"/>
  <c r="BD67" i="9"/>
  <c r="BA67" i="9"/>
  <c r="AX67" i="9"/>
  <c r="AT67" i="9"/>
  <c r="F67" i="9"/>
  <c r="AL67" i="9"/>
  <c r="M67" i="9"/>
  <c r="AB67" i="9"/>
  <c r="U67" i="9"/>
  <c r="S67" i="9"/>
  <c r="R67" i="9"/>
  <c r="T67" i="9" s="1"/>
  <c r="P67" i="9"/>
  <c r="K67" i="9"/>
  <c r="I67" i="9"/>
  <c r="H67" i="9"/>
  <c r="J67" i="9" s="1"/>
  <c r="C67" i="9"/>
  <c r="BD66" i="9"/>
  <c r="BA66" i="9"/>
  <c r="M66" i="9"/>
  <c r="L66" i="9"/>
  <c r="N66" i="9" s="1"/>
  <c r="AT66" i="9"/>
  <c r="AL66" i="9"/>
  <c r="S66" i="9"/>
  <c r="T66" i="9" s="1"/>
  <c r="R66" i="9"/>
  <c r="AI66" i="9"/>
  <c r="AN66" i="9"/>
  <c r="AB66" i="9"/>
  <c r="U66" i="9"/>
  <c r="P66" i="9"/>
  <c r="O66" i="9"/>
  <c r="Q66" i="9" s="1"/>
  <c r="H66" i="9"/>
  <c r="G66" i="9"/>
  <c r="F66" i="9"/>
  <c r="C66" i="9"/>
  <c r="BD65" i="9"/>
  <c r="BA65" i="9"/>
  <c r="AX65" i="9"/>
  <c r="AT65" i="9"/>
  <c r="I65" i="9"/>
  <c r="AL65" i="9"/>
  <c r="P65" i="9"/>
  <c r="O65" i="9"/>
  <c r="AF65" i="9"/>
  <c r="AB65" i="9"/>
  <c r="G65" i="9"/>
  <c r="U65" i="9"/>
  <c r="S65" i="9"/>
  <c r="Q65" i="9"/>
  <c r="M65" i="9"/>
  <c r="L65" i="9"/>
  <c r="N65" i="9" s="1"/>
  <c r="K65" i="9"/>
  <c r="H65" i="9"/>
  <c r="J65" i="9" s="1"/>
  <c r="F65" i="9"/>
  <c r="C65" i="9"/>
  <c r="BD64" i="9"/>
  <c r="BA64" i="9"/>
  <c r="O64" i="9"/>
  <c r="Q64" i="9" s="1"/>
  <c r="M64" i="9"/>
  <c r="AX64" i="9"/>
  <c r="I64" i="9"/>
  <c r="F64" i="9"/>
  <c r="AL64" i="9"/>
  <c r="AI64" i="9"/>
  <c r="K64" i="9"/>
  <c r="AB64" i="9"/>
  <c r="U64" i="9"/>
  <c r="S64" i="9"/>
  <c r="R64" i="9"/>
  <c r="P64" i="9"/>
  <c r="G64" i="9"/>
  <c r="C64" i="9"/>
  <c r="BD63" i="9"/>
  <c r="BA63" i="9"/>
  <c r="AX63" i="9"/>
  <c r="AT63" i="9"/>
  <c r="BF63" i="9"/>
  <c r="AI63" i="9"/>
  <c r="AF63" i="9"/>
  <c r="AB63" i="9"/>
  <c r="I63" i="9"/>
  <c r="U63" i="9"/>
  <c r="S63" i="9"/>
  <c r="P63" i="9"/>
  <c r="O63" i="9"/>
  <c r="Q63" i="9" s="1"/>
  <c r="M63" i="9"/>
  <c r="L63" i="9"/>
  <c r="N63" i="9" s="1"/>
  <c r="K63" i="9"/>
  <c r="H63" i="9"/>
  <c r="G63" i="9"/>
  <c r="F63" i="9"/>
  <c r="C63" i="9"/>
  <c r="BD62" i="9"/>
  <c r="BA62" i="9"/>
  <c r="AX62" i="9"/>
  <c r="AT62" i="9"/>
  <c r="BF62" i="9"/>
  <c r="AL62" i="9"/>
  <c r="AF62" i="9"/>
  <c r="AB62" i="9"/>
  <c r="G62" i="9"/>
  <c r="U62" i="9"/>
  <c r="S62" i="9"/>
  <c r="R62" i="9"/>
  <c r="T62" i="9" s="1"/>
  <c r="P62" i="9"/>
  <c r="M62" i="9"/>
  <c r="L62" i="9"/>
  <c r="N62" i="9" s="1"/>
  <c r="K62" i="9"/>
  <c r="I62" i="9"/>
  <c r="H62" i="9"/>
  <c r="J62" i="9" s="1"/>
  <c r="C62" i="9"/>
  <c r="BD61" i="9"/>
  <c r="BA61" i="9"/>
  <c r="AX61" i="9"/>
  <c r="AT61" i="9"/>
  <c r="BF61" i="9"/>
  <c r="AL61" i="9"/>
  <c r="S61" i="9"/>
  <c r="AI61" i="9"/>
  <c r="K61" i="9"/>
  <c r="AB61" i="9"/>
  <c r="U61" i="9"/>
  <c r="R61" i="9"/>
  <c r="T61" i="9" s="1"/>
  <c r="P61" i="9"/>
  <c r="O61" i="9"/>
  <c r="Q61" i="9" s="1"/>
  <c r="M61" i="9"/>
  <c r="I61" i="9"/>
  <c r="H61" i="9"/>
  <c r="J61" i="9" s="1"/>
  <c r="G61" i="9"/>
  <c r="F61" i="9"/>
  <c r="C61" i="9"/>
  <c r="BD60" i="9"/>
  <c r="BA60" i="9"/>
  <c r="AX60" i="9"/>
  <c r="AL60" i="9"/>
  <c r="AI60" i="9"/>
  <c r="P60" i="9"/>
  <c r="AF60" i="9"/>
  <c r="H60" i="9"/>
  <c r="U60" i="9"/>
  <c r="S60" i="9"/>
  <c r="R60" i="9"/>
  <c r="T60" i="9" s="1"/>
  <c r="O60" i="9"/>
  <c r="M60" i="9"/>
  <c r="L60" i="9"/>
  <c r="N60" i="9" s="1"/>
  <c r="K60" i="9"/>
  <c r="G60" i="9"/>
  <c r="F60" i="9"/>
  <c r="C60" i="9"/>
  <c r="BD59" i="9"/>
  <c r="BA59" i="9"/>
  <c r="AX59" i="9"/>
  <c r="AT59" i="9"/>
  <c r="BF59" i="9"/>
  <c r="AL59" i="9"/>
  <c r="AI59" i="9"/>
  <c r="AF59" i="9"/>
  <c r="M59" i="9"/>
  <c r="AB59" i="9"/>
  <c r="U59" i="9"/>
  <c r="S59" i="9"/>
  <c r="R59" i="9"/>
  <c r="T59" i="9" s="1"/>
  <c r="P59" i="9"/>
  <c r="O59" i="9"/>
  <c r="Q59" i="9" s="1"/>
  <c r="L59" i="9"/>
  <c r="N59" i="9" s="1"/>
  <c r="K59" i="9"/>
  <c r="I59" i="9"/>
  <c r="H59" i="9"/>
  <c r="J59" i="9" s="1"/>
  <c r="G59" i="9"/>
  <c r="C59" i="9"/>
  <c r="BD58" i="9"/>
  <c r="BA58" i="9"/>
  <c r="AX58" i="9"/>
  <c r="AT58" i="9"/>
  <c r="R58" i="9"/>
  <c r="AI58" i="9"/>
  <c r="AF58" i="9"/>
  <c r="K58" i="9"/>
  <c r="AB58" i="9"/>
  <c r="U58" i="9"/>
  <c r="P58" i="9"/>
  <c r="O58" i="9"/>
  <c r="Q58" i="9" s="1"/>
  <c r="M58" i="9"/>
  <c r="L58" i="9"/>
  <c r="I58" i="9"/>
  <c r="H58" i="9"/>
  <c r="J58" i="9" s="1"/>
  <c r="G58" i="9"/>
  <c r="F58" i="9"/>
  <c r="C58" i="9"/>
  <c r="BD57" i="9"/>
  <c r="BA57" i="9"/>
  <c r="AX57" i="9"/>
  <c r="AT57" i="9"/>
  <c r="BF57" i="9"/>
  <c r="S57" i="9"/>
  <c r="AL57" i="9"/>
  <c r="P57" i="9"/>
  <c r="O57" i="9"/>
  <c r="Q57" i="9" s="1"/>
  <c r="AF57" i="9"/>
  <c r="K57" i="9"/>
  <c r="U57" i="9"/>
  <c r="R57" i="9"/>
  <c r="T57" i="9" s="1"/>
  <c r="M57" i="9"/>
  <c r="L57" i="9"/>
  <c r="N57" i="9" s="1"/>
  <c r="I57" i="9"/>
  <c r="F57" i="9"/>
  <c r="C57" i="9"/>
  <c r="BF56" i="9"/>
  <c r="BD56" i="9"/>
  <c r="AW99" i="9"/>
  <c r="AX56" i="9"/>
  <c r="AN56" i="9"/>
  <c r="AL56" i="9"/>
  <c r="P56" i="9"/>
  <c r="H56" i="9"/>
  <c r="U56" i="9"/>
  <c r="S56" i="9"/>
  <c r="R56" i="9"/>
  <c r="O56" i="9"/>
  <c r="K56" i="9"/>
  <c r="I56" i="9"/>
  <c r="G56" i="9"/>
  <c r="F56" i="9"/>
  <c r="C56" i="9"/>
  <c r="BD55" i="9"/>
  <c r="BA55" i="9"/>
  <c r="AX55" i="9"/>
  <c r="AI55" i="9"/>
  <c r="P55" i="9"/>
  <c r="M55" i="9"/>
  <c r="AF55" i="9"/>
  <c r="AB55" i="9"/>
  <c r="H55" i="9"/>
  <c r="U55" i="9"/>
  <c r="S55" i="9"/>
  <c r="O55" i="9"/>
  <c r="L55" i="9"/>
  <c r="K55" i="9"/>
  <c r="G55" i="9"/>
  <c r="F55" i="9"/>
  <c r="C55" i="9"/>
  <c r="BD54" i="9"/>
  <c r="BA54" i="9"/>
  <c r="AX54" i="9"/>
  <c r="AT54" i="9"/>
  <c r="AL54" i="9"/>
  <c r="AF54" i="9"/>
  <c r="AB54" i="9"/>
  <c r="U54" i="9"/>
  <c r="S54" i="9"/>
  <c r="P54" i="9"/>
  <c r="M54" i="9"/>
  <c r="L54" i="9"/>
  <c r="N54" i="9" s="1"/>
  <c r="K54" i="9"/>
  <c r="I54" i="9"/>
  <c r="H54" i="9"/>
  <c r="C54" i="9"/>
  <c r="BD53" i="9"/>
  <c r="BA53" i="9"/>
  <c r="AX53" i="9"/>
  <c r="AT53" i="9"/>
  <c r="AL53" i="9"/>
  <c r="AI53" i="9"/>
  <c r="AB53" i="9"/>
  <c r="G53" i="9"/>
  <c r="AN53" i="9"/>
  <c r="U53" i="9"/>
  <c r="R53" i="9"/>
  <c r="P53" i="9"/>
  <c r="M53" i="9"/>
  <c r="I53" i="9"/>
  <c r="H53" i="9"/>
  <c r="J53" i="9" s="1"/>
  <c r="F53" i="9"/>
  <c r="C53" i="9"/>
  <c r="BD52" i="9"/>
  <c r="BA52" i="9"/>
  <c r="AX52" i="9"/>
  <c r="BF52" i="9"/>
  <c r="AL52" i="9"/>
  <c r="AF52" i="9"/>
  <c r="I52" i="9"/>
  <c r="U52" i="9"/>
  <c r="S52" i="9"/>
  <c r="R52" i="9"/>
  <c r="O52" i="9"/>
  <c r="M52" i="9"/>
  <c r="K52" i="9"/>
  <c r="G52" i="9"/>
  <c r="F52" i="9"/>
  <c r="C52" i="9"/>
  <c r="BD51" i="9"/>
  <c r="BA51" i="9"/>
  <c r="AX51" i="9"/>
  <c r="AT51" i="9"/>
  <c r="AL51" i="9"/>
  <c r="AI51" i="9"/>
  <c r="I51" i="9"/>
  <c r="AB51" i="9"/>
  <c r="F51" i="9"/>
  <c r="U51" i="9"/>
  <c r="S51" i="9"/>
  <c r="R51" i="9"/>
  <c r="T51" i="9" s="1"/>
  <c r="P51" i="9"/>
  <c r="O51" i="9"/>
  <c r="Q51" i="9" s="1"/>
  <c r="L51" i="9"/>
  <c r="K51" i="9"/>
  <c r="H51" i="9"/>
  <c r="G51" i="9"/>
  <c r="C51" i="9"/>
  <c r="BA50" i="9"/>
  <c r="AX50" i="9"/>
  <c r="AT50" i="9"/>
  <c r="AI50" i="9"/>
  <c r="AF50" i="9"/>
  <c r="K50" i="9"/>
  <c r="AB50" i="9"/>
  <c r="AN50" i="9"/>
  <c r="U50" i="9"/>
  <c r="P50" i="9"/>
  <c r="O50" i="9"/>
  <c r="Q50" i="9" s="1"/>
  <c r="M50" i="9"/>
  <c r="L50" i="9"/>
  <c r="I50" i="9"/>
  <c r="H50" i="9"/>
  <c r="J50" i="9" s="1"/>
  <c r="G50" i="9"/>
  <c r="C50" i="9"/>
  <c r="AX49" i="9"/>
  <c r="AT49" i="9"/>
  <c r="S49" i="9"/>
  <c r="AL49" i="9"/>
  <c r="P49" i="9"/>
  <c r="AF49" i="9"/>
  <c r="U49" i="9"/>
  <c r="R49" i="9"/>
  <c r="M49" i="9"/>
  <c r="L49" i="9"/>
  <c r="N49" i="9" s="1"/>
  <c r="I49" i="9"/>
  <c r="F49" i="9"/>
  <c r="C49" i="9"/>
  <c r="BD48" i="9"/>
  <c r="AX48" i="9"/>
  <c r="AT48" i="9"/>
  <c r="AL48" i="9"/>
  <c r="M48" i="9"/>
  <c r="U48" i="9"/>
  <c r="S48" i="9"/>
  <c r="R48" i="9"/>
  <c r="T48" i="9" s="1"/>
  <c r="O48" i="9"/>
  <c r="K48" i="9"/>
  <c r="I48" i="9"/>
  <c r="G48" i="9"/>
  <c r="F48" i="9"/>
  <c r="C48" i="9"/>
  <c r="BD47" i="9"/>
  <c r="BA47" i="9"/>
  <c r="AX47" i="9"/>
  <c r="AT47" i="9"/>
  <c r="I47" i="9"/>
  <c r="M47" i="9"/>
  <c r="AB47" i="9"/>
  <c r="U47" i="9"/>
  <c r="S47" i="9"/>
  <c r="P47" i="9"/>
  <c r="L47" i="9"/>
  <c r="K47" i="9"/>
  <c r="H47" i="9"/>
  <c r="F47" i="9"/>
  <c r="C47" i="9"/>
  <c r="BD46" i="9"/>
  <c r="BA46" i="9"/>
  <c r="L46" i="9"/>
  <c r="N46" i="9" s="1"/>
  <c r="AT46" i="9"/>
  <c r="AF46" i="9"/>
  <c r="AB46" i="9"/>
  <c r="G46" i="9"/>
  <c r="U46" i="9"/>
  <c r="S46" i="9"/>
  <c r="P46" i="9"/>
  <c r="M46" i="9"/>
  <c r="K46" i="9"/>
  <c r="I46" i="9"/>
  <c r="H46" i="9"/>
  <c r="F46" i="9"/>
  <c r="C46" i="9"/>
  <c r="BD45" i="9"/>
  <c r="BA45" i="9"/>
  <c r="AX45" i="9"/>
  <c r="K45" i="9"/>
  <c r="I45" i="9"/>
  <c r="J45" i="9" s="1"/>
  <c r="U45" i="9"/>
  <c r="R45" i="9"/>
  <c r="P45" i="9"/>
  <c r="M45" i="9"/>
  <c r="H45" i="9"/>
  <c r="G45" i="9"/>
  <c r="F45" i="9"/>
  <c r="C45" i="9"/>
  <c r="BA44" i="9"/>
  <c r="AV98" i="9"/>
  <c r="AU98" i="9"/>
  <c r="AS98" i="9"/>
  <c r="AR98" i="9"/>
  <c r="AP98" i="9"/>
  <c r="AI44" i="9"/>
  <c r="P44" i="9"/>
  <c r="AB44" i="9"/>
  <c r="Z98" i="9"/>
  <c r="X98" i="9"/>
  <c r="U44" i="9"/>
  <c r="S44" i="9"/>
  <c r="O44" i="9"/>
  <c r="M44" i="9"/>
  <c r="L44" i="9"/>
  <c r="K44" i="9"/>
  <c r="G44" i="9"/>
  <c r="F44" i="9"/>
  <c r="C44" i="9"/>
  <c r="BD43" i="9"/>
  <c r="BA43" i="9"/>
  <c r="AX43" i="9"/>
  <c r="AT43" i="9"/>
  <c r="BF43" i="9"/>
  <c r="AL43" i="9"/>
  <c r="AF43" i="9"/>
  <c r="M43" i="9"/>
  <c r="AB43" i="9"/>
  <c r="G43" i="9"/>
  <c r="U43" i="9"/>
  <c r="S43" i="9"/>
  <c r="R43" i="9"/>
  <c r="T43" i="9" s="1"/>
  <c r="P43" i="9"/>
  <c r="L43" i="9"/>
  <c r="N43" i="9" s="1"/>
  <c r="K43" i="9"/>
  <c r="I43" i="9"/>
  <c r="H43" i="9"/>
  <c r="C43" i="9"/>
  <c r="BD42" i="9"/>
  <c r="BA42" i="9"/>
  <c r="AX42" i="9"/>
  <c r="AT42" i="9"/>
  <c r="AL42" i="9"/>
  <c r="S42" i="9"/>
  <c r="R42" i="9"/>
  <c r="T42" i="9" s="1"/>
  <c r="AI42" i="9"/>
  <c r="AB42" i="9"/>
  <c r="U42" i="9"/>
  <c r="P42" i="9"/>
  <c r="O42" i="9"/>
  <c r="Q42" i="9" s="1"/>
  <c r="M42" i="9"/>
  <c r="I42" i="9"/>
  <c r="H42" i="9"/>
  <c r="J42" i="9" s="1"/>
  <c r="G42" i="9"/>
  <c r="F42" i="9"/>
  <c r="C42" i="9"/>
  <c r="BD41" i="9"/>
  <c r="BA41" i="9"/>
  <c r="AX41" i="9"/>
  <c r="AL41" i="9"/>
  <c r="AI41" i="9"/>
  <c r="P41" i="9"/>
  <c r="O41" i="9"/>
  <c r="Q41" i="9" s="1"/>
  <c r="AF41" i="9"/>
  <c r="I41" i="9"/>
  <c r="AN41" i="9"/>
  <c r="U41" i="9"/>
  <c r="S41" i="9"/>
  <c r="R41" i="9"/>
  <c r="T41" i="9" s="1"/>
  <c r="M41" i="9"/>
  <c r="L41" i="9"/>
  <c r="N41" i="9" s="1"/>
  <c r="K41" i="9"/>
  <c r="F41" i="9"/>
  <c r="C41" i="9"/>
  <c r="BD40" i="9"/>
  <c r="AX40" i="9"/>
  <c r="AT40" i="9"/>
  <c r="AL40" i="9"/>
  <c r="AN40" i="9"/>
  <c r="AF40" i="9"/>
  <c r="M40" i="9"/>
  <c r="L40" i="9"/>
  <c r="N40" i="9" s="1"/>
  <c r="AB40" i="9"/>
  <c r="F40" i="9"/>
  <c r="U40" i="9"/>
  <c r="S40" i="9"/>
  <c r="R40" i="9"/>
  <c r="T40" i="9" s="1"/>
  <c r="O40" i="9"/>
  <c r="K40" i="9"/>
  <c r="I40" i="9"/>
  <c r="G40" i="9"/>
  <c r="C40" i="9"/>
  <c r="BA39" i="9"/>
  <c r="BF39" i="9"/>
  <c r="AT39" i="9"/>
  <c r="AI39" i="9"/>
  <c r="AF39" i="9"/>
  <c r="AB39" i="9"/>
  <c r="I39" i="9"/>
  <c r="J39" i="9" s="1"/>
  <c r="U39" i="9"/>
  <c r="P39" i="9"/>
  <c r="O39" i="9"/>
  <c r="Q39" i="9" s="1"/>
  <c r="M39" i="9"/>
  <c r="L39" i="9"/>
  <c r="H39" i="9"/>
  <c r="G39" i="9"/>
  <c r="F39" i="9"/>
  <c r="C39" i="9"/>
  <c r="BD38" i="9"/>
  <c r="AX38" i="9"/>
  <c r="AT38" i="9"/>
  <c r="AL38" i="9"/>
  <c r="AF38" i="9"/>
  <c r="G38" i="9"/>
  <c r="U38" i="9"/>
  <c r="S38" i="9"/>
  <c r="M38" i="9"/>
  <c r="L38" i="9"/>
  <c r="N38" i="9" s="1"/>
  <c r="K38" i="9"/>
  <c r="I38" i="9"/>
  <c r="C38" i="9"/>
  <c r="BD37" i="9"/>
  <c r="BA37" i="9"/>
  <c r="AT37" i="9"/>
  <c r="BF37" i="9"/>
  <c r="AL37" i="9"/>
  <c r="S37" i="9"/>
  <c r="AI37" i="9"/>
  <c r="K37" i="9"/>
  <c r="AB37" i="9"/>
  <c r="U37" i="9"/>
  <c r="R37" i="9"/>
  <c r="T37" i="9" s="1"/>
  <c r="P37" i="9"/>
  <c r="I37" i="9"/>
  <c r="H37" i="9"/>
  <c r="G37" i="9"/>
  <c r="F37" i="9"/>
  <c r="C37" i="9"/>
  <c r="BD36" i="9"/>
  <c r="BA36" i="9"/>
  <c r="AX36" i="9"/>
  <c r="AT36" i="9"/>
  <c r="BF36" i="9"/>
  <c r="AL36" i="9"/>
  <c r="AI36" i="9"/>
  <c r="P36" i="9"/>
  <c r="AB36" i="9"/>
  <c r="H36" i="9"/>
  <c r="U36" i="9"/>
  <c r="S36" i="9"/>
  <c r="O36" i="9"/>
  <c r="M36" i="9"/>
  <c r="K36" i="9"/>
  <c r="G36" i="9"/>
  <c r="F36" i="9"/>
  <c r="C36" i="9"/>
  <c r="BD35" i="9"/>
  <c r="BA35" i="9"/>
  <c r="AX35" i="9"/>
  <c r="AT35" i="9"/>
  <c r="BF35" i="9"/>
  <c r="AL35" i="9"/>
  <c r="AI35" i="9"/>
  <c r="AF35" i="9"/>
  <c r="M35" i="9"/>
  <c r="U35" i="9"/>
  <c r="S35" i="9"/>
  <c r="R35" i="9"/>
  <c r="P35" i="9"/>
  <c r="L35" i="9"/>
  <c r="K35" i="9"/>
  <c r="I35" i="9"/>
  <c r="J35" i="9" s="1"/>
  <c r="H35" i="9"/>
  <c r="G35" i="9"/>
  <c r="C35" i="9"/>
  <c r="BD34" i="9"/>
  <c r="BA34" i="9"/>
  <c r="AX34" i="9"/>
  <c r="AT34" i="9"/>
  <c r="BF34" i="9"/>
  <c r="S34" i="9"/>
  <c r="R34" i="9"/>
  <c r="T34" i="9" s="1"/>
  <c r="AI34" i="9"/>
  <c r="M34" i="9"/>
  <c r="AF34" i="9"/>
  <c r="AB34" i="9"/>
  <c r="U34" i="9"/>
  <c r="P34" i="9"/>
  <c r="O34" i="9"/>
  <c r="N34" i="9"/>
  <c r="L34" i="9"/>
  <c r="I34" i="9"/>
  <c r="H34" i="9"/>
  <c r="J34" i="9" s="1"/>
  <c r="G34" i="9"/>
  <c r="C34" i="9"/>
  <c r="S33" i="9"/>
  <c r="BA33" i="9"/>
  <c r="AX33" i="9"/>
  <c r="AT33" i="9"/>
  <c r="P33" i="9"/>
  <c r="O33" i="9"/>
  <c r="AF33" i="9"/>
  <c r="H33" i="9"/>
  <c r="U33" i="9"/>
  <c r="Q33" i="9"/>
  <c r="M33" i="9"/>
  <c r="L33" i="9"/>
  <c r="N33" i="9" s="1"/>
  <c r="K33" i="9"/>
  <c r="F33" i="9"/>
  <c r="C33" i="9"/>
  <c r="BD32" i="9"/>
  <c r="AX32" i="9"/>
  <c r="AW97" i="9"/>
  <c r="AV97" i="9"/>
  <c r="AQ97" i="9"/>
  <c r="AL32" i="9"/>
  <c r="K32" i="9"/>
  <c r="U32" i="9"/>
  <c r="S32" i="9"/>
  <c r="R32" i="9"/>
  <c r="O32" i="9"/>
  <c r="J32" i="9"/>
  <c r="I32" i="9"/>
  <c r="H32" i="9"/>
  <c r="G32" i="9"/>
  <c r="C32" i="9"/>
  <c r="BD31" i="9"/>
  <c r="BA31" i="9"/>
  <c r="K31" i="9"/>
  <c r="AT31" i="9"/>
  <c r="S31" i="9"/>
  <c r="AI31" i="9"/>
  <c r="P31" i="9"/>
  <c r="AB31" i="9"/>
  <c r="H31" i="9"/>
  <c r="G31" i="9"/>
  <c r="U31" i="9"/>
  <c r="M31" i="9"/>
  <c r="L31" i="9"/>
  <c r="N31" i="9" s="1"/>
  <c r="I31" i="9"/>
  <c r="F31" i="9"/>
  <c r="C31" i="9"/>
  <c r="BD30" i="9"/>
  <c r="BA30" i="9"/>
  <c r="AX30" i="9"/>
  <c r="AT30" i="9"/>
  <c r="AL30" i="9"/>
  <c r="AI30" i="9"/>
  <c r="O30" i="9"/>
  <c r="Q30" i="9" s="1"/>
  <c r="M30" i="9"/>
  <c r="AF30" i="9"/>
  <c r="I30" i="9"/>
  <c r="AB30" i="9"/>
  <c r="G30" i="9"/>
  <c r="U30" i="9"/>
  <c r="S30" i="9"/>
  <c r="P30" i="9"/>
  <c r="K30" i="9"/>
  <c r="H30" i="9"/>
  <c r="J30" i="9" s="1"/>
  <c r="C30" i="9"/>
  <c r="BD29" i="9"/>
  <c r="BA29" i="9"/>
  <c r="O29" i="9"/>
  <c r="Q29" i="9" s="1"/>
  <c r="AX29" i="9"/>
  <c r="AT29" i="9"/>
  <c r="BF29" i="9"/>
  <c r="AL29" i="9"/>
  <c r="AI29" i="9"/>
  <c r="AF29" i="9"/>
  <c r="K29" i="9"/>
  <c r="U29" i="9"/>
  <c r="S29" i="9"/>
  <c r="R29" i="9"/>
  <c r="P29" i="9"/>
  <c r="M29" i="9"/>
  <c r="I29" i="9"/>
  <c r="H29" i="9"/>
  <c r="F29" i="9"/>
  <c r="C29" i="9"/>
  <c r="BD28" i="9"/>
  <c r="BA28" i="9"/>
  <c r="AX28" i="9"/>
  <c r="AT28" i="9"/>
  <c r="AL28" i="9"/>
  <c r="S28" i="9"/>
  <c r="AI28" i="9"/>
  <c r="AF28" i="9"/>
  <c r="I28" i="9"/>
  <c r="AB28" i="9"/>
  <c r="U28" i="9"/>
  <c r="R28" i="9"/>
  <c r="P28" i="9"/>
  <c r="O28" i="9"/>
  <c r="N28" i="9"/>
  <c r="M28" i="9"/>
  <c r="L28" i="9"/>
  <c r="K28" i="9"/>
  <c r="H28" i="9"/>
  <c r="J28" i="9" s="1"/>
  <c r="G28" i="9"/>
  <c r="C28" i="9"/>
  <c r="BD27" i="9"/>
  <c r="AX27" i="9"/>
  <c r="BF27" i="9"/>
  <c r="S27" i="9"/>
  <c r="P27" i="9"/>
  <c r="AI27" i="9"/>
  <c r="G27" i="9"/>
  <c r="U27" i="9"/>
  <c r="R27" i="9"/>
  <c r="L27" i="9"/>
  <c r="K27" i="9"/>
  <c r="I27" i="9"/>
  <c r="H27" i="9"/>
  <c r="J27" i="9" s="1"/>
  <c r="C27" i="9"/>
  <c r="BD26" i="9"/>
  <c r="R26" i="9"/>
  <c r="AX26" i="9"/>
  <c r="AT26" i="9"/>
  <c r="F26" i="9"/>
  <c r="S26" i="9"/>
  <c r="AL26" i="9"/>
  <c r="AF26" i="9"/>
  <c r="AB26" i="9"/>
  <c r="H26" i="9"/>
  <c r="J26" i="9" s="1"/>
  <c r="U26" i="9"/>
  <c r="T26" i="9"/>
  <c r="P26" i="9"/>
  <c r="O26" i="9"/>
  <c r="M26" i="9"/>
  <c r="L26" i="9"/>
  <c r="N26" i="9" s="1"/>
  <c r="I26" i="9"/>
  <c r="G26" i="9"/>
  <c r="C26" i="9"/>
  <c r="S25" i="9"/>
  <c r="BA25" i="9"/>
  <c r="AT25" i="9"/>
  <c r="BF25" i="9"/>
  <c r="P25" i="9"/>
  <c r="AI25" i="9"/>
  <c r="M25" i="9"/>
  <c r="AF25" i="9"/>
  <c r="AB25" i="9"/>
  <c r="H25" i="9"/>
  <c r="J25" i="9" s="1"/>
  <c r="U25" i="9"/>
  <c r="O25" i="9"/>
  <c r="Q25" i="9" s="1"/>
  <c r="L25" i="9"/>
  <c r="N25" i="9" s="1"/>
  <c r="K25" i="9"/>
  <c r="I25" i="9"/>
  <c r="G25" i="9"/>
  <c r="F25" i="9"/>
  <c r="C25" i="9"/>
  <c r="BD24" i="9"/>
  <c r="BA24" i="9"/>
  <c r="AX24" i="9"/>
  <c r="AT24" i="9"/>
  <c r="BF24" i="9"/>
  <c r="AL24" i="9"/>
  <c r="M24" i="9"/>
  <c r="AF24" i="9"/>
  <c r="AB24" i="9"/>
  <c r="U24" i="9"/>
  <c r="S24" i="9"/>
  <c r="P24" i="9"/>
  <c r="L24" i="9"/>
  <c r="K24" i="9"/>
  <c r="I24" i="9"/>
  <c r="H24" i="9"/>
  <c r="F24" i="9"/>
  <c r="C24" i="9"/>
  <c r="BD23" i="9"/>
  <c r="BA23" i="9"/>
  <c r="AX23" i="9"/>
  <c r="AT23" i="9"/>
  <c r="AL23" i="9"/>
  <c r="R23" i="9"/>
  <c r="T23" i="9" s="1"/>
  <c r="AI23" i="9"/>
  <c r="AB23" i="9"/>
  <c r="G23" i="9"/>
  <c r="U23" i="9"/>
  <c r="S23" i="9"/>
  <c r="P23" i="9"/>
  <c r="M23" i="9"/>
  <c r="K23" i="9"/>
  <c r="I23" i="9"/>
  <c r="H23" i="9"/>
  <c r="J23" i="9" s="1"/>
  <c r="F23" i="9"/>
  <c r="C23" i="9"/>
  <c r="BD22" i="9"/>
  <c r="BA22" i="9"/>
  <c r="AX22" i="9"/>
  <c r="AL22" i="9"/>
  <c r="AI22" i="9"/>
  <c r="O22" i="9"/>
  <c r="Q22" i="9" s="1"/>
  <c r="AF22" i="9"/>
  <c r="AB22" i="9"/>
  <c r="G22" i="9"/>
  <c r="AN22" i="9"/>
  <c r="U22" i="9"/>
  <c r="S22" i="9"/>
  <c r="R22" i="9"/>
  <c r="T22" i="9" s="1"/>
  <c r="P22" i="9"/>
  <c r="M22" i="9"/>
  <c r="K22" i="9"/>
  <c r="H22" i="9"/>
  <c r="F22" i="9"/>
  <c r="C22" i="9"/>
  <c r="BD21" i="9"/>
  <c r="BA21" i="9"/>
  <c r="AX21" i="9"/>
  <c r="AT21" i="9"/>
  <c r="BF21" i="9"/>
  <c r="AL21" i="9"/>
  <c r="AI21" i="9"/>
  <c r="AF21" i="9"/>
  <c r="L21" i="9"/>
  <c r="N21" i="9" s="1"/>
  <c r="I21" i="9"/>
  <c r="AB21" i="9"/>
  <c r="U21" i="9"/>
  <c r="S21" i="9"/>
  <c r="R21" i="9"/>
  <c r="T21" i="9" s="1"/>
  <c r="P21" i="9"/>
  <c r="O21" i="9"/>
  <c r="M21" i="9"/>
  <c r="K21" i="9"/>
  <c r="H21" i="9"/>
  <c r="J21" i="9" s="1"/>
  <c r="G21" i="9"/>
  <c r="C21" i="9"/>
  <c r="BC96" i="9"/>
  <c r="BA20" i="9"/>
  <c r="AZ96" i="9"/>
  <c r="AX20" i="9"/>
  <c r="AU96" i="9"/>
  <c r="AL20" i="9"/>
  <c r="AI20" i="9"/>
  <c r="AF20" i="9"/>
  <c r="I20" i="9"/>
  <c r="AN20" i="9"/>
  <c r="U20" i="9"/>
  <c r="R20" i="9"/>
  <c r="P20" i="9"/>
  <c r="O20" i="9"/>
  <c r="M20" i="9"/>
  <c r="L20" i="9"/>
  <c r="H20" i="9"/>
  <c r="G20" i="9"/>
  <c r="C20" i="9"/>
  <c r="BD19" i="9"/>
  <c r="AX19" i="9"/>
  <c r="AT19" i="9"/>
  <c r="S19" i="9"/>
  <c r="AL19" i="9"/>
  <c r="AI19" i="9"/>
  <c r="AF19" i="9"/>
  <c r="K19" i="9"/>
  <c r="U19" i="9"/>
  <c r="R19" i="9"/>
  <c r="O19" i="9"/>
  <c r="M19" i="9"/>
  <c r="L19" i="9"/>
  <c r="N19" i="9" s="1"/>
  <c r="I19" i="9"/>
  <c r="G19" i="9"/>
  <c r="C19" i="9"/>
  <c r="BF18" i="9"/>
  <c r="BD18" i="9"/>
  <c r="BA18" i="9"/>
  <c r="AT18" i="9"/>
  <c r="S18" i="9"/>
  <c r="AL18" i="9"/>
  <c r="P18" i="9"/>
  <c r="AI18" i="9"/>
  <c r="M18" i="9"/>
  <c r="K18" i="9"/>
  <c r="AB18" i="9"/>
  <c r="U18" i="9"/>
  <c r="R18" i="9"/>
  <c r="T18" i="9" s="1"/>
  <c r="O18" i="9"/>
  <c r="L18" i="9"/>
  <c r="I18" i="9"/>
  <c r="G18" i="9"/>
  <c r="F18" i="9"/>
  <c r="C18" i="9"/>
  <c r="BD17" i="9"/>
  <c r="BA17" i="9"/>
  <c r="AX17" i="9"/>
  <c r="AT17" i="9"/>
  <c r="BF17" i="9"/>
  <c r="P17" i="9"/>
  <c r="AI17" i="9"/>
  <c r="M17" i="9"/>
  <c r="AF17" i="9"/>
  <c r="AB17" i="9"/>
  <c r="H17" i="9"/>
  <c r="J17" i="9" s="1"/>
  <c r="U17" i="9"/>
  <c r="S17" i="9"/>
  <c r="O17" i="9"/>
  <c r="L17" i="9"/>
  <c r="N17" i="9" s="1"/>
  <c r="K17" i="9"/>
  <c r="I17" i="9"/>
  <c r="G17" i="9"/>
  <c r="F17" i="9"/>
  <c r="C17" i="9"/>
  <c r="BD16" i="9"/>
  <c r="BA16" i="9"/>
  <c r="AX16" i="9"/>
  <c r="AT16" i="9"/>
  <c r="AL16" i="9"/>
  <c r="M16" i="9"/>
  <c r="AF16" i="9"/>
  <c r="AB16" i="9"/>
  <c r="U16" i="9"/>
  <c r="S16" i="9"/>
  <c r="P16" i="9"/>
  <c r="L16" i="9"/>
  <c r="N16" i="9" s="1"/>
  <c r="K16" i="9"/>
  <c r="I16" i="9"/>
  <c r="H16" i="9"/>
  <c r="F16" i="9"/>
  <c r="C16" i="9"/>
  <c r="BD15" i="9"/>
  <c r="BA15" i="9"/>
  <c r="AX15" i="9"/>
  <c r="AT15" i="9"/>
  <c r="AL15" i="9"/>
  <c r="R15" i="9"/>
  <c r="T15" i="9" s="1"/>
  <c r="AI15" i="9"/>
  <c r="AF15" i="9"/>
  <c r="AB15" i="9"/>
  <c r="G15" i="9"/>
  <c r="AN15" i="9"/>
  <c r="U15" i="9"/>
  <c r="S15" i="9"/>
  <c r="P15" i="9"/>
  <c r="M15" i="9"/>
  <c r="L15" i="9"/>
  <c r="N15" i="9" s="1"/>
  <c r="K15" i="9"/>
  <c r="I15" i="9"/>
  <c r="H15" i="9"/>
  <c r="J15" i="9" s="1"/>
  <c r="F15" i="9"/>
  <c r="C15" i="9"/>
  <c r="BD14" i="9"/>
  <c r="BA14" i="9"/>
  <c r="AX14" i="9"/>
  <c r="AL14" i="9"/>
  <c r="O14" i="9"/>
  <c r="Q14" i="9" s="1"/>
  <c r="AF14" i="9"/>
  <c r="I14" i="9"/>
  <c r="AB14" i="9"/>
  <c r="G14" i="9"/>
  <c r="AN14" i="9"/>
  <c r="U14" i="9"/>
  <c r="S14" i="9"/>
  <c r="R14" i="9"/>
  <c r="P14" i="9"/>
  <c r="M14" i="9"/>
  <c r="K14" i="9"/>
  <c r="H14" i="9"/>
  <c r="F14" i="9"/>
  <c r="C14" i="9"/>
  <c r="BD13" i="9"/>
  <c r="BA13" i="9"/>
  <c r="AX13" i="9"/>
  <c r="AL13" i="9"/>
  <c r="AI13" i="9"/>
  <c r="AN13" i="9"/>
  <c r="U13" i="9"/>
  <c r="S13" i="9"/>
  <c r="R13" i="9"/>
  <c r="T13" i="9" s="1"/>
  <c r="P13" i="9"/>
  <c r="O13" i="9"/>
  <c r="M13" i="9"/>
  <c r="K13" i="9"/>
  <c r="H13" i="9"/>
  <c r="G13" i="9"/>
  <c r="C13" i="9"/>
  <c r="BD12" i="9"/>
  <c r="BA12" i="9"/>
  <c r="AX12" i="9"/>
  <c r="S12" i="9"/>
  <c r="AL12" i="9"/>
  <c r="AI12" i="9"/>
  <c r="AF12" i="9"/>
  <c r="AB12" i="9"/>
  <c r="U12" i="9"/>
  <c r="R12" i="9"/>
  <c r="P12" i="9"/>
  <c r="O12" i="9"/>
  <c r="Q12" i="9" s="1"/>
  <c r="M12" i="9"/>
  <c r="L12" i="9"/>
  <c r="K12" i="9"/>
  <c r="H12" i="9"/>
  <c r="G12" i="9"/>
  <c r="C12" i="9"/>
  <c r="BD11" i="9"/>
  <c r="BA11" i="9"/>
  <c r="AX11" i="9"/>
  <c r="AT11" i="9"/>
  <c r="BF11" i="9"/>
  <c r="S11" i="9"/>
  <c r="AF11" i="9"/>
  <c r="K11" i="9"/>
  <c r="AB11" i="9"/>
  <c r="U11" i="9"/>
  <c r="R11" i="9"/>
  <c r="P11" i="9"/>
  <c r="O11" i="9"/>
  <c r="Q11" i="9" s="1"/>
  <c r="M11" i="9"/>
  <c r="L11" i="9"/>
  <c r="I11" i="9"/>
  <c r="G11" i="9"/>
  <c r="C11" i="9"/>
  <c r="BA10" i="9"/>
  <c r="AX10" i="9"/>
  <c r="AT10" i="9"/>
  <c r="S10" i="9"/>
  <c r="AL10" i="9"/>
  <c r="P10" i="9"/>
  <c r="U10" i="9"/>
  <c r="R10" i="9"/>
  <c r="O10" i="9"/>
  <c r="M10" i="9"/>
  <c r="L10" i="9"/>
  <c r="I10" i="9"/>
  <c r="G10" i="9"/>
  <c r="F10" i="9"/>
  <c r="C10" i="9"/>
  <c r="BD9" i="9"/>
  <c r="BA9" i="9"/>
  <c r="AX9" i="9"/>
  <c r="BF9" i="9"/>
  <c r="AL9" i="9"/>
  <c r="P9" i="9"/>
  <c r="AI9" i="9"/>
  <c r="M9" i="9"/>
  <c r="AN9" i="9"/>
  <c r="U9" i="9"/>
  <c r="S9" i="9"/>
  <c r="L9" i="9"/>
  <c r="N9" i="9" s="1"/>
  <c r="K9" i="9"/>
  <c r="I9" i="9"/>
  <c r="F9" i="9"/>
  <c r="C9" i="9"/>
  <c r="BF8" i="9"/>
  <c r="BD8" i="9"/>
  <c r="AW95" i="9"/>
  <c r="AT8" i="9"/>
  <c r="AQ95" i="9"/>
  <c r="AN8" i="9"/>
  <c r="AB8" i="9"/>
  <c r="U8" i="9"/>
  <c r="S8" i="9"/>
  <c r="P8" i="9"/>
  <c r="L8" i="9"/>
  <c r="K8" i="9"/>
  <c r="I8" i="9"/>
  <c r="H8" i="9"/>
  <c r="J8" i="9" s="1"/>
  <c r="G8" i="9"/>
  <c r="F8" i="9"/>
  <c r="C8" i="9"/>
  <c r="AP6" i="9"/>
  <c r="X6" i="9"/>
  <c r="E4" i="9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Z4" i="9" s="1"/>
  <c r="AA4" i="9" s="1"/>
  <c r="AB4" i="9" s="1"/>
  <c r="AC4" i="9" s="1"/>
  <c r="AD4" i="9" s="1"/>
  <c r="AE4" i="9" s="1"/>
  <c r="AF4" i="9" s="1"/>
  <c r="AG4" i="9" s="1"/>
  <c r="AH4" i="9" s="1"/>
  <c r="AI4" i="9" s="1"/>
  <c r="AJ4" i="9" s="1"/>
  <c r="AK4" i="9" s="1"/>
  <c r="AL4" i="9" s="1"/>
  <c r="AM4" i="9" s="1"/>
  <c r="AN4" i="9" s="1"/>
  <c r="AO4" i="9" s="1"/>
  <c r="AP4" i="9" s="1"/>
  <c r="AQ4" i="9" s="1"/>
  <c r="AR4" i="9" s="1"/>
  <c r="AS4" i="9" s="1"/>
  <c r="AT4" i="9" s="1"/>
  <c r="AU4" i="9" s="1"/>
  <c r="AV4" i="9" s="1"/>
  <c r="AW4" i="9" s="1"/>
  <c r="AX4" i="9" s="1"/>
  <c r="AY4" i="9" s="1"/>
  <c r="AZ4" i="9" s="1"/>
  <c r="BA4" i="9" s="1"/>
  <c r="BB4" i="9" s="1"/>
  <c r="BC4" i="9" s="1"/>
  <c r="BD4" i="9" s="1"/>
  <c r="BE4" i="9" s="1"/>
  <c r="BF4" i="9" s="1"/>
  <c r="D4" i="9"/>
  <c r="H129" i="8"/>
  <c r="C129" i="8"/>
  <c r="H128" i="8"/>
  <c r="K128" i="8"/>
  <c r="C128" i="8"/>
  <c r="K127" i="8"/>
  <c r="C127" i="8"/>
  <c r="K126" i="8"/>
  <c r="H126" i="8"/>
  <c r="C126" i="8"/>
  <c r="K125" i="8"/>
  <c r="C125" i="8"/>
  <c r="K124" i="8"/>
  <c r="C124" i="8"/>
  <c r="K123" i="8"/>
  <c r="H123" i="8"/>
  <c r="C123" i="8"/>
  <c r="H122" i="8"/>
  <c r="C122" i="8"/>
  <c r="H121" i="8"/>
  <c r="C121" i="8"/>
  <c r="H120" i="8"/>
  <c r="K120" i="8"/>
  <c r="C120" i="8"/>
  <c r="K119" i="8"/>
  <c r="C119" i="8"/>
  <c r="C118" i="8"/>
  <c r="K117" i="8"/>
  <c r="C117" i="8"/>
  <c r="C116" i="8"/>
  <c r="K115" i="8"/>
  <c r="H115" i="8"/>
  <c r="C115" i="8"/>
  <c r="H114" i="8"/>
  <c r="C114" i="8"/>
  <c r="H113" i="8"/>
  <c r="C113" i="8"/>
  <c r="H112" i="8"/>
  <c r="C112" i="8"/>
  <c r="K111" i="8"/>
  <c r="C111" i="8"/>
  <c r="H110" i="8"/>
  <c r="K110" i="8"/>
  <c r="C110" i="8"/>
  <c r="V138" i="8"/>
  <c r="K109" i="8"/>
  <c r="H109" i="8"/>
  <c r="C109" i="8"/>
  <c r="C108" i="8"/>
  <c r="K107" i="8"/>
  <c r="H107" i="8"/>
  <c r="C107" i="8"/>
  <c r="H106" i="8"/>
  <c r="C106" i="8"/>
  <c r="H105" i="8"/>
  <c r="C105" i="8"/>
  <c r="H104" i="8"/>
  <c r="C104" i="8"/>
  <c r="K103" i="8"/>
  <c r="C103" i="8"/>
  <c r="H102" i="8"/>
  <c r="C102" i="8"/>
  <c r="K101" i="8"/>
  <c r="C101" i="8"/>
  <c r="H100" i="8"/>
  <c r="K100" i="8"/>
  <c r="C100" i="8"/>
  <c r="H99" i="8"/>
  <c r="C99" i="8"/>
  <c r="H98" i="8"/>
  <c r="C98" i="8"/>
  <c r="H97" i="8"/>
  <c r="C97" i="8"/>
  <c r="K96" i="8"/>
  <c r="H96" i="8"/>
  <c r="C96" i="8"/>
  <c r="K95" i="8"/>
  <c r="H95" i="8"/>
  <c r="C95" i="8"/>
  <c r="H94" i="8"/>
  <c r="C94" i="8"/>
  <c r="K93" i="8"/>
  <c r="H93" i="8"/>
  <c r="C93" i="8"/>
  <c r="C92" i="8"/>
  <c r="H91" i="8"/>
  <c r="C91" i="8"/>
  <c r="H90" i="8"/>
  <c r="C90" i="8"/>
  <c r="K89" i="8"/>
  <c r="C89" i="8"/>
  <c r="H88" i="8"/>
  <c r="K88" i="8"/>
  <c r="C88" i="8"/>
  <c r="K87" i="8"/>
  <c r="H87" i="8"/>
  <c r="C87" i="8"/>
  <c r="K86" i="8"/>
  <c r="H86" i="8"/>
  <c r="C86" i="8"/>
  <c r="H85" i="8"/>
  <c r="C85" i="8"/>
  <c r="K84" i="8"/>
  <c r="C84" i="8"/>
  <c r="H83" i="8"/>
  <c r="C83" i="8"/>
  <c r="H82" i="8"/>
  <c r="C82" i="8"/>
  <c r="C81" i="8"/>
  <c r="K80" i="8"/>
  <c r="H80" i="8"/>
  <c r="C80" i="8"/>
  <c r="K79" i="8"/>
  <c r="H79" i="8"/>
  <c r="C79" i="8"/>
  <c r="H78" i="8"/>
  <c r="C78" i="8"/>
  <c r="K77" i="8"/>
  <c r="C77" i="8"/>
  <c r="K76" i="8"/>
  <c r="C76" i="8"/>
  <c r="H75" i="8"/>
  <c r="C75" i="8"/>
  <c r="H74" i="8"/>
  <c r="C74" i="8"/>
  <c r="K73" i="8"/>
  <c r="C73" i="8"/>
  <c r="H72" i="8"/>
  <c r="K72" i="8"/>
  <c r="C72" i="8"/>
  <c r="H71" i="8"/>
  <c r="K71" i="8"/>
  <c r="C71" i="8"/>
  <c r="K70" i="8"/>
  <c r="C70" i="8"/>
  <c r="H69" i="8"/>
  <c r="K69" i="8"/>
  <c r="C69" i="8"/>
  <c r="K68" i="8"/>
  <c r="C68" i="8"/>
  <c r="K67" i="8"/>
  <c r="C67" i="8"/>
  <c r="K66" i="8"/>
  <c r="C66" i="8"/>
  <c r="K65" i="8"/>
  <c r="H65" i="8"/>
  <c r="C65" i="8"/>
  <c r="H64" i="8"/>
  <c r="C64" i="8"/>
  <c r="C63" i="8"/>
  <c r="K62" i="8"/>
  <c r="H62" i="8"/>
  <c r="C62" i="8"/>
  <c r="K61" i="8"/>
  <c r="H61" i="8"/>
  <c r="C61" i="8"/>
  <c r="H60" i="8"/>
  <c r="C60" i="8"/>
  <c r="K59" i="8"/>
  <c r="C59" i="8"/>
  <c r="K58" i="8"/>
  <c r="C58" i="8"/>
  <c r="K57" i="8"/>
  <c r="H57" i="8"/>
  <c r="C57" i="8"/>
  <c r="H56" i="8"/>
  <c r="C56" i="8"/>
  <c r="K55" i="8"/>
  <c r="C55" i="8"/>
  <c r="K54" i="8"/>
  <c r="H54" i="8"/>
  <c r="C54" i="8"/>
  <c r="K53" i="8"/>
  <c r="H53" i="8"/>
  <c r="C53" i="8"/>
  <c r="C52" i="8"/>
  <c r="K51" i="8"/>
  <c r="C51" i="8"/>
  <c r="H50" i="8"/>
  <c r="K50" i="8"/>
  <c r="C50" i="8"/>
  <c r="K49" i="8"/>
  <c r="H49" i="8"/>
  <c r="C49" i="8"/>
  <c r="K48" i="8"/>
  <c r="C48" i="8"/>
  <c r="K47" i="8"/>
  <c r="C47" i="8"/>
  <c r="K46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T7" i="8"/>
  <c r="M7" i="8"/>
  <c r="AM101" i="7"/>
  <c r="AG100" i="7"/>
  <c r="S99" i="7"/>
  <c r="AS91" i="7"/>
  <c r="AT91" i="7" s="1"/>
  <c r="C91" i="7"/>
  <c r="AE90" i="7"/>
  <c r="AF90" i="7" s="1"/>
  <c r="C90" i="7"/>
  <c r="AE89" i="7"/>
  <c r="AF89" i="7" s="1"/>
  <c r="C89" i="7"/>
  <c r="AS88" i="7"/>
  <c r="AT88" i="7" s="1"/>
  <c r="AE88" i="7"/>
  <c r="AF88" i="7" s="1"/>
  <c r="C88" i="7"/>
  <c r="AS87" i="7"/>
  <c r="AT87" i="7" s="1"/>
  <c r="C87" i="7"/>
  <c r="C86" i="7"/>
  <c r="AS85" i="7"/>
  <c r="AT85" i="7" s="1"/>
  <c r="AE85" i="7"/>
  <c r="AF85" i="7" s="1"/>
  <c r="N101" i="7"/>
  <c r="F101" i="7"/>
  <c r="C85" i="7"/>
  <c r="AS84" i="7"/>
  <c r="AT84" i="7" s="1"/>
  <c r="AE84" i="7"/>
  <c r="AF84" i="7" s="1"/>
  <c r="C84" i="7"/>
  <c r="AS83" i="7"/>
  <c r="AT83" i="7" s="1"/>
  <c r="AE83" i="7"/>
  <c r="AF83" i="7" s="1"/>
  <c r="C83" i="7"/>
  <c r="AE82" i="7"/>
  <c r="AF82" i="7" s="1"/>
  <c r="C82" i="7"/>
  <c r="AS81" i="7"/>
  <c r="AT81" i="7" s="1"/>
  <c r="AE81" i="7"/>
  <c r="AF81" i="7" s="1"/>
  <c r="C81" i="7"/>
  <c r="AP101" i="7"/>
  <c r="AN101" i="7"/>
  <c r="AL101" i="7"/>
  <c r="AH101" i="7"/>
  <c r="AS80" i="7"/>
  <c r="AD101" i="7"/>
  <c r="AC101" i="7"/>
  <c r="Z101" i="7"/>
  <c r="Y101" i="7"/>
  <c r="X101" i="7"/>
  <c r="V101" i="7"/>
  <c r="U101" i="7"/>
  <c r="P101" i="7"/>
  <c r="O101" i="7"/>
  <c r="L101" i="7"/>
  <c r="K101" i="7"/>
  <c r="I101" i="7"/>
  <c r="H101" i="7"/>
  <c r="G101" i="7"/>
  <c r="C80" i="7"/>
  <c r="AS79" i="7"/>
  <c r="AT79" i="7" s="1"/>
  <c r="AE79" i="7"/>
  <c r="AF79" i="7" s="1"/>
  <c r="C79" i="7"/>
  <c r="AE78" i="7"/>
  <c r="AF78" i="7" s="1"/>
  <c r="C78" i="7"/>
  <c r="AE77" i="7"/>
  <c r="AF77" i="7" s="1"/>
  <c r="C77" i="7"/>
  <c r="AS76" i="7"/>
  <c r="AT76" i="7" s="1"/>
  <c r="AE76" i="7"/>
  <c r="AF76" i="7" s="1"/>
  <c r="C76" i="7"/>
  <c r="AS75" i="7"/>
  <c r="AT75" i="7" s="1"/>
  <c r="C75" i="7"/>
  <c r="AS74" i="7"/>
  <c r="AT74" i="7" s="1"/>
  <c r="AE74" i="7"/>
  <c r="AF74" i="7" s="1"/>
  <c r="C74" i="7"/>
  <c r="AE73" i="7"/>
  <c r="AF73" i="7" s="1"/>
  <c r="C73" i="7"/>
  <c r="AS72" i="7"/>
  <c r="AT72" i="7" s="1"/>
  <c r="C72" i="7"/>
  <c r="AO100" i="7"/>
  <c r="AS71" i="7"/>
  <c r="AT71" i="7" s="1"/>
  <c r="Y100" i="7"/>
  <c r="AE71" i="7"/>
  <c r="AF71" i="7" s="1"/>
  <c r="P100" i="7"/>
  <c r="H100" i="7"/>
  <c r="C71" i="7"/>
  <c r="AE70" i="7"/>
  <c r="AF70" i="7" s="1"/>
  <c r="C70" i="7"/>
  <c r="AE69" i="7"/>
  <c r="AF69" i="7" s="1"/>
  <c r="C69" i="7"/>
  <c r="AP100" i="7"/>
  <c r="AN100" i="7"/>
  <c r="AM100" i="7"/>
  <c r="AL100" i="7"/>
  <c r="AK100" i="7"/>
  <c r="AH100" i="7"/>
  <c r="AD100" i="7"/>
  <c r="Z100" i="7"/>
  <c r="X100" i="7"/>
  <c r="V100" i="7"/>
  <c r="O100" i="7"/>
  <c r="M100" i="7"/>
  <c r="L100" i="7"/>
  <c r="J100" i="7"/>
  <c r="I100" i="7"/>
  <c r="G100" i="7"/>
  <c r="E100" i="7"/>
  <c r="C68" i="7"/>
  <c r="AS67" i="7"/>
  <c r="AT67" i="7" s="1"/>
  <c r="C67" i="7"/>
  <c r="AE66" i="7"/>
  <c r="AF66" i="7" s="1"/>
  <c r="C66" i="7"/>
  <c r="AE65" i="7"/>
  <c r="AF65" i="7" s="1"/>
  <c r="C65" i="7"/>
  <c r="AS64" i="7"/>
  <c r="AT64" i="7" s="1"/>
  <c r="AE64" i="7"/>
  <c r="AF64" i="7" s="1"/>
  <c r="C64" i="7"/>
  <c r="AS63" i="7"/>
  <c r="AT63" i="7" s="1"/>
  <c r="AE63" i="7"/>
  <c r="AF63" i="7" s="1"/>
  <c r="C63" i="7"/>
  <c r="C62" i="7"/>
  <c r="AE61" i="7"/>
  <c r="AF61" i="7" s="1"/>
  <c r="C61" i="7"/>
  <c r="AE60" i="7"/>
  <c r="AF60" i="7" s="1"/>
  <c r="C60" i="7"/>
  <c r="AS59" i="7"/>
  <c r="AT59" i="7" s="1"/>
  <c r="C59" i="7"/>
  <c r="AE58" i="7"/>
  <c r="AF58" i="7" s="1"/>
  <c r="C58" i="7"/>
  <c r="AQ99" i="7"/>
  <c r="AI99" i="7"/>
  <c r="AA99" i="7"/>
  <c r="AE57" i="7"/>
  <c r="AF57" i="7" s="1"/>
  <c r="J99" i="7"/>
  <c r="C57" i="7"/>
  <c r="AP99" i="7"/>
  <c r="AO99" i="7"/>
  <c r="AM99" i="7"/>
  <c r="AL99" i="7"/>
  <c r="AK99" i="7"/>
  <c r="AS56" i="7"/>
  <c r="AH99" i="7"/>
  <c r="AG99" i="7"/>
  <c r="AD99" i="7"/>
  <c r="Z99" i="7"/>
  <c r="Y99" i="7"/>
  <c r="X99" i="7"/>
  <c r="W99" i="7"/>
  <c r="V99" i="7"/>
  <c r="AE56" i="7"/>
  <c r="P99" i="7"/>
  <c r="O99" i="7"/>
  <c r="N99" i="7"/>
  <c r="M99" i="7"/>
  <c r="K99" i="7"/>
  <c r="I99" i="7"/>
  <c r="H99" i="7"/>
  <c r="G99" i="7"/>
  <c r="F99" i="7"/>
  <c r="C56" i="7"/>
  <c r="AS55" i="7"/>
  <c r="AT55" i="7" s="1"/>
  <c r="AE55" i="7"/>
  <c r="AF55" i="7" s="1"/>
  <c r="C55" i="7"/>
  <c r="AE54" i="7"/>
  <c r="AF54" i="7" s="1"/>
  <c r="C54" i="7"/>
  <c r="AE53" i="7"/>
  <c r="AF53" i="7" s="1"/>
  <c r="C53" i="7"/>
  <c r="AS52" i="7"/>
  <c r="AT52" i="7" s="1"/>
  <c r="AE52" i="7"/>
  <c r="AF52" i="7" s="1"/>
  <c r="C52" i="7"/>
  <c r="AK98" i="7"/>
  <c r="AC98" i="7"/>
  <c r="U98" i="7"/>
  <c r="AE51" i="7"/>
  <c r="AF51" i="7" s="1"/>
  <c r="L98" i="7"/>
  <c r="C51" i="7"/>
  <c r="AE50" i="7"/>
  <c r="AF50" i="7" s="1"/>
  <c r="C50" i="7"/>
  <c r="AE49" i="7"/>
  <c r="AF49" i="7" s="1"/>
  <c r="C49" i="7"/>
  <c r="AT48" i="7"/>
  <c r="AS48" i="7"/>
  <c r="AE48" i="7"/>
  <c r="AF48" i="7" s="1"/>
  <c r="C48" i="7"/>
  <c r="AS47" i="7"/>
  <c r="AT47" i="7" s="1"/>
  <c r="AE47" i="7"/>
  <c r="AF47" i="7" s="1"/>
  <c r="C47" i="7"/>
  <c r="C46" i="7"/>
  <c r="AS45" i="7"/>
  <c r="AT45" i="7" s="1"/>
  <c r="AE45" i="7"/>
  <c r="AF45" i="7" s="1"/>
  <c r="C45" i="7"/>
  <c r="AR98" i="7"/>
  <c r="AQ98" i="7"/>
  <c r="AP98" i="7"/>
  <c r="AO98" i="7"/>
  <c r="AN98" i="7"/>
  <c r="AM98" i="7"/>
  <c r="AL98" i="7"/>
  <c r="AJ98" i="7"/>
  <c r="AI98" i="7"/>
  <c r="AH98" i="7"/>
  <c r="AG98" i="7"/>
  <c r="AD98" i="7"/>
  <c r="Z98" i="7"/>
  <c r="Y98" i="7"/>
  <c r="X98" i="7"/>
  <c r="W98" i="7"/>
  <c r="P98" i="7"/>
  <c r="O98" i="7"/>
  <c r="N98" i="7"/>
  <c r="M98" i="7"/>
  <c r="J98" i="7"/>
  <c r="I98" i="7"/>
  <c r="H98" i="7"/>
  <c r="G98" i="7"/>
  <c r="F98" i="7"/>
  <c r="E98" i="7"/>
  <c r="C44" i="7"/>
  <c r="AS43" i="7"/>
  <c r="AT43" i="7" s="1"/>
  <c r="C43" i="7"/>
  <c r="AF42" i="7"/>
  <c r="AE42" i="7"/>
  <c r="C42" i="7"/>
  <c r="AE41" i="7"/>
  <c r="AF41" i="7" s="1"/>
  <c r="C41" i="7"/>
  <c r="AT40" i="7"/>
  <c r="AS40" i="7"/>
  <c r="AE40" i="7"/>
  <c r="AF40" i="7" s="1"/>
  <c r="C40" i="7"/>
  <c r="AS39" i="7"/>
  <c r="AT39" i="7" s="1"/>
  <c r="AE39" i="7"/>
  <c r="AF39" i="7" s="1"/>
  <c r="C39" i="7"/>
  <c r="C38" i="7"/>
  <c r="AM97" i="7"/>
  <c r="AS37" i="7"/>
  <c r="AT37" i="7" s="1"/>
  <c r="W97" i="7"/>
  <c r="N97" i="7"/>
  <c r="F97" i="7"/>
  <c r="C37" i="7"/>
  <c r="C36" i="7"/>
  <c r="AS35" i="7"/>
  <c r="AT35" i="7" s="1"/>
  <c r="C35" i="7"/>
  <c r="AE34" i="7"/>
  <c r="AF34" i="7" s="1"/>
  <c r="C34" i="7"/>
  <c r="AE33" i="7"/>
  <c r="AF33" i="7" s="1"/>
  <c r="C33" i="7"/>
  <c r="AR97" i="7"/>
  <c r="AQ97" i="7"/>
  <c r="AO97" i="7"/>
  <c r="AL97" i="7"/>
  <c r="AK97" i="7"/>
  <c r="AJ97" i="7"/>
  <c r="AI97" i="7"/>
  <c r="AS32" i="7"/>
  <c r="AT32" i="7" s="1"/>
  <c r="AD97" i="7"/>
  <c r="Y97" i="7"/>
  <c r="V97" i="7"/>
  <c r="P97" i="7"/>
  <c r="O97" i="7"/>
  <c r="M97" i="7"/>
  <c r="K97" i="7"/>
  <c r="J97" i="7"/>
  <c r="H97" i="7"/>
  <c r="G97" i="7"/>
  <c r="E97" i="7"/>
  <c r="C32" i="7"/>
  <c r="AS31" i="7"/>
  <c r="AT31" i="7" s="1"/>
  <c r="AE31" i="7"/>
  <c r="AF31" i="7" s="1"/>
  <c r="C31" i="7"/>
  <c r="AS30" i="7"/>
  <c r="AT30" i="7" s="1"/>
  <c r="C30" i="7"/>
  <c r="AS29" i="7"/>
  <c r="AT29" i="7" s="1"/>
  <c r="AE29" i="7"/>
  <c r="AF29" i="7" s="1"/>
  <c r="C29" i="7"/>
  <c r="C28" i="7"/>
  <c r="AS27" i="7"/>
  <c r="AT27" i="7" s="1"/>
  <c r="AE27" i="7"/>
  <c r="AF27" i="7" s="1"/>
  <c r="C27" i="7"/>
  <c r="AS26" i="7"/>
  <c r="AT26" i="7" s="1"/>
  <c r="AE26" i="7"/>
  <c r="AF26" i="7" s="1"/>
  <c r="C26" i="7"/>
  <c r="AS25" i="7"/>
  <c r="AT25" i="7" s="1"/>
  <c r="AE25" i="7"/>
  <c r="AF25" i="7" s="1"/>
  <c r="C25" i="7"/>
  <c r="AS24" i="7"/>
  <c r="AT24" i="7" s="1"/>
  <c r="AE24" i="7"/>
  <c r="AF24" i="7" s="1"/>
  <c r="C24" i="7"/>
  <c r="AS23" i="7"/>
  <c r="AT23" i="7" s="1"/>
  <c r="AE23" i="7"/>
  <c r="AF23" i="7" s="1"/>
  <c r="C23" i="7"/>
  <c r="AS22" i="7"/>
  <c r="AT22" i="7" s="1"/>
  <c r="AE22" i="7"/>
  <c r="AF22" i="7" s="1"/>
  <c r="C22" i="7"/>
  <c r="AS21" i="7"/>
  <c r="AT21" i="7" s="1"/>
  <c r="AE21" i="7"/>
  <c r="AF21" i="7" s="1"/>
  <c r="C21" i="7"/>
  <c r="AO96" i="7"/>
  <c r="AN96" i="7"/>
  <c r="Y96" i="7"/>
  <c r="X96" i="7"/>
  <c r="P96" i="7"/>
  <c r="O96" i="7"/>
  <c r="H96" i="7"/>
  <c r="G96" i="7"/>
  <c r="C20" i="7"/>
  <c r="AS19" i="7"/>
  <c r="AT19" i="7" s="1"/>
  <c r="AE19" i="7"/>
  <c r="AF19" i="7" s="1"/>
  <c r="C19" i="7"/>
  <c r="AS18" i="7"/>
  <c r="AT18" i="7" s="1"/>
  <c r="AE18" i="7"/>
  <c r="AF18" i="7" s="1"/>
  <c r="C18" i="7"/>
  <c r="AS17" i="7"/>
  <c r="AT17" i="7" s="1"/>
  <c r="AE17" i="7"/>
  <c r="AF17" i="7" s="1"/>
  <c r="C17" i="7"/>
  <c r="AS16" i="7"/>
  <c r="AT16" i="7" s="1"/>
  <c r="AE16" i="7"/>
  <c r="AF16" i="7" s="1"/>
  <c r="C16" i="7"/>
  <c r="AS15" i="7"/>
  <c r="AT15" i="7" s="1"/>
  <c r="AE15" i="7"/>
  <c r="AF15" i="7" s="1"/>
  <c r="C15" i="7"/>
  <c r="AS14" i="7"/>
  <c r="AT14" i="7" s="1"/>
  <c r="AE14" i="7"/>
  <c r="AF14" i="7" s="1"/>
  <c r="C14" i="7"/>
  <c r="AS13" i="7"/>
  <c r="AT13" i="7" s="1"/>
  <c r="AE13" i="7"/>
  <c r="AF13" i="7" s="1"/>
  <c r="C13" i="7"/>
  <c r="AS12" i="7"/>
  <c r="AT12" i="7" s="1"/>
  <c r="AF12" i="7"/>
  <c r="C12" i="7"/>
  <c r="AS11" i="7"/>
  <c r="AT11" i="7" s="1"/>
  <c r="S95" i="7"/>
  <c r="C11" i="7"/>
  <c r="AS10" i="7"/>
  <c r="AT10" i="7" s="1"/>
  <c r="AE10" i="7"/>
  <c r="AF10" i="7" s="1"/>
  <c r="C10" i="7"/>
  <c r="AS9" i="7"/>
  <c r="AT9" i="7" s="1"/>
  <c r="AE9" i="7"/>
  <c r="AF9" i="7" s="1"/>
  <c r="C9" i="7"/>
  <c r="AR95" i="7"/>
  <c r="AQ95" i="7"/>
  <c r="AJ95" i="7"/>
  <c r="AI95" i="7"/>
  <c r="AB95" i="7"/>
  <c r="AA95" i="7"/>
  <c r="T95" i="7"/>
  <c r="K95" i="7"/>
  <c r="J95" i="7"/>
  <c r="C8" i="7"/>
  <c r="AG6" i="7"/>
  <c r="S6" i="7"/>
  <c r="E4" i="7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D4" i="7"/>
  <c r="H129" i="6"/>
  <c r="C129" i="6"/>
  <c r="K128" i="6"/>
  <c r="H128" i="6"/>
  <c r="C128" i="6"/>
  <c r="H127" i="6"/>
  <c r="K127" i="6"/>
  <c r="C127" i="6"/>
  <c r="K126" i="6"/>
  <c r="C126" i="6"/>
  <c r="K125" i="6"/>
  <c r="H125" i="6"/>
  <c r="C125" i="6"/>
  <c r="K124" i="6"/>
  <c r="H124" i="6"/>
  <c r="C124" i="6"/>
  <c r="H123" i="6"/>
  <c r="F123" i="6" s="1"/>
  <c r="C123" i="6"/>
  <c r="H122" i="6"/>
  <c r="K122" i="6"/>
  <c r="C122" i="6"/>
  <c r="H121" i="6"/>
  <c r="K121" i="6"/>
  <c r="C121" i="6"/>
  <c r="H120" i="6"/>
  <c r="C120" i="6"/>
  <c r="H119" i="6"/>
  <c r="C119" i="6"/>
  <c r="Y139" i="6"/>
  <c r="V139" i="6"/>
  <c r="K118" i="6"/>
  <c r="C118" i="6"/>
  <c r="K117" i="6"/>
  <c r="H117" i="6"/>
  <c r="C117" i="6"/>
  <c r="K116" i="6"/>
  <c r="H116" i="6"/>
  <c r="C116" i="6"/>
  <c r="H115" i="6"/>
  <c r="C115" i="6"/>
  <c r="K114" i="6"/>
  <c r="C114" i="6"/>
  <c r="K113" i="6"/>
  <c r="H113" i="6"/>
  <c r="C113" i="6"/>
  <c r="K112" i="6"/>
  <c r="H112" i="6"/>
  <c r="C112" i="6"/>
  <c r="H111" i="6"/>
  <c r="K111" i="6"/>
  <c r="C111" i="6"/>
  <c r="K110" i="6"/>
  <c r="C110" i="6"/>
  <c r="K109" i="6"/>
  <c r="H109" i="6"/>
  <c r="C109" i="6"/>
  <c r="K108" i="6"/>
  <c r="C108" i="6"/>
  <c r="H107" i="6"/>
  <c r="C107" i="6"/>
  <c r="R138" i="6"/>
  <c r="K106" i="6"/>
  <c r="H106" i="6"/>
  <c r="C106" i="6"/>
  <c r="H105" i="6"/>
  <c r="K105" i="6"/>
  <c r="C105" i="6"/>
  <c r="K104" i="6"/>
  <c r="H104" i="6"/>
  <c r="C104" i="6"/>
  <c r="H103" i="6"/>
  <c r="C103" i="6"/>
  <c r="K102" i="6"/>
  <c r="C102" i="6"/>
  <c r="K101" i="6"/>
  <c r="C101" i="6"/>
  <c r="K100" i="6"/>
  <c r="C100" i="6"/>
  <c r="C99" i="6"/>
  <c r="K98" i="6"/>
  <c r="H98" i="6"/>
  <c r="C98" i="6"/>
  <c r="K97" i="6"/>
  <c r="H97" i="6"/>
  <c r="C97" i="6"/>
  <c r="H96" i="6"/>
  <c r="K96" i="6"/>
  <c r="C96" i="6"/>
  <c r="K95" i="6"/>
  <c r="H95" i="6"/>
  <c r="C95" i="6"/>
  <c r="C94" i="6"/>
  <c r="K93" i="6"/>
  <c r="C93" i="6"/>
  <c r="K92" i="6"/>
  <c r="H92" i="6"/>
  <c r="C92" i="6"/>
  <c r="H91" i="6"/>
  <c r="C91" i="6"/>
  <c r="H90" i="6"/>
  <c r="C90" i="6"/>
  <c r="C89" i="6"/>
  <c r="H88" i="6"/>
  <c r="C88" i="6"/>
  <c r="AA87" i="6"/>
  <c r="AA99" i="6" s="1"/>
  <c r="AA111" i="6" s="1"/>
  <c r="AA123" i="6" s="1"/>
  <c r="H87" i="6"/>
  <c r="C87" i="6"/>
  <c r="C86" i="6"/>
  <c r="K85" i="6"/>
  <c r="C85" i="6"/>
  <c r="K84" i="6"/>
  <c r="C84" i="6"/>
  <c r="H83" i="6"/>
  <c r="C83" i="6"/>
  <c r="K82" i="6"/>
  <c r="H82" i="6"/>
  <c r="C82" i="6"/>
  <c r="AA81" i="6"/>
  <c r="AA93" i="6" s="1"/>
  <c r="AA105" i="6" s="1"/>
  <c r="AA117" i="6" s="1"/>
  <c r="AA129" i="6" s="1"/>
  <c r="K81" i="6"/>
  <c r="H81" i="6"/>
  <c r="C81" i="6"/>
  <c r="K80" i="6"/>
  <c r="C80" i="6"/>
  <c r="H79" i="6"/>
  <c r="C79" i="6"/>
  <c r="K78" i="6"/>
  <c r="C78" i="6"/>
  <c r="H77" i="6"/>
  <c r="C77" i="6"/>
  <c r="H76" i="6"/>
  <c r="K76" i="6"/>
  <c r="F76" i="6"/>
  <c r="C76" i="6"/>
  <c r="K75" i="6"/>
  <c r="H75" i="6"/>
  <c r="C75" i="6"/>
  <c r="C74" i="6"/>
  <c r="H73" i="6"/>
  <c r="C73" i="6"/>
  <c r="K72" i="6"/>
  <c r="C72" i="6"/>
  <c r="H71" i="6"/>
  <c r="C71" i="6"/>
  <c r="H70" i="6"/>
  <c r="K70" i="6"/>
  <c r="C70" i="6"/>
  <c r="AB69" i="6"/>
  <c r="AB81" i="6" s="1"/>
  <c r="AB93" i="6" s="1"/>
  <c r="AB105" i="6" s="1"/>
  <c r="AB117" i="6" s="1"/>
  <c r="AB129" i="6" s="1"/>
  <c r="C69" i="6"/>
  <c r="AD68" i="6"/>
  <c r="AD80" i="6" s="1"/>
  <c r="AD92" i="6" s="1"/>
  <c r="AD104" i="6" s="1"/>
  <c r="AD116" i="6" s="1"/>
  <c r="H68" i="6"/>
  <c r="K68" i="6"/>
  <c r="C68" i="6"/>
  <c r="AA67" i="6"/>
  <c r="AA79" i="6" s="1"/>
  <c r="K67" i="6"/>
  <c r="C67" i="6"/>
  <c r="AB66" i="6"/>
  <c r="AB78" i="6" s="1"/>
  <c r="AB90" i="6" s="1"/>
  <c r="AB102" i="6" s="1"/>
  <c r="AB114" i="6" s="1"/>
  <c r="AB126" i="6" s="1"/>
  <c r="H66" i="6"/>
  <c r="M66" i="6"/>
  <c r="N66" i="6" s="1"/>
  <c r="C66" i="6"/>
  <c r="AA65" i="6"/>
  <c r="AA77" i="6" s="1"/>
  <c r="AA89" i="6" s="1"/>
  <c r="AA101" i="6" s="1"/>
  <c r="AA113" i="6" s="1"/>
  <c r="AA125" i="6" s="1"/>
  <c r="K65" i="6"/>
  <c r="C65" i="6"/>
  <c r="AA64" i="6"/>
  <c r="AA76" i="6" s="1"/>
  <c r="AA88" i="6" s="1"/>
  <c r="AA100" i="6" s="1"/>
  <c r="AA112" i="6" s="1"/>
  <c r="AA124" i="6" s="1"/>
  <c r="K64" i="6"/>
  <c r="H64" i="6"/>
  <c r="M64" i="6"/>
  <c r="N64" i="6" s="1"/>
  <c r="C64" i="6"/>
  <c r="C63" i="6"/>
  <c r="C62" i="6"/>
  <c r="K61" i="6"/>
  <c r="H61" i="6"/>
  <c r="C61" i="6"/>
  <c r="H60" i="6"/>
  <c r="C60" i="6"/>
  <c r="H59" i="6"/>
  <c r="C59" i="6"/>
  <c r="K58" i="6"/>
  <c r="C58" i="6"/>
  <c r="AE69" i="6"/>
  <c r="AE81" i="6" s="1"/>
  <c r="AE93" i="6" s="1"/>
  <c r="AD69" i="6"/>
  <c r="AD81" i="6" s="1"/>
  <c r="AA69" i="6"/>
  <c r="P57" i="6"/>
  <c r="H57" i="6"/>
  <c r="F57" i="6" s="1"/>
  <c r="M57" i="6"/>
  <c r="K57" i="6"/>
  <c r="I57" i="6" s="1"/>
  <c r="W57" i="6" s="1"/>
  <c r="C57" i="6"/>
  <c r="AE68" i="6"/>
  <c r="M56" i="6"/>
  <c r="N56" i="6" s="1"/>
  <c r="AB68" i="6"/>
  <c r="AB80" i="6" s="1"/>
  <c r="AB92" i="6" s="1"/>
  <c r="AB104" i="6" s="1"/>
  <c r="AB116" i="6" s="1"/>
  <c r="AB128" i="6" s="1"/>
  <c r="AA68" i="6"/>
  <c r="AA80" i="6" s="1"/>
  <c r="AA92" i="6" s="1"/>
  <c r="AA104" i="6" s="1"/>
  <c r="AA116" i="6" s="1"/>
  <c r="H56" i="6"/>
  <c r="K56" i="6"/>
  <c r="I56" i="6" s="1"/>
  <c r="W56" i="6" s="1"/>
  <c r="Q56" i="6"/>
  <c r="P56" i="6"/>
  <c r="C56" i="6"/>
  <c r="AE67" i="6"/>
  <c r="AE79" i="6" s="1"/>
  <c r="AD67" i="6"/>
  <c r="AD79" i="6" s="1"/>
  <c r="AB67" i="6"/>
  <c r="AB79" i="6" s="1"/>
  <c r="AB91" i="6" s="1"/>
  <c r="AB103" i="6" s="1"/>
  <c r="AB115" i="6" s="1"/>
  <c r="AB127" i="6" s="1"/>
  <c r="K55" i="6"/>
  <c r="C55" i="6"/>
  <c r="AE66" i="6"/>
  <c r="AE78" i="6" s="1"/>
  <c r="AE90" i="6" s="1"/>
  <c r="AE102" i="6" s="1"/>
  <c r="AE114" i="6" s="1"/>
  <c r="AD66" i="6"/>
  <c r="AD78" i="6" s="1"/>
  <c r="AD90" i="6" s="1"/>
  <c r="AD102" i="6" s="1"/>
  <c r="AD114" i="6" s="1"/>
  <c r="AD126" i="6" s="1"/>
  <c r="M126" i="6" s="1"/>
  <c r="AA66" i="6"/>
  <c r="AA78" i="6" s="1"/>
  <c r="AA90" i="6" s="1"/>
  <c r="AA102" i="6" s="1"/>
  <c r="AA114" i="6" s="1"/>
  <c r="AA126" i="6" s="1"/>
  <c r="P54" i="6"/>
  <c r="M54" i="6"/>
  <c r="C54" i="6"/>
  <c r="AE65" i="6"/>
  <c r="AB65" i="6"/>
  <c r="AB77" i="6" s="1"/>
  <c r="AB89" i="6" s="1"/>
  <c r="AB101" i="6" s="1"/>
  <c r="AB113" i="6" s="1"/>
  <c r="AB125" i="6" s="1"/>
  <c r="K53" i="6"/>
  <c r="H53" i="6"/>
  <c r="F53" i="6" s="1"/>
  <c r="C53" i="6"/>
  <c r="AE64" i="6"/>
  <c r="AD64" i="6"/>
  <c r="AD76" i="6" s="1"/>
  <c r="AB64" i="6"/>
  <c r="AB76" i="6" s="1"/>
  <c r="H52" i="6"/>
  <c r="P52" i="6"/>
  <c r="M52" i="6"/>
  <c r="N52" i="6" s="1"/>
  <c r="C52" i="6"/>
  <c r="AE63" i="6"/>
  <c r="AE75" i="6" s="1"/>
  <c r="AD63" i="6"/>
  <c r="AD75" i="6" s="1"/>
  <c r="AD87" i="6" s="1"/>
  <c r="AB63" i="6"/>
  <c r="AB75" i="6" s="1"/>
  <c r="AB87" i="6" s="1"/>
  <c r="AB99" i="6" s="1"/>
  <c r="AB111" i="6" s="1"/>
  <c r="AB123" i="6" s="1"/>
  <c r="AA63" i="6"/>
  <c r="AA75" i="6" s="1"/>
  <c r="F75" i="6" s="1"/>
  <c r="K51" i="6"/>
  <c r="P51" i="6"/>
  <c r="M51" i="6"/>
  <c r="N51" i="6" s="1"/>
  <c r="C51" i="6"/>
  <c r="AE62" i="6"/>
  <c r="AE74" i="6" s="1"/>
  <c r="AE86" i="6" s="1"/>
  <c r="AE98" i="6" s="1"/>
  <c r="AE110" i="6" s="1"/>
  <c r="AD62" i="6"/>
  <c r="AD74" i="6" s="1"/>
  <c r="AB62" i="6"/>
  <c r="AB74" i="6" s="1"/>
  <c r="AB86" i="6" s="1"/>
  <c r="AB98" i="6" s="1"/>
  <c r="AA62" i="6"/>
  <c r="AA74" i="6" s="1"/>
  <c r="AA86" i="6" s="1"/>
  <c r="AA98" i="6" s="1"/>
  <c r="AA110" i="6" s="1"/>
  <c r="AA122" i="6" s="1"/>
  <c r="K50" i="6"/>
  <c r="Q50" i="6"/>
  <c r="P50" i="6"/>
  <c r="H50" i="6"/>
  <c r="C50" i="6"/>
  <c r="AE61" i="6"/>
  <c r="AD61" i="6"/>
  <c r="AD73" i="6" s="1"/>
  <c r="AB61" i="6"/>
  <c r="AB73" i="6" s="1"/>
  <c r="AB85" i="6" s="1"/>
  <c r="AB97" i="6" s="1"/>
  <c r="AA61" i="6"/>
  <c r="AA73" i="6" s="1"/>
  <c r="AA85" i="6" s="1"/>
  <c r="AA97" i="6" s="1"/>
  <c r="AA109" i="6" s="1"/>
  <c r="AA121" i="6" s="1"/>
  <c r="N49" i="6"/>
  <c r="M49" i="6"/>
  <c r="H49" i="6"/>
  <c r="F49" i="6" s="1"/>
  <c r="C49" i="6"/>
  <c r="AE60" i="6"/>
  <c r="AE72" i="6" s="1"/>
  <c r="AE84" i="6" s="1"/>
  <c r="AD60" i="6"/>
  <c r="AD72" i="6" s="1"/>
  <c r="AD84" i="6" s="1"/>
  <c r="AD96" i="6" s="1"/>
  <c r="AB60" i="6"/>
  <c r="AB72" i="6" s="1"/>
  <c r="AB84" i="6" s="1"/>
  <c r="AB96" i="6" s="1"/>
  <c r="AB108" i="6" s="1"/>
  <c r="AB120" i="6" s="1"/>
  <c r="AA60" i="6"/>
  <c r="AA72" i="6" s="1"/>
  <c r="AA84" i="6" s="1"/>
  <c r="AA96" i="6" s="1"/>
  <c r="AA108" i="6" s="1"/>
  <c r="AA120" i="6" s="1"/>
  <c r="P48" i="6"/>
  <c r="Q48" i="6" s="1"/>
  <c r="H48" i="6"/>
  <c r="C48" i="6"/>
  <c r="AE59" i="6"/>
  <c r="AE71" i="6" s="1"/>
  <c r="AE83" i="6" s="1"/>
  <c r="AD59" i="6"/>
  <c r="AB59" i="6"/>
  <c r="AB71" i="6" s="1"/>
  <c r="AB83" i="6" s="1"/>
  <c r="AB95" i="6" s="1"/>
  <c r="AB107" i="6" s="1"/>
  <c r="AB119" i="6" s="1"/>
  <c r="AA59" i="6"/>
  <c r="AA71" i="6" s="1"/>
  <c r="AA83" i="6" s="1"/>
  <c r="H47" i="6"/>
  <c r="K47" i="6"/>
  <c r="C47" i="6"/>
  <c r="AE58" i="6"/>
  <c r="AE70" i="6" s="1"/>
  <c r="AE82" i="6" s="1"/>
  <c r="AE94" i="6" s="1"/>
  <c r="AE106" i="6" s="1"/>
  <c r="AD58" i="6"/>
  <c r="AD70" i="6" s="1"/>
  <c r="AD82" i="6" s="1"/>
  <c r="AB58" i="6"/>
  <c r="AB70" i="6" s="1"/>
  <c r="AB82" i="6" s="1"/>
  <c r="AB94" i="6" s="1"/>
  <c r="AB106" i="6" s="1"/>
  <c r="AB118" i="6" s="1"/>
  <c r="AA58" i="6"/>
  <c r="AA70" i="6" s="1"/>
  <c r="F70" i="6" s="1"/>
  <c r="V133" i="6"/>
  <c r="Q46" i="6"/>
  <c r="P46" i="6"/>
  <c r="O133" i="6"/>
  <c r="M46" i="6"/>
  <c r="K46" i="6"/>
  <c r="I46" i="6" s="1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T7" i="6"/>
  <c r="M7" i="6"/>
  <c r="AT101" i="5"/>
  <c r="L101" i="5"/>
  <c r="AG100" i="5"/>
  <c r="BC99" i="5"/>
  <c r="I98" i="5"/>
  <c r="Y96" i="5"/>
  <c r="C91" i="5"/>
  <c r="AM90" i="5"/>
  <c r="U90" i="5"/>
  <c r="C90" i="5"/>
  <c r="BE89" i="5"/>
  <c r="AM89" i="5"/>
  <c r="U89" i="5"/>
  <c r="C89" i="5"/>
  <c r="BE88" i="5"/>
  <c r="C88" i="5"/>
  <c r="BE87" i="5"/>
  <c r="U87" i="5"/>
  <c r="C87" i="5"/>
  <c r="U86" i="5"/>
  <c r="C86" i="5"/>
  <c r="BE85" i="5"/>
  <c r="AM85" i="5"/>
  <c r="C85" i="5"/>
  <c r="BB101" i="5"/>
  <c r="AK101" i="5"/>
  <c r="AC101" i="5"/>
  <c r="AM84" i="5"/>
  <c r="T101" i="5"/>
  <c r="C84" i="5"/>
  <c r="U83" i="5"/>
  <c r="C83" i="5"/>
  <c r="BC101" i="5"/>
  <c r="AU101" i="5"/>
  <c r="AL101" i="5"/>
  <c r="AD101" i="5"/>
  <c r="AM82" i="5"/>
  <c r="M101" i="5"/>
  <c r="E101" i="5"/>
  <c r="C82" i="5"/>
  <c r="C81" i="5"/>
  <c r="AW101" i="5"/>
  <c r="AO101" i="5"/>
  <c r="AJ101" i="5"/>
  <c r="AI101" i="5"/>
  <c r="AB101" i="5"/>
  <c r="AA101" i="5"/>
  <c r="AM80" i="5"/>
  <c r="R101" i="5"/>
  <c r="Q101" i="5"/>
  <c r="J101" i="5"/>
  <c r="I101" i="5"/>
  <c r="U80" i="5"/>
  <c r="C80" i="5"/>
  <c r="U79" i="5"/>
  <c r="C79" i="5"/>
  <c r="C78" i="5"/>
  <c r="BE77" i="5"/>
  <c r="AM77" i="5"/>
  <c r="C77" i="5"/>
  <c r="BE76" i="5"/>
  <c r="C76" i="5"/>
  <c r="AM75" i="5"/>
  <c r="U75" i="5"/>
  <c r="C75" i="5"/>
  <c r="AM74" i="5"/>
  <c r="U74" i="5"/>
  <c r="C74" i="5"/>
  <c r="BE73" i="5"/>
  <c r="C73" i="5"/>
  <c r="BE72" i="5"/>
  <c r="Y100" i="5"/>
  <c r="AM72" i="5"/>
  <c r="P100" i="5"/>
  <c r="H100" i="5"/>
  <c r="U72" i="5"/>
  <c r="C72" i="5"/>
  <c r="U71" i="5"/>
  <c r="C71" i="5"/>
  <c r="AY100" i="5"/>
  <c r="AQ100" i="5"/>
  <c r="BE70" i="5"/>
  <c r="AH100" i="5"/>
  <c r="Z100" i="5"/>
  <c r="Q100" i="5"/>
  <c r="I100" i="5"/>
  <c r="C70" i="5"/>
  <c r="BE69" i="5"/>
  <c r="AM69" i="5"/>
  <c r="C69" i="5"/>
  <c r="BB100" i="5"/>
  <c r="BA100" i="5"/>
  <c r="AZ100" i="5"/>
  <c r="AT100" i="5"/>
  <c r="AS100" i="5"/>
  <c r="AR100" i="5"/>
  <c r="O100" i="5"/>
  <c r="O109" i="5" s="1"/>
  <c r="G100" i="5"/>
  <c r="G109" i="5" s="1"/>
  <c r="C68" i="5"/>
  <c r="BE67" i="5"/>
  <c r="C67" i="5"/>
  <c r="BE66" i="5"/>
  <c r="AM66" i="5"/>
  <c r="U66" i="5"/>
  <c r="C66" i="5"/>
  <c r="BE65" i="5"/>
  <c r="U65" i="5"/>
  <c r="C65" i="5"/>
  <c r="BE64" i="5"/>
  <c r="C64" i="5"/>
  <c r="AM63" i="5"/>
  <c r="U63" i="5"/>
  <c r="C63" i="5"/>
  <c r="BE62" i="5"/>
  <c r="AM62" i="5"/>
  <c r="C62" i="5"/>
  <c r="BE61" i="5"/>
  <c r="AM61" i="5"/>
  <c r="U61" i="5"/>
  <c r="C61" i="5"/>
  <c r="AM60" i="5"/>
  <c r="C60" i="5"/>
  <c r="AM59" i="5"/>
  <c r="U59" i="5"/>
  <c r="C59" i="5"/>
  <c r="C58" i="5"/>
  <c r="AU99" i="5"/>
  <c r="BE57" i="5"/>
  <c r="AL99" i="5"/>
  <c r="AD99" i="5"/>
  <c r="AM57" i="5"/>
  <c r="M99" i="5"/>
  <c r="U57" i="5"/>
  <c r="C57" i="5"/>
  <c r="AZ99" i="5"/>
  <c r="AY99" i="5"/>
  <c r="AR99" i="5"/>
  <c r="AQ99" i="5"/>
  <c r="AK99" i="5"/>
  <c r="AH99" i="5"/>
  <c r="AG99" i="5"/>
  <c r="AC99" i="5"/>
  <c r="Z99" i="5"/>
  <c r="Y99" i="5"/>
  <c r="O99" i="5"/>
  <c r="G99" i="5"/>
  <c r="C56" i="5"/>
  <c r="BE55" i="5"/>
  <c r="U55" i="5"/>
  <c r="C55" i="5"/>
  <c r="BE54" i="5"/>
  <c r="AM54" i="5"/>
  <c r="C54" i="5"/>
  <c r="BE53" i="5"/>
  <c r="AM53" i="5"/>
  <c r="C53" i="5"/>
  <c r="AM52" i="5"/>
  <c r="U52" i="5"/>
  <c r="C52" i="5"/>
  <c r="C51" i="5"/>
  <c r="AM50" i="5"/>
  <c r="U50" i="5"/>
  <c r="C50" i="5"/>
  <c r="BE49" i="5"/>
  <c r="C49" i="5"/>
  <c r="BE48" i="5"/>
  <c r="C48" i="5"/>
  <c r="BE47" i="5"/>
  <c r="U47" i="5"/>
  <c r="C47" i="5"/>
  <c r="AQ98" i="5"/>
  <c r="C46" i="5"/>
  <c r="Q98" i="5"/>
  <c r="U45" i="5"/>
  <c r="C45" i="5"/>
  <c r="BA98" i="5"/>
  <c r="AX98" i="5"/>
  <c r="AW98" i="5"/>
  <c r="AS98" i="5"/>
  <c r="AP98" i="5"/>
  <c r="AO98" i="5"/>
  <c r="AJ98" i="5"/>
  <c r="AB98" i="5"/>
  <c r="R98" i="5"/>
  <c r="O98" i="5"/>
  <c r="N98" i="5"/>
  <c r="J98" i="5"/>
  <c r="G98" i="5"/>
  <c r="F98" i="5"/>
  <c r="C44" i="5"/>
  <c r="BE43" i="5"/>
  <c r="C43" i="5"/>
  <c r="AM42" i="5"/>
  <c r="C42" i="5"/>
  <c r="BE41" i="5"/>
  <c r="C41" i="5"/>
  <c r="AM40" i="5"/>
  <c r="U40" i="5"/>
  <c r="C40" i="5"/>
  <c r="BE39" i="5"/>
  <c r="C39" i="5"/>
  <c r="AM38" i="5"/>
  <c r="C38" i="5"/>
  <c r="U37" i="5"/>
  <c r="C37" i="5"/>
  <c r="AK97" i="5"/>
  <c r="C36" i="5"/>
  <c r="BE35" i="5"/>
  <c r="U35" i="5"/>
  <c r="C35" i="5"/>
  <c r="C34" i="5"/>
  <c r="BE33" i="5"/>
  <c r="C33" i="5"/>
  <c r="BC97" i="5"/>
  <c r="BB97" i="5"/>
  <c r="AU97" i="5"/>
  <c r="AT97" i="5"/>
  <c r="AL97" i="5"/>
  <c r="AD97" i="5"/>
  <c r="T97" i="5"/>
  <c r="M97" i="5"/>
  <c r="L97" i="5"/>
  <c r="E97" i="5"/>
  <c r="C32" i="5"/>
  <c r="AM31" i="5"/>
  <c r="C31" i="5"/>
  <c r="BE30" i="5"/>
  <c r="AM30" i="5"/>
  <c r="U30" i="5"/>
  <c r="C30" i="5"/>
  <c r="C29" i="5"/>
  <c r="BE28" i="5"/>
  <c r="C28" i="5"/>
  <c r="BE27" i="5"/>
  <c r="AM27" i="5"/>
  <c r="C27" i="5"/>
  <c r="BE26" i="5"/>
  <c r="AM26" i="5"/>
  <c r="U26" i="5"/>
  <c r="C26" i="5"/>
  <c r="C25" i="5"/>
  <c r="BE24" i="5"/>
  <c r="AM24" i="5"/>
  <c r="U24" i="5"/>
  <c r="C24" i="5"/>
  <c r="BE23" i="5"/>
  <c r="C23" i="5"/>
  <c r="BE22" i="5"/>
  <c r="U22" i="5"/>
  <c r="C22" i="5"/>
  <c r="BE21" i="5"/>
  <c r="AM21" i="5"/>
  <c r="U21" i="5"/>
  <c r="C21" i="5"/>
  <c r="AY96" i="5"/>
  <c r="AQ96" i="5"/>
  <c r="AG96" i="5"/>
  <c r="P96" i="5"/>
  <c r="H96" i="5"/>
  <c r="C20" i="5"/>
  <c r="AM19" i="5"/>
  <c r="C19" i="5"/>
  <c r="AM18" i="5"/>
  <c r="C18" i="5"/>
  <c r="BE17" i="5"/>
  <c r="U17" i="5"/>
  <c r="C17" i="5"/>
  <c r="U16" i="5"/>
  <c r="C16" i="5"/>
  <c r="BE15" i="5"/>
  <c r="C15" i="5"/>
  <c r="BE14" i="5"/>
  <c r="C14" i="5"/>
  <c r="BE13" i="5"/>
  <c r="AM13" i="5"/>
  <c r="U13" i="5"/>
  <c r="C13" i="5"/>
  <c r="AM12" i="5"/>
  <c r="C12" i="5"/>
  <c r="BE11" i="5"/>
  <c r="AM11" i="5"/>
  <c r="C11" i="5"/>
  <c r="BE10" i="5"/>
  <c r="AM10" i="5"/>
  <c r="U10" i="5"/>
  <c r="C10" i="5"/>
  <c r="BE9" i="5"/>
  <c r="AM9" i="5"/>
  <c r="U9" i="5"/>
  <c r="C9" i="5"/>
  <c r="BB95" i="5"/>
  <c r="AZ95" i="5"/>
  <c r="AU95" i="5"/>
  <c r="AT95" i="5"/>
  <c r="AR95" i="5"/>
  <c r="AG95" i="5"/>
  <c r="Y95" i="5"/>
  <c r="P95" i="5"/>
  <c r="M95" i="5"/>
  <c r="H95" i="5"/>
  <c r="C8" i="5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A95" i="4"/>
  <c r="K129" i="3"/>
  <c r="H129" i="3"/>
  <c r="C129" i="3"/>
  <c r="H128" i="3"/>
  <c r="C128" i="3"/>
  <c r="K127" i="3"/>
  <c r="H127" i="3"/>
  <c r="C127" i="3"/>
  <c r="K126" i="3"/>
  <c r="C126" i="3"/>
  <c r="K125" i="3"/>
  <c r="H125" i="3"/>
  <c r="C125" i="3"/>
  <c r="C124" i="3"/>
  <c r="K123" i="3"/>
  <c r="C123" i="3"/>
  <c r="K122" i="3"/>
  <c r="H122" i="3"/>
  <c r="C122" i="3"/>
  <c r="K121" i="3"/>
  <c r="H121" i="3"/>
  <c r="C121" i="3"/>
  <c r="C120" i="3"/>
  <c r="K119" i="3"/>
  <c r="H119" i="3"/>
  <c r="C119" i="3"/>
  <c r="Y139" i="3"/>
  <c r="C118" i="3"/>
  <c r="K117" i="3"/>
  <c r="H117" i="3"/>
  <c r="C117" i="3"/>
  <c r="K116" i="3"/>
  <c r="C116" i="3"/>
  <c r="K115" i="3"/>
  <c r="C115" i="3"/>
  <c r="K114" i="3"/>
  <c r="H114" i="3"/>
  <c r="C114" i="3"/>
  <c r="K113" i="3"/>
  <c r="H113" i="3"/>
  <c r="C113" i="3"/>
  <c r="C112" i="3"/>
  <c r="H111" i="3"/>
  <c r="K111" i="3"/>
  <c r="C111" i="3"/>
  <c r="C110" i="3"/>
  <c r="K109" i="3"/>
  <c r="H109" i="3"/>
  <c r="C109" i="3"/>
  <c r="C108" i="3"/>
  <c r="K107" i="3"/>
  <c r="C107" i="3"/>
  <c r="K106" i="3"/>
  <c r="H106" i="3"/>
  <c r="C106" i="3"/>
  <c r="K105" i="3"/>
  <c r="H105" i="3"/>
  <c r="C105" i="3"/>
  <c r="C104" i="3"/>
  <c r="K103" i="3"/>
  <c r="H103" i="3"/>
  <c r="C103" i="3"/>
  <c r="H102" i="3"/>
  <c r="K102" i="3"/>
  <c r="C102" i="3"/>
  <c r="K101" i="3"/>
  <c r="C101" i="3"/>
  <c r="C100" i="3"/>
  <c r="K99" i="3"/>
  <c r="H99" i="3"/>
  <c r="C99" i="3"/>
  <c r="H98" i="3"/>
  <c r="K98" i="3"/>
  <c r="C98" i="3"/>
  <c r="H97" i="3"/>
  <c r="K97" i="3"/>
  <c r="C97" i="3"/>
  <c r="H96" i="3"/>
  <c r="K96" i="3"/>
  <c r="C96" i="3"/>
  <c r="K95" i="3"/>
  <c r="H95" i="3"/>
  <c r="C95" i="3"/>
  <c r="C94" i="3"/>
  <c r="C93" i="3"/>
  <c r="H92" i="3"/>
  <c r="C92" i="3"/>
  <c r="H91" i="3"/>
  <c r="C91" i="3"/>
  <c r="H90" i="3"/>
  <c r="C90" i="3"/>
  <c r="H89" i="3"/>
  <c r="K89" i="3"/>
  <c r="C89" i="3"/>
  <c r="H88" i="3"/>
  <c r="K88" i="3"/>
  <c r="C88" i="3"/>
  <c r="K87" i="3"/>
  <c r="C87" i="3"/>
  <c r="K86" i="3"/>
  <c r="C86" i="3"/>
  <c r="C85" i="3"/>
  <c r="H84" i="3"/>
  <c r="C84" i="3"/>
  <c r="H83" i="3"/>
  <c r="C83" i="3"/>
  <c r="C82" i="3"/>
  <c r="H81" i="3"/>
  <c r="K81" i="3"/>
  <c r="C81" i="3"/>
  <c r="K80" i="3"/>
  <c r="C80" i="3"/>
  <c r="C79" i="3"/>
  <c r="K78" i="3"/>
  <c r="C78" i="3"/>
  <c r="H77" i="3"/>
  <c r="K77" i="3"/>
  <c r="C77" i="3"/>
  <c r="H76" i="3"/>
  <c r="K76" i="3"/>
  <c r="C76" i="3"/>
  <c r="H75" i="3"/>
  <c r="K75" i="3"/>
  <c r="C75" i="3"/>
  <c r="K74" i="3"/>
  <c r="H74" i="3"/>
  <c r="C74" i="3"/>
  <c r="K73" i="3"/>
  <c r="C73" i="3"/>
  <c r="K72" i="3"/>
  <c r="C72" i="3"/>
  <c r="K71" i="3"/>
  <c r="H71" i="3"/>
  <c r="C71" i="3"/>
  <c r="H70" i="3"/>
  <c r="C70" i="3"/>
  <c r="H69" i="3"/>
  <c r="K69" i="3"/>
  <c r="C69" i="3"/>
  <c r="H68" i="3"/>
  <c r="K68" i="3"/>
  <c r="C68" i="3"/>
  <c r="H67" i="3"/>
  <c r="K67" i="3"/>
  <c r="C67" i="3"/>
  <c r="C66" i="3"/>
  <c r="K65" i="3"/>
  <c r="C65" i="3"/>
  <c r="H64" i="3"/>
  <c r="K64" i="3"/>
  <c r="C64" i="3"/>
  <c r="H63" i="3"/>
  <c r="C63" i="3"/>
  <c r="H62" i="3"/>
  <c r="C62" i="3"/>
  <c r="K61" i="3"/>
  <c r="H61" i="3"/>
  <c r="C61" i="3"/>
  <c r="H60" i="3"/>
  <c r="K60" i="3"/>
  <c r="C60" i="3"/>
  <c r="H59" i="3"/>
  <c r="K59" i="3"/>
  <c r="C59" i="3"/>
  <c r="K58" i="3"/>
  <c r="C58" i="3"/>
  <c r="K57" i="3"/>
  <c r="C57" i="3"/>
  <c r="H56" i="3"/>
  <c r="K56" i="3"/>
  <c r="C56" i="3"/>
  <c r="H55" i="3"/>
  <c r="C55" i="3"/>
  <c r="H54" i="3"/>
  <c r="C54" i="3"/>
  <c r="H53" i="3"/>
  <c r="F53" i="3" s="1"/>
  <c r="C53" i="3"/>
  <c r="H52" i="3"/>
  <c r="C52" i="3"/>
  <c r="H51" i="3"/>
  <c r="C51" i="3"/>
  <c r="H50" i="3"/>
  <c r="K50" i="3"/>
  <c r="C50" i="3"/>
  <c r="AA49" i="3"/>
  <c r="AA61" i="3" s="1"/>
  <c r="AA73" i="3" s="1"/>
  <c r="AA85" i="3" s="1"/>
  <c r="AA97" i="3" s="1"/>
  <c r="AA109" i="3" s="1"/>
  <c r="AA121" i="3" s="1"/>
  <c r="H49" i="3"/>
  <c r="K49" i="3"/>
  <c r="C49" i="3"/>
  <c r="H48" i="3"/>
  <c r="K48" i="3"/>
  <c r="C48" i="3"/>
  <c r="K47" i="3"/>
  <c r="H47" i="3"/>
  <c r="C47" i="3"/>
  <c r="Y133" i="3"/>
  <c r="P46" i="3"/>
  <c r="K46" i="3"/>
  <c r="C46" i="3"/>
  <c r="C45" i="3"/>
  <c r="C44" i="3"/>
  <c r="C43" i="3"/>
  <c r="C42" i="3"/>
  <c r="AD53" i="3"/>
  <c r="AD65" i="3" s="1"/>
  <c r="AD77" i="3" s="1"/>
  <c r="AD89" i="3" s="1"/>
  <c r="C41" i="3"/>
  <c r="C40" i="3"/>
  <c r="C39" i="3"/>
  <c r="C38" i="3"/>
  <c r="C37" i="3"/>
  <c r="C36" i="3"/>
  <c r="C35" i="3"/>
  <c r="C34" i="3"/>
  <c r="C33" i="3"/>
  <c r="C32" i="3"/>
  <c r="C31" i="3"/>
  <c r="AD54" i="3"/>
  <c r="AD66" i="3" s="1"/>
  <c r="C30" i="3"/>
  <c r="AB53" i="3"/>
  <c r="AB65" i="3" s="1"/>
  <c r="AB77" i="3" s="1"/>
  <c r="AB89" i="3" s="1"/>
  <c r="AB101" i="3" s="1"/>
  <c r="AB113" i="3" s="1"/>
  <c r="AB125" i="3" s="1"/>
  <c r="I125" i="3" s="1"/>
  <c r="AA53" i="3"/>
  <c r="AA65" i="3" s="1"/>
  <c r="AA77" i="3" s="1"/>
  <c r="AA89" i="3" s="1"/>
  <c r="AA101" i="3" s="1"/>
  <c r="AA113" i="3" s="1"/>
  <c r="AA125" i="3" s="1"/>
  <c r="C29" i="3"/>
  <c r="C28" i="3"/>
  <c r="C27" i="3"/>
  <c r="C26" i="3"/>
  <c r="C25" i="3"/>
  <c r="C24" i="3"/>
  <c r="C23" i="3"/>
  <c r="C22" i="3"/>
  <c r="AE46" i="3" s="1"/>
  <c r="AE58" i="3" s="1"/>
  <c r="AE70" i="3" s="1"/>
  <c r="AE82" i="3" s="1"/>
  <c r="AE94" i="3" s="1"/>
  <c r="C21" i="3"/>
  <c r="C20" i="3"/>
  <c r="C19" i="3"/>
  <c r="C18" i="3"/>
  <c r="C17" i="3"/>
  <c r="C16" i="3"/>
  <c r="C15" i="3"/>
  <c r="C14" i="3"/>
  <c r="C13" i="3"/>
  <c r="C12" i="3"/>
  <c r="C11" i="3"/>
  <c r="C10" i="3"/>
  <c r="T7" i="3"/>
  <c r="M7" i="3"/>
  <c r="Q101" i="2"/>
  <c r="I101" i="2"/>
  <c r="S99" i="2"/>
  <c r="K99" i="2"/>
  <c r="U97" i="2"/>
  <c r="M97" i="2"/>
  <c r="E97" i="2"/>
  <c r="W95" i="2"/>
  <c r="O95" i="2"/>
  <c r="G95" i="2"/>
  <c r="X91" i="2"/>
  <c r="C91" i="2"/>
  <c r="X90" i="2"/>
  <c r="C90" i="2"/>
  <c r="X89" i="2"/>
  <c r="C89" i="2"/>
  <c r="X88" i="2"/>
  <c r="C88" i="2"/>
  <c r="X87" i="2"/>
  <c r="C87" i="2"/>
  <c r="X86" i="2"/>
  <c r="C86" i="2"/>
  <c r="X85" i="2"/>
  <c r="C85" i="2"/>
  <c r="X84" i="2"/>
  <c r="C84" i="2"/>
  <c r="X83" i="2"/>
  <c r="C83" i="2"/>
  <c r="R101" i="2"/>
  <c r="J101" i="2"/>
  <c r="X82" i="2"/>
  <c r="C82" i="2"/>
  <c r="X81" i="2"/>
  <c r="C81" i="2"/>
  <c r="W101" i="2"/>
  <c r="V101" i="2"/>
  <c r="U101" i="2"/>
  <c r="T101" i="2"/>
  <c r="S101" i="2"/>
  <c r="P101" i="2"/>
  <c r="O101" i="2"/>
  <c r="N101" i="2"/>
  <c r="M101" i="2"/>
  <c r="L101" i="2"/>
  <c r="K101" i="2"/>
  <c r="H101" i="2"/>
  <c r="G101" i="2"/>
  <c r="F101" i="2"/>
  <c r="E101" i="2"/>
  <c r="C80" i="2"/>
  <c r="X79" i="2"/>
  <c r="C79" i="2"/>
  <c r="X78" i="2"/>
  <c r="C78" i="2"/>
  <c r="X77" i="2"/>
  <c r="C77" i="2"/>
  <c r="X76" i="2"/>
  <c r="C76" i="2"/>
  <c r="X75" i="2"/>
  <c r="C75" i="2"/>
  <c r="X74" i="2"/>
  <c r="C74" i="2"/>
  <c r="X73" i="2"/>
  <c r="C73" i="2"/>
  <c r="X72" i="2"/>
  <c r="C72" i="2"/>
  <c r="X71" i="2"/>
  <c r="C71" i="2"/>
  <c r="X70" i="2"/>
  <c r="C70" i="2"/>
  <c r="X69" i="2"/>
  <c r="C69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C68" i="2"/>
  <c r="X67" i="2"/>
  <c r="C67" i="2"/>
  <c r="X66" i="2"/>
  <c r="C66" i="2"/>
  <c r="X65" i="2"/>
  <c r="C65" i="2"/>
  <c r="X64" i="2"/>
  <c r="C64" i="2"/>
  <c r="X63" i="2"/>
  <c r="C63" i="2"/>
  <c r="X62" i="2"/>
  <c r="C62" i="2"/>
  <c r="X61" i="2"/>
  <c r="C61" i="2"/>
  <c r="X60" i="2"/>
  <c r="C60" i="2"/>
  <c r="T99" i="2"/>
  <c r="L99" i="2"/>
  <c r="X59" i="2"/>
  <c r="C59" i="2"/>
  <c r="X58" i="2"/>
  <c r="C58" i="2"/>
  <c r="X57" i="2"/>
  <c r="C57" i="2"/>
  <c r="W99" i="2"/>
  <c r="V99" i="2"/>
  <c r="U99" i="2"/>
  <c r="R99" i="2"/>
  <c r="Q99" i="2"/>
  <c r="P99" i="2"/>
  <c r="O99" i="2"/>
  <c r="N99" i="2"/>
  <c r="M99" i="2"/>
  <c r="J99" i="2"/>
  <c r="I99" i="2"/>
  <c r="H99" i="2"/>
  <c r="G99" i="2"/>
  <c r="F99" i="2"/>
  <c r="E99" i="2"/>
  <c r="C56" i="2"/>
  <c r="X55" i="2"/>
  <c r="C55" i="2"/>
  <c r="X54" i="2"/>
  <c r="C54" i="2"/>
  <c r="X53" i="2"/>
  <c r="C53" i="2"/>
  <c r="X52" i="2"/>
  <c r="C52" i="2"/>
  <c r="X51" i="2"/>
  <c r="C51" i="2"/>
  <c r="X50" i="2"/>
  <c r="C50" i="2"/>
  <c r="X49" i="2"/>
  <c r="C49" i="2"/>
  <c r="X48" i="2"/>
  <c r="C48" i="2"/>
  <c r="X47" i="2"/>
  <c r="C47" i="2"/>
  <c r="X46" i="2"/>
  <c r="C46" i="2"/>
  <c r="Q98" i="2"/>
  <c r="P98" i="2"/>
  <c r="I98" i="2"/>
  <c r="H98" i="2"/>
  <c r="C45" i="2"/>
  <c r="W98" i="2"/>
  <c r="V98" i="2"/>
  <c r="U98" i="2"/>
  <c r="T98" i="2"/>
  <c r="S98" i="2"/>
  <c r="R98" i="2"/>
  <c r="O98" i="2"/>
  <c r="N98" i="2"/>
  <c r="M98" i="2"/>
  <c r="L98" i="2"/>
  <c r="K98" i="2"/>
  <c r="J98" i="2"/>
  <c r="G98" i="2"/>
  <c r="F98" i="2"/>
  <c r="E98" i="2"/>
  <c r="C44" i="2"/>
  <c r="X43" i="2"/>
  <c r="C43" i="2"/>
  <c r="X42" i="2"/>
  <c r="C42" i="2"/>
  <c r="X41" i="2"/>
  <c r="C41" i="2"/>
  <c r="X40" i="2"/>
  <c r="C40" i="2"/>
  <c r="X39" i="2"/>
  <c r="C39" i="2"/>
  <c r="X38" i="2"/>
  <c r="C38" i="2"/>
  <c r="X37" i="2"/>
  <c r="C37" i="2"/>
  <c r="X36" i="2"/>
  <c r="C36" i="2"/>
  <c r="X35" i="2"/>
  <c r="C35" i="2"/>
  <c r="X34" i="2"/>
  <c r="C34" i="2"/>
  <c r="X33" i="2"/>
  <c r="C33" i="2"/>
  <c r="W97" i="2"/>
  <c r="V97" i="2"/>
  <c r="T97" i="2"/>
  <c r="S97" i="2"/>
  <c r="R97" i="2"/>
  <c r="Q97" i="2"/>
  <c r="P97" i="2"/>
  <c r="O97" i="2"/>
  <c r="N97" i="2"/>
  <c r="L97" i="2"/>
  <c r="K97" i="2"/>
  <c r="J97" i="2"/>
  <c r="I97" i="2"/>
  <c r="H97" i="2"/>
  <c r="G97" i="2"/>
  <c r="F97" i="2"/>
  <c r="X32" i="2"/>
  <c r="C32" i="2"/>
  <c r="X31" i="2"/>
  <c r="C31" i="2"/>
  <c r="X30" i="2"/>
  <c r="C30" i="2"/>
  <c r="X29" i="2"/>
  <c r="C29" i="2"/>
  <c r="X28" i="2"/>
  <c r="C28" i="2"/>
  <c r="X27" i="2"/>
  <c r="C27" i="2"/>
  <c r="X26" i="2"/>
  <c r="C26" i="2"/>
  <c r="X25" i="2"/>
  <c r="C25" i="2"/>
  <c r="X24" i="2"/>
  <c r="C24" i="2"/>
  <c r="X23" i="2"/>
  <c r="C23" i="2"/>
  <c r="S96" i="2"/>
  <c r="R96" i="2"/>
  <c r="K96" i="2"/>
  <c r="J96" i="2"/>
  <c r="X22" i="2"/>
  <c r="C22" i="2"/>
  <c r="X21" i="2"/>
  <c r="C21" i="2"/>
  <c r="W96" i="2"/>
  <c r="V96" i="2"/>
  <c r="U96" i="2"/>
  <c r="T96" i="2"/>
  <c r="Q96" i="2"/>
  <c r="P96" i="2"/>
  <c r="O96" i="2"/>
  <c r="N96" i="2"/>
  <c r="M96" i="2"/>
  <c r="L96" i="2"/>
  <c r="I96" i="2"/>
  <c r="H96" i="2"/>
  <c r="G96" i="2"/>
  <c r="F96" i="2"/>
  <c r="E96" i="2"/>
  <c r="C20" i="2"/>
  <c r="X19" i="2"/>
  <c r="C19" i="2"/>
  <c r="X18" i="2"/>
  <c r="C18" i="2"/>
  <c r="X17" i="2"/>
  <c r="C17" i="2"/>
  <c r="X16" i="2"/>
  <c r="C16" i="2"/>
  <c r="X15" i="2"/>
  <c r="C15" i="2"/>
  <c r="X14" i="2"/>
  <c r="C14" i="2"/>
  <c r="X13" i="2"/>
  <c r="C13" i="2"/>
  <c r="X12" i="2"/>
  <c r="C12" i="2"/>
  <c r="X11" i="2"/>
  <c r="C11" i="2"/>
  <c r="X10" i="2"/>
  <c r="C10" i="2"/>
  <c r="P95" i="2"/>
  <c r="H95" i="2"/>
  <c r="C9" i="2"/>
  <c r="V95" i="2"/>
  <c r="U95" i="2"/>
  <c r="T95" i="2"/>
  <c r="S95" i="2"/>
  <c r="R95" i="2"/>
  <c r="Q95" i="2"/>
  <c r="N95" i="2"/>
  <c r="M95" i="2"/>
  <c r="L95" i="2"/>
  <c r="K95" i="2"/>
  <c r="J95" i="2"/>
  <c r="I95" i="2"/>
  <c r="F95" i="2"/>
  <c r="E95" i="2"/>
  <c r="C8" i="2"/>
  <c r="BT95" i="1"/>
  <c r="BR95" i="1"/>
  <c r="BK91" i="1"/>
  <c r="AM91" i="1"/>
  <c r="C91" i="1"/>
  <c r="BE90" i="1"/>
  <c r="BF90" i="1" s="1"/>
  <c r="BK90" i="1"/>
  <c r="C90" i="1"/>
  <c r="C89" i="1"/>
  <c r="BK88" i="1"/>
  <c r="C88" i="1"/>
  <c r="BE87" i="1"/>
  <c r="BF87" i="1" s="1"/>
  <c r="C87" i="1"/>
  <c r="AM86" i="1"/>
  <c r="C86" i="1"/>
  <c r="C85" i="1"/>
  <c r="C84" i="1"/>
  <c r="BK83" i="1"/>
  <c r="BL83" i="1" s="1"/>
  <c r="AM83" i="1"/>
  <c r="C83" i="1"/>
  <c r="BE82" i="1"/>
  <c r="BF82" i="1" s="1"/>
  <c r="BK82" i="1"/>
  <c r="C82" i="1"/>
  <c r="C81" i="1"/>
  <c r="BC101" i="1"/>
  <c r="BB101" i="1"/>
  <c r="AZ101" i="1"/>
  <c r="AY101" i="1"/>
  <c r="AW101" i="1"/>
  <c r="AU101" i="1"/>
  <c r="AT101" i="1"/>
  <c r="AR101" i="1"/>
  <c r="AQ101" i="1"/>
  <c r="AO101" i="1"/>
  <c r="AL101" i="1"/>
  <c r="AK101" i="1"/>
  <c r="AJ101" i="1"/>
  <c r="AI101" i="1"/>
  <c r="AH101" i="1"/>
  <c r="AG101" i="1"/>
  <c r="AE101" i="1"/>
  <c r="AD101" i="1"/>
  <c r="AC101" i="1"/>
  <c r="AB101" i="1"/>
  <c r="AA101" i="1"/>
  <c r="Y101" i="1"/>
  <c r="W101" i="1"/>
  <c r="T101" i="1"/>
  <c r="S101" i="1"/>
  <c r="R101" i="1"/>
  <c r="Q101" i="1"/>
  <c r="P101" i="1"/>
  <c r="N101" i="1"/>
  <c r="M101" i="1"/>
  <c r="L101" i="1"/>
  <c r="K101" i="1"/>
  <c r="J101" i="1"/>
  <c r="I101" i="1"/>
  <c r="H101" i="1"/>
  <c r="F101" i="1"/>
  <c r="E101" i="1"/>
  <c r="C80" i="1"/>
  <c r="AM79" i="1"/>
  <c r="C79" i="1"/>
  <c r="BE78" i="1"/>
  <c r="BF78" i="1" s="1"/>
  <c r="C78" i="1"/>
  <c r="BK77" i="1"/>
  <c r="C77" i="1"/>
  <c r="BE76" i="1"/>
  <c r="BF76" i="1" s="1"/>
  <c r="BK76" i="1"/>
  <c r="C76" i="1"/>
  <c r="BK75" i="1"/>
  <c r="BL75" i="1" s="1"/>
  <c r="AM75" i="1"/>
  <c r="C75" i="1"/>
  <c r="BK74" i="1"/>
  <c r="C74" i="1"/>
  <c r="BE73" i="1"/>
  <c r="BF73" i="1" s="1"/>
  <c r="BK73" i="1"/>
  <c r="AM73" i="1"/>
  <c r="C73" i="1"/>
  <c r="BK72" i="1"/>
  <c r="AM72" i="1"/>
  <c r="C72" i="1"/>
  <c r="BE71" i="1"/>
  <c r="BF71" i="1" s="1"/>
  <c r="BK71" i="1"/>
  <c r="C71" i="1"/>
  <c r="BE70" i="1"/>
  <c r="BF70" i="1" s="1"/>
  <c r="BK70" i="1"/>
  <c r="C70" i="1"/>
  <c r="BK69" i="1"/>
  <c r="C69" i="1"/>
  <c r="BC100" i="1"/>
  <c r="AZ100" i="1"/>
  <c r="AY100" i="1"/>
  <c r="AW100" i="1"/>
  <c r="AU100" i="1"/>
  <c r="AR100" i="1"/>
  <c r="AQ100" i="1"/>
  <c r="AO100" i="1"/>
  <c r="AL100" i="1"/>
  <c r="AJ100" i="1"/>
  <c r="AI100" i="1"/>
  <c r="AH100" i="1"/>
  <c r="AG100" i="1"/>
  <c r="AE100" i="1"/>
  <c r="AD100" i="1"/>
  <c r="AB100" i="1"/>
  <c r="AA100" i="1"/>
  <c r="Z100" i="1"/>
  <c r="Y100" i="1"/>
  <c r="W100" i="1"/>
  <c r="T100" i="1"/>
  <c r="S100" i="1"/>
  <c r="R100" i="1"/>
  <c r="Q100" i="1"/>
  <c r="P100" i="1"/>
  <c r="N100" i="1"/>
  <c r="M100" i="1"/>
  <c r="L100" i="1"/>
  <c r="K100" i="1"/>
  <c r="J100" i="1"/>
  <c r="I100" i="1"/>
  <c r="F100" i="1"/>
  <c r="E100" i="1"/>
  <c r="C68" i="1"/>
  <c r="BK67" i="1"/>
  <c r="BL67" i="1" s="1"/>
  <c r="AM67" i="1"/>
  <c r="C67" i="1"/>
  <c r="BK66" i="1"/>
  <c r="C66" i="1"/>
  <c r="BK65" i="1"/>
  <c r="C65" i="1"/>
  <c r="BE64" i="1"/>
  <c r="BF64" i="1" s="1"/>
  <c r="BK64" i="1"/>
  <c r="C64" i="1"/>
  <c r="BK63" i="1"/>
  <c r="AM63" i="1"/>
  <c r="C63" i="1"/>
  <c r="BE62" i="1"/>
  <c r="BF62" i="1" s="1"/>
  <c r="C62" i="1"/>
  <c r="BE61" i="1"/>
  <c r="BF61" i="1" s="1"/>
  <c r="C61" i="1"/>
  <c r="BE60" i="1"/>
  <c r="BF60" i="1" s="1"/>
  <c r="AM60" i="1"/>
  <c r="C60" i="1"/>
  <c r="BE59" i="1"/>
  <c r="BF59" i="1" s="1"/>
  <c r="BK59" i="1"/>
  <c r="C59" i="1"/>
  <c r="BE58" i="1"/>
  <c r="BF58" i="1" s="1"/>
  <c r="BK58" i="1"/>
  <c r="C58" i="1"/>
  <c r="BE57" i="1"/>
  <c r="BF57" i="1" s="1"/>
  <c r="BK57" i="1"/>
  <c r="C57" i="1"/>
  <c r="BD99" i="1"/>
  <c r="BC99" i="1"/>
  <c r="BB99" i="1"/>
  <c r="BA99" i="1"/>
  <c r="AZ99" i="1"/>
  <c r="AY99" i="1"/>
  <c r="AX99" i="1"/>
  <c r="AV99" i="1"/>
  <c r="AU99" i="1"/>
  <c r="AT99" i="1"/>
  <c r="AS99" i="1"/>
  <c r="AR99" i="1"/>
  <c r="AQ99" i="1"/>
  <c r="AP99" i="1"/>
  <c r="AJ99" i="1"/>
  <c r="AI99" i="1"/>
  <c r="AH99" i="1"/>
  <c r="AF99" i="1"/>
  <c r="AE99" i="1"/>
  <c r="AB99" i="1"/>
  <c r="AA99" i="1"/>
  <c r="Z99" i="1"/>
  <c r="X99" i="1"/>
  <c r="W99" i="1"/>
  <c r="S99" i="1"/>
  <c r="R99" i="1"/>
  <c r="Q99" i="1"/>
  <c r="O99" i="1"/>
  <c r="N99" i="1"/>
  <c r="K99" i="1"/>
  <c r="J99" i="1"/>
  <c r="I99" i="1"/>
  <c r="G99" i="1"/>
  <c r="F99" i="1"/>
  <c r="C56" i="1"/>
  <c r="BE55" i="1"/>
  <c r="BF55" i="1" s="1"/>
  <c r="BK55" i="1"/>
  <c r="C55" i="1"/>
  <c r="BE54" i="1"/>
  <c r="BF54" i="1" s="1"/>
  <c r="BK54" i="1"/>
  <c r="C54" i="1"/>
  <c r="BE53" i="1"/>
  <c r="BF53" i="1" s="1"/>
  <c r="BK53" i="1"/>
  <c r="C53" i="1"/>
  <c r="BE52" i="1"/>
  <c r="BF52" i="1" s="1"/>
  <c r="BK52" i="1"/>
  <c r="C52" i="1"/>
  <c r="BE51" i="1"/>
  <c r="BF51" i="1" s="1"/>
  <c r="BK51" i="1"/>
  <c r="C51" i="1"/>
  <c r="BE50" i="1"/>
  <c r="BF50" i="1" s="1"/>
  <c r="BK50" i="1"/>
  <c r="C50" i="1"/>
  <c r="BE49" i="1"/>
  <c r="BF49" i="1" s="1"/>
  <c r="BK49" i="1"/>
  <c r="C49" i="1"/>
  <c r="BE48" i="1"/>
  <c r="BF48" i="1" s="1"/>
  <c r="BK48" i="1"/>
  <c r="C48" i="1"/>
  <c r="BE47" i="1"/>
  <c r="BF47" i="1" s="1"/>
  <c r="BK47" i="1"/>
  <c r="C47" i="1"/>
  <c r="BE46" i="1"/>
  <c r="BF46" i="1" s="1"/>
  <c r="BK46" i="1"/>
  <c r="C46" i="1"/>
  <c r="BE45" i="1"/>
  <c r="BF45" i="1" s="1"/>
  <c r="BK45" i="1"/>
  <c r="C45" i="1"/>
  <c r="BP98" i="1"/>
  <c r="BD98" i="1"/>
  <c r="BB98" i="1"/>
  <c r="BA98" i="1"/>
  <c r="AY98" i="1"/>
  <c r="AX98" i="1"/>
  <c r="AV98" i="1"/>
  <c r="AT98" i="1"/>
  <c r="AS98" i="1"/>
  <c r="AQ98" i="1"/>
  <c r="AP98" i="1"/>
  <c r="AK98" i="1"/>
  <c r="AI98" i="1"/>
  <c r="AH98" i="1"/>
  <c r="AF98" i="1"/>
  <c r="AE98" i="1"/>
  <c r="BK44" i="1"/>
  <c r="AC98" i="1"/>
  <c r="AA98" i="1"/>
  <c r="Z98" i="1"/>
  <c r="X98" i="1"/>
  <c r="W98" i="1"/>
  <c r="T98" i="1"/>
  <c r="R98" i="1"/>
  <c r="Q98" i="1"/>
  <c r="N98" i="1"/>
  <c r="L98" i="1"/>
  <c r="J98" i="1"/>
  <c r="I98" i="1"/>
  <c r="F98" i="1"/>
  <c r="C44" i="1"/>
  <c r="BK43" i="1"/>
  <c r="C43" i="1"/>
  <c r="BK42" i="1"/>
  <c r="AM42" i="1"/>
  <c r="C42" i="1"/>
  <c r="BK41" i="1"/>
  <c r="C41" i="1"/>
  <c r="BK40" i="1"/>
  <c r="C40" i="1"/>
  <c r="BK39" i="1"/>
  <c r="BL39" i="1" s="1"/>
  <c r="AM39" i="1"/>
  <c r="C39" i="1"/>
  <c r="BK38" i="1"/>
  <c r="C38" i="1"/>
  <c r="BE37" i="1"/>
  <c r="BF37" i="1" s="1"/>
  <c r="BK37" i="1"/>
  <c r="C37" i="1"/>
  <c r="BK36" i="1"/>
  <c r="AM36" i="1"/>
  <c r="C36" i="1"/>
  <c r="C35" i="1"/>
  <c r="C34" i="1"/>
  <c r="C33" i="1"/>
  <c r="BC97" i="1"/>
  <c r="AZ97" i="1"/>
  <c r="AY97" i="1"/>
  <c r="AX97" i="1"/>
  <c r="AW97" i="1"/>
  <c r="AU97" i="1"/>
  <c r="AR97" i="1"/>
  <c r="AQ97" i="1"/>
  <c r="AP97" i="1"/>
  <c r="AO97" i="1"/>
  <c r="AJ97" i="1"/>
  <c r="AI97" i="1"/>
  <c r="AH97" i="1"/>
  <c r="AG97" i="1"/>
  <c r="AE97" i="1"/>
  <c r="AB97" i="1"/>
  <c r="AA97" i="1"/>
  <c r="Z97" i="1"/>
  <c r="Y97" i="1"/>
  <c r="W97" i="1"/>
  <c r="S97" i="1"/>
  <c r="R97" i="1"/>
  <c r="Q97" i="1"/>
  <c r="P97" i="1"/>
  <c r="N97" i="1"/>
  <c r="K97" i="1"/>
  <c r="J97" i="1"/>
  <c r="I97" i="1"/>
  <c r="H97" i="1"/>
  <c r="F97" i="1"/>
  <c r="C32" i="1"/>
  <c r="BK31" i="1"/>
  <c r="C31" i="1"/>
  <c r="BK30" i="1"/>
  <c r="C30" i="1"/>
  <c r="BE29" i="1"/>
  <c r="BF29" i="1" s="1"/>
  <c r="BK29" i="1"/>
  <c r="C29" i="1"/>
  <c r="BK28" i="1"/>
  <c r="AM28" i="1"/>
  <c r="C28" i="1"/>
  <c r="BK27" i="1"/>
  <c r="AM27" i="1"/>
  <c r="C27" i="1"/>
  <c r="AM26" i="1"/>
  <c r="C26" i="1"/>
  <c r="AM25" i="1"/>
  <c r="C25" i="1"/>
  <c r="C24" i="1"/>
  <c r="BK23" i="1"/>
  <c r="BL23" i="1" s="1"/>
  <c r="AM23" i="1"/>
  <c r="AN23" i="1" s="1"/>
  <c r="C23" i="1"/>
  <c r="BK22" i="1"/>
  <c r="C22" i="1"/>
  <c r="BK21" i="1"/>
  <c r="AM21" i="1"/>
  <c r="AN21" i="1" s="1"/>
  <c r="C21" i="1"/>
  <c r="BT20" i="1"/>
  <c r="BR20" i="1"/>
  <c r="BC96" i="1"/>
  <c r="BB96" i="1"/>
  <c r="AZ96" i="1"/>
  <c r="AY96" i="1"/>
  <c r="AX96" i="1"/>
  <c r="AW96" i="1"/>
  <c r="AU96" i="1"/>
  <c r="AT96" i="1"/>
  <c r="AR96" i="1"/>
  <c r="AQ96" i="1"/>
  <c r="AP96" i="1"/>
  <c r="AO96" i="1"/>
  <c r="AL96" i="1"/>
  <c r="AJ96" i="1"/>
  <c r="AH96" i="1"/>
  <c r="AG96" i="1"/>
  <c r="AE96" i="1"/>
  <c r="AD96" i="1"/>
  <c r="AB96" i="1"/>
  <c r="AA96" i="1"/>
  <c r="Z96" i="1"/>
  <c r="Y96" i="1"/>
  <c r="W96" i="1"/>
  <c r="S96" i="1"/>
  <c r="Q96" i="1"/>
  <c r="P96" i="1"/>
  <c r="N96" i="1"/>
  <c r="M96" i="1"/>
  <c r="K96" i="1"/>
  <c r="I96" i="1"/>
  <c r="H96" i="1"/>
  <c r="F96" i="1"/>
  <c r="E96" i="1"/>
  <c r="C20" i="1"/>
  <c r="BE19" i="1"/>
  <c r="BF19" i="1" s="1"/>
  <c r="BK19" i="1"/>
  <c r="C19" i="1"/>
  <c r="BK18" i="1"/>
  <c r="AM18" i="1"/>
  <c r="C18" i="1"/>
  <c r="BK17" i="1"/>
  <c r="AM17" i="1"/>
  <c r="C17" i="1"/>
  <c r="BE16" i="1"/>
  <c r="BF16" i="1" s="1"/>
  <c r="BK16" i="1"/>
  <c r="BL16" i="1" s="1"/>
  <c r="AM16" i="1"/>
  <c r="AN16" i="1" s="1"/>
  <c r="C16" i="1"/>
  <c r="BE15" i="1"/>
  <c r="BF15" i="1" s="1"/>
  <c r="BK15" i="1"/>
  <c r="AM15" i="1"/>
  <c r="C15" i="1"/>
  <c r="AM14" i="1"/>
  <c r="C14" i="1"/>
  <c r="BK13" i="1"/>
  <c r="C13" i="1"/>
  <c r="BI12" i="1"/>
  <c r="BK12" i="1"/>
  <c r="AM12" i="1"/>
  <c r="AN12" i="1" s="1"/>
  <c r="C12" i="1"/>
  <c r="BE11" i="1"/>
  <c r="BF11" i="1" s="1"/>
  <c r="AM11" i="1"/>
  <c r="C11" i="1"/>
  <c r="BK10" i="1"/>
  <c r="BL10" i="1" s="1"/>
  <c r="BE10" i="1"/>
  <c r="BF10" i="1" s="1"/>
  <c r="AM10" i="1"/>
  <c r="C10" i="1"/>
  <c r="BE9" i="1"/>
  <c r="BF9" i="1" s="1"/>
  <c r="AM9" i="1"/>
  <c r="C9" i="1"/>
  <c r="BK8" i="1"/>
  <c r="AZ95" i="1"/>
  <c r="AR95" i="1"/>
  <c r="AK95" i="1"/>
  <c r="AJ95" i="1"/>
  <c r="BP95" i="1"/>
  <c r="S95" i="1"/>
  <c r="M95" i="1"/>
  <c r="K95" i="1"/>
  <c r="E95" i="1"/>
  <c r="C8" i="1"/>
  <c r="K4" i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D4" i="1"/>
  <c r="E4" i="1" s="1"/>
  <c r="F4" i="1" s="1"/>
  <c r="G4" i="1" s="1"/>
  <c r="H4" i="1" s="1"/>
  <c r="I4" i="1" s="1"/>
  <c r="J4" i="1" s="1"/>
  <c r="C9" i="14" l="1"/>
  <c r="A10" i="14"/>
  <c r="A20" i="14"/>
  <c r="C20" i="14" s="1"/>
  <c r="C21" i="14"/>
  <c r="A33" i="14"/>
  <c r="A97" i="14"/>
  <c r="A105" i="14"/>
  <c r="A11" i="14"/>
  <c r="A104" i="14"/>
  <c r="A32" i="14"/>
  <c r="AS54" i="13"/>
  <c r="X16" i="12"/>
  <c r="K40" i="12"/>
  <c r="AI42" i="12"/>
  <c r="K46" i="12"/>
  <c r="AS50" i="13"/>
  <c r="AI40" i="12"/>
  <c r="K41" i="12"/>
  <c r="AR9" i="13"/>
  <c r="Z9" i="13" s="1"/>
  <c r="AI41" i="12"/>
  <c r="AT46" i="13"/>
  <c r="AB46" i="13" s="1"/>
  <c r="Z21" i="12"/>
  <c r="AQ56" i="13"/>
  <c r="X129" i="12"/>
  <c r="X22" i="12"/>
  <c r="AG20" i="12"/>
  <c r="BD56" i="13"/>
  <c r="BD99" i="13" s="1"/>
  <c r="AG129" i="12"/>
  <c r="AG22" i="12"/>
  <c r="AO8" i="13"/>
  <c r="AG126" i="12"/>
  <c r="BD20" i="13"/>
  <c r="BD96" i="13" s="1"/>
  <c r="AG19" i="12"/>
  <c r="Y16" i="12"/>
  <c r="AG125" i="12"/>
  <c r="BD8" i="13"/>
  <c r="AG18" i="12"/>
  <c r="AR29" i="13"/>
  <c r="Y97" i="12"/>
  <c r="AR65" i="13" s="1"/>
  <c r="Z65" i="13" s="1"/>
  <c r="Y121" i="12"/>
  <c r="AR89" i="13" s="1"/>
  <c r="Z89" i="13" s="1"/>
  <c r="Y109" i="12"/>
  <c r="AR77" i="13" s="1"/>
  <c r="AR17" i="13"/>
  <c r="Z17" i="13" s="1"/>
  <c r="Y73" i="12"/>
  <c r="AR41" i="13" s="1"/>
  <c r="Z41" i="13" s="1"/>
  <c r="Y85" i="12"/>
  <c r="AR53" i="13" s="1"/>
  <c r="AS53" i="13" s="1"/>
  <c r="AA53" i="13" s="1"/>
  <c r="BD68" i="13"/>
  <c r="BD100" i="13" s="1"/>
  <c r="AG130" i="12"/>
  <c r="AG23" i="12"/>
  <c r="AQ91" i="13"/>
  <c r="X24" i="12"/>
  <c r="W17" i="12"/>
  <c r="K50" i="12"/>
  <c r="K51" i="12"/>
  <c r="O12" i="12"/>
  <c r="K44" i="12"/>
  <c r="AQ48" i="13"/>
  <c r="X21" i="12"/>
  <c r="Y58" i="13"/>
  <c r="K43" i="12"/>
  <c r="K48" i="12"/>
  <c r="BD32" i="13"/>
  <c r="AG127" i="12"/>
  <c r="BD45" i="13"/>
  <c r="AL45" i="13" s="1"/>
  <c r="AG21" i="12"/>
  <c r="Q10" i="12"/>
  <c r="Z20" i="12"/>
  <c r="AP8" i="13"/>
  <c r="AS13" i="13"/>
  <c r="AS17" i="13"/>
  <c r="Y17" i="13"/>
  <c r="AR56" i="13"/>
  <c r="Y89" i="12"/>
  <c r="Y95" i="12"/>
  <c r="AR63" i="13" s="1"/>
  <c r="BD80" i="13"/>
  <c r="AG131" i="12"/>
  <c r="Z18" i="13"/>
  <c r="AQ8" i="13"/>
  <c r="X125" i="12"/>
  <c r="AR24" i="13"/>
  <c r="AS24" i="13" s="1"/>
  <c r="AA24" i="13" s="1"/>
  <c r="Y116" i="12"/>
  <c r="AR84" i="13" s="1"/>
  <c r="Z84" i="13" s="1"/>
  <c r="Y104" i="12"/>
  <c r="AR72" i="13" s="1"/>
  <c r="AR44" i="13"/>
  <c r="AT56" i="13"/>
  <c r="Z129" i="12"/>
  <c r="L10" i="12"/>
  <c r="R10" i="12" s="1"/>
  <c r="Q15" i="12"/>
  <c r="AC16" i="12"/>
  <c r="AC17" i="12" s="1"/>
  <c r="X18" i="12"/>
  <c r="AR8" i="13"/>
  <c r="Y115" i="12"/>
  <c r="AR83" i="13" s="1"/>
  <c r="Z83" i="13" s="1"/>
  <c r="Y103" i="12"/>
  <c r="AR71" i="13" s="1"/>
  <c r="AR23" i="13"/>
  <c r="Y119" i="12"/>
  <c r="AR87" i="13" s="1"/>
  <c r="AR27" i="13"/>
  <c r="AS27" i="13" s="1"/>
  <c r="AA27" i="13" s="1"/>
  <c r="Y71" i="12"/>
  <c r="AR39" i="13" s="1"/>
  <c r="AS39" i="13" s="1"/>
  <c r="AA39" i="13" s="1"/>
  <c r="AS41" i="13"/>
  <c r="AA41" i="13" s="1"/>
  <c r="AT44" i="13"/>
  <c r="AT98" i="13" s="1"/>
  <c r="Z128" i="12"/>
  <c r="AT80" i="13"/>
  <c r="Z131" i="12"/>
  <c r="AL13" i="13"/>
  <c r="AT8" i="13"/>
  <c r="AT95" i="13" s="1"/>
  <c r="Z125" i="12"/>
  <c r="Y10" i="13"/>
  <c r="AS10" i="13"/>
  <c r="AA10" i="13" s="1"/>
  <c r="AQ32" i="13"/>
  <c r="X127" i="12"/>
  <c r="Y33" i="13"/>
  <c r="AS33" i="13"/>
  <c r="AA33" i="13" s="1"/>
  <c r="Y39" i="13"/>
  <c r="AS40" i="13"/>
  <c r="AA40" i="13" s="1"/>
  <c r="Y40" i="13"/>
  <c r="AL10" i="13"/>
  <c r="Q13" i="12"/>
  <c r="L14" i="12"/>
  <c r="R14" i="12" s="1"/>
  <c r="Z18" i="12"/>
  <c r="Z22" i="12"/>
  <c r="Y12" i="13"/>
  <c r="AR26" i="13"/>
  <c r="AS26" i="13" s="1"/>
  <c r="AA26" i="13" s="1"/>
  <c r="Y94" i="12"/>
  <c r="AR62" i="13" s="1"/>
  <c r="Z62" i="13" s="1"/>
  <c r="Y106" i="12"/>
  <c r="AR74" i="13" s="1"/>
  <c r="Z74" i="13" s="1"/>
  <c r="Y82" i="12"/>
  <c r="AR50" i="13" s="1"/>
  <c r="Z50" i="13" s="1"/>
  <c r="Y118" i="12"/>
  <c r="AR86" i="13" s="1"/>
  <c r="AR31" i="13"/>
  <c r="Z31" i="13" s="1"/>
  <c r="Y123" i="12"/>
  <c r="AR91" i="13" s="1"/>
  <c r="Y99" i="12"/>
  <c r="AR67" i="13" s="1"/>
  <c r="AR19" i="13"/>
  <c r="AS19" i="13" s="1"/>
  <c r="AA19" i="13" s="1"/>
  <c r="AR32" i="13"/>
  <c r="AS38" i="13"/>
  <c r="Y111" i="12"/>
  <c r="AR79" i="13" s="1"/>
  <c r="AB15" i="13"/>
  <c r="Y19" i="12"/>
  <c r="AR12" i="13"/>
  <c r="Z12" i="13" s="1"/>
  <c r="AR21" i="13"/>
  <c r="Y113" i="12"/>
  <c r="AR81" i="13" s="1"/>
  <c r="Z81" i="13" s="1"/>
  <c r="Y77" i="12"/>
  <c r="Y35" i="13"/>
  <c r="AS43" i="13"/>
  <c r="BD44" i="13"/>
  <c r="AG128" i="12"/>
  <c r="Y92" i="12"/>
  <c r="AR60" i="13" s="1"/>
  <c r="AS60" i="13" s="1"/>
  <c r="AA60" i="13" s="1"/>
  <c r="AS18" i="13"/>
  <c r="AA18" i="13" s="1"/>
  <c r="F10" i="12"/>
  <c r="F11" i="12"/>
  <c r="L12" i="12"/>
  <c r="R12" i="12" s="1"/>
  <c r="F14" i="12"/>
  <c r="F15" i="12"/>
  <c r="X20" i="12"/>
  <c r="AS9" i="13"/>
  <c r="Y9" i="13"/>
  <c r="AR15" i="13"/>
  <c r="Z15" i="13" s="1"/>
  <c r="AS16" i="13"/>
  <c r="AA16" i="13" s="1"/>
  <c r="AR68" i="13"/>
  <c r="AR25" i="13"/>
  <c r="Y105" i="12"/>
  <c r="AR73" i="13" s="1"/>
  <c r="Z73" i="13" s="1"/>
  <c r="Y117" i="12"/>
  <c r="AR85" i="13" s="1"/>
  <c r="AS85" i="13" s="1"/>
  <c r="AA85" i="13" s="1"/>
  <c r="Y93" i="12"/>
  <c r="AR61" i="13" s="1"/>
  <c r="Z61" i="13" s="1"/>
  <c r="Y69" i="12"/>
  <c r="AR37" i="13" s="1"/>
  <c r="Z37" i="13" s="1"/>
  <c r="Y67" i="12"/>
  <c r="Y68" i="12"/>
  <c r="AR36" i="13" s="1"/>
  <c r="Z36" i="13" s="1"/>
  <c r="Y75" i="12"/>
  <c r="AR43" i="13" s="1"/>
  <c r="Z43" i="13" s="1"/>
  <c r="Y91" i="12"/>
  <c r="AR59" i="13" s="1"/>
  <c r="Y101" i="12"/>
  <c r="AS72" i="13"/>
  <c r="AA72" i="13" s="1"/>
  <c r="AB17" i="13"/>
  <c r="AB43" i="13"/>
  <c r="AS65" i="13"/>
  <c r="AQ68" i="13"/>
  <c r="X130" i="12"/>
  <c r="AS81" i="13"/>
  <c r="Y81" i="13"/>
  <c r="U13" i="13"/>
  <c r="AS14" i="13"/>
  <c r="AA14" i="13" s="1"/>
  <c r="Y14" i="13"/>
  <c r="AR22" i="13"/>
  <c r="AS22" i="13" s="1"/>
  <c r="AA22" i="13" s="1"/>
  <c r="Y102" i="12"/>
  <c r="AR70" i="13" s="1"/>
  <c r="Y78" i="12"/>
  <c r="AR46" i="13" s="1"/>
  <c r="Y114" i="12"/>
  <c r="AR82" i="13" s="1"/>
  <c r="Z82" i="13" s="1"/>
  <c r="Y90" i="12"/>
  <c r="AR58" i="13" s="1"/>
  <c r="AS58" i="13" s="1"/>
  <c r="AA58" i="13" s="1"/>
  <c r="AR30" i="13"/>
  <c r="Z30" i="13" s="1"/>
  <c r="Y110" i="12"/>
  <c r="AR78" i="13" s="1"/>
  <c r="AS78" i="13" s="1"/>
  <c r="AA78" i="13" s="1"/>
  <c r="Y86" i="12"/>
  <c r="AR54" i="13" s="1"/>
  <c r="Y122" i="12"/>
  <c r="AR90" i="13" s="1"/>
  <c r="Z90" i="13" s="1"/>
  <c r="Y98" i="12"/>
  <c r="AR66" i="13" s="1"/>
  <c r="Z66" i="13" s="1"/>
  <c r="AT32" i="13"/>
  <c r="Z127" i="12"/>
  <c r="AS34" i="13"/>
  <c r="AS42" i="13"/>
  <c r="Y19" i="13"/>
  <c r="Y52" i="13"/>
  <c r="AS77" i="13"/>
  <c r="AA77" i="13" s="1"/>
  <c r="AS86" i="13"/>
  <c r="W9" i="13"/>
  <c r="AB14" i="13"/>
  <c r="Y15" i="13"/>
  <c r="U24" i="13"/>
  <c r="Y126" i="12"/>
  <c r="AR20" i="13"/>
  <c r="AR28" i="13"/>
  <c r="Y120" i="12"/>
  <c r="AR88" i="13" s="1"/>
  <c r="AS36" i="13"/>
  <c r="AQ44" i="13"/>
  <c r="X128" i="12"/>
  <c r="Y46" i="13"/>
  <c r="AS46" i="13"/>
  <c r="AA46" i="13" s="1"/>
  <c r="AS64" i="13"/>
  <c r="AQ80" i="13"/>
  <c r="X131" i="12"/>
  <c r="AS76" i="13"/>
  <c r="Y112" i="12"/>
  <c r="AS89" i="13"/>
  <c r="Y89" i="13"/>
  <c r="Z25" i="13"/>
  <c r="AS47" i="13"/>
  <c r="Y47" i="13"/>
  <c r="AS55" i="13"/>
  <c r="AS63" i="13"/>
  <c r="AA63" i="13" s="1"/>
  <c r="AS71" i="13"/>
  <c r="Y71" i="13"/>
  <c r="Y79" i="13"/>
  <c r="AS79" i="13"/>
  <c r="AA79" i="13" s="1"/>
  <c r="W10" i="13"/>
  <c r="Y16" i="13"/>
  <c r="AS25" i="13"/>
  <c r="AA25" i="13" s="1"/>
  <c r="X10" i="13"/>
  <c r="Y13" i="13"/>
  <c r="AL14" i="13"/>
  <c r="Z16" i="13"/>
  <c r="AL23" i="13"/>
  <c r="Z24" i="13"/>
  <c r="U55" i="13"/>
  <c r="E95" i="13"/>
  <c r="M95" i="13"/>
  <c r="U8" i="13"/>
  <c r="AA9" i="13"/>
  <c r="AB12" i="13"/>
  <c r="U14" i="13"/>
  <c r="AL18" i="13"/>
  <c r="U21" i="13"/>
  <c r="Y62" i="13"/>
  <c r="AS62" i="13"/>
  <c r="AA62" i="13" s="1"/>
  <c r="AT68" i="13"/>
  <c r="AT100" i="13" s="1"/>
  <c r="Z130" i="12"/>
  <c r="AS70" i="13"/>
  <c r="AA70" i="13" s="1"/>
  <c r="Y78" i="13"/>
  <c r="AS83" i="13"/>
  <c r="AS88" i="13"/>
  <c r="F95" i="13"/>
  <c r="X8" i="13"/>
  <c r="N95" i="13"/>
  <c r="AB9" i="13"/>
  <c r="Z10" i="13"/>
  <c r="AA13" i="13"/>
  <c r="AL15" i="13"/>
  <c r="AB16" i="13"/>
  <c r="I96" i="13"/>
  <c r="Q96" i="13"/>
  <c r="AQ96" i="13"/>
  <c r="Y20" i="13"/>
  <c r="AS20" i="13"/>
  <c r="Y25" i="13"/>
  <c r="Y27" i="13"/>
  <c r="AS51" i="13"/>
  <c r="AS59" i="13"/>
  <c r="AA59" i="13" s="1"/>
  <c r="Y59" i="13"/>
  <c r="AS67" i="13"/>
  <c r="AA67" i="13" s="1"/>
  <c r="AS75" i="13"/>
  <c r="Z11" i="13"/>
  <c r="AL12" i="13"/>
  <c r="U19" i="13"/>
  <c r="J96" i="13"/>
  <c r="AB20" i="13"/>
  <c r="AB96" i="13" s="1"/>
  <c r="R96" i="13"/>
  <c r="AS87" i="13"/>
  <c r="AA87" i="13" s="1"/>
  <c r="Y87" i="13"/>
  <c r="AA11" i="13"/>
  <c r="U12" i="13"/>
  <c r="Z14" i="13"/>
  <c r="AA17" i="13"/>
  <c r="AL22" i="13"/>
  <c r="AL26" i="13"/>
  <c r="U28" i="13"/>
  <c r="Z33" i="13"/>
  <c r="Y41" i="13"/>
  <c r="G95" i="13"/>
  <c r="O95" i="13"/>
  <c r="U10" i="13"/>
  <c r="U18" i="13"/>
  <c r="K96" i="13"/>
  <c r="S96" i="13"/>
  <c r="U26" i="13"/>
  <c r="AL29" i="13"/>
  <c r="AS30" i="13"/>
  <c r="AA30" i="13" s="1"/>
  <c r="AS31" i="13"/>
  <c r="AA31" i="13" s="1"/>
  <c r="Y36" i="13"/>
  <c r="Y37" i="13"/>
  <c r="AB42" i="13"/>
  <c r="H95" i="13"/>
  <c r="P95" i="13"/>
  <c r="Y8" i="13"/>
  <c r="U15" i="13"/>
  <c r="L96" i="13"/>
  <c r="T96" i="13"/>
  <c r="AT96" i="13"/>
  <c r="U23" i="13"/>
  <c r="U29" i="13"/>
  <c r="U31" i="13"/>
  <c r="E97" i="13"/>
  <c r="M97" i="13"/>
  <c r="U32" i="13"/>
  <c r="AA38" i="13"/>
  <c r="Y49" i="13"/>
  <c r="Y53" i="13"/>
  <c r="I95" i="13"/>
  <c r="Q95" i="13"/>
  <c r="E96" i="13"/>
  <c r="M96" i="13"/>
  <c r="U20" i="13"/>
  <c r="AL20" i="13"/>
  <c r="Z40" i="13"/>
  <c r="Z58" i="13"/>
  <c r="J95" i="13"/>
  <c r="R95" i="13"/>
  <c r="U9" i="13"/>
  <c r="U17" i="13"/>
  <c r="F96" i="13"/>
  <c r="N96" i="13"/>
  <c r="U25" i="13"/>
  <c r="G97" i="13"/>
  <c r="O97" i="13"/>
  <c r="Z32" i="13"/>
  <c r="U39" i="13"/>
  <c r="Y45" i="13"/>
  <c r="AA49" i="13"/>
  <c r="Y84" i="13"/>
  <c r="K95" i="13"/>
  <c r="S95" i="13"/>
  <c r="AB8" i="13"/>
  <c r="G96" i="13"/>
  <c r="O96" i="13"/>
  <c r="AA51" i="13"/>
  <c r="L95" i="13"/>
  <c r="T95" i="13"/>
  <c r="H96" i="13"/>
  <c r="P96" i="13"/>
  <c r="AL28" i="13"/>
  <c r="AL30" i="13"/>
  <c r="AL36" i="13"/>
  <c r="AL37" i="13"/>
  <c r="AA43" i="13"/>
  <c r="L98" i="13"/>
  <c r="Y50" i="13"/>
  <c r="F97" i="13"/>
  <c r="U36" i="13"/>
  <c r="AB37" i="13"/>
  <c r="Y38" i="13"/>
  <c r="AA42" i="13"/>
  <c r="AB51" i="13"/>
  <c r="Z52" i="13"/>
  <c r="AL55" i="13"/>
  <c r="F99" i="13"/>
  <c r="N99" i="13"/>
  <c r="Y57" i="13"/>
  <c r="E98" i="13"/>
  <c r="M98" i="13"/>
  <c r="U44" i="13"/>
  <c r="AB45" i="13"/>
  <c r="Z46" i="13"/>
  <c r="AL48" i="13"/>
  <c r="AL51" i="13"/>
  <c r="AB52" i="13"/>
  <c r="Z53" i="13"/>
  <c r="I97" i="13"/>
  <c r="Q97" i="13"/>
  <c r="Y34" i="13"/>
  <c r="AB35" i="13"/>
  <c r="U37" i="13"/>
  <c r="Z39" i="13"/>
  <c r="AL42" i="13"/>
  <c r="AL43" i="13"/>
  <c r="Z47" i="13"/>
  <c r="U48" i="13"/>
  <c r="AA50" i="13"/>
  <c r="Y54" i="13"/>
  <c r="Y55" i="13"/>
  <c r="AL63" i="13"/>
  <c r="Y73" i="13"/>
  <c r="J97" i="13"/>
  <c r="AA36" i="13"/>
  <c r="AL41" i="13"/>
  <c r="U42" i="13"/>
  <c r="G98" i="13"/>
  <c r="Y44" i="13"/>
  <c r="O98" i="13"/>
  <c r="AA47" i="13"/>
  <c r="AL49" i="13"/>
  <c r="AB50" i="13"/>
  <c r="AB53" i="13"/>
  <c r="Z54" i="13"/>
  <c r="K97" i="13"/>
  <c r="S97" i="13"/>
  <c r="AA34" i="13"/>
  <c r="AL35" i="13"/>
  <c r="U41" i="13"/>
  <c r="U49" i="13"/>
  <c r="Y51" i="13"/>
  <c r="U52" i="13"/>
  <c r="AA54" i="13"/>
  <c r="L97" i="13"/>
  <c r="T97" i="13"/>
  <c r="AL33" i="13"/>
  <c r="U35" i="13"/>
  <c r="U38" i="13"/>
  <c r="AL40" i="13"/>
  <c r="Y42" i="13"/>
  <c r="Y43" i="13"/>
  <c r="AL50" i="13"/>
  <c r="U57" i="13"/>
  <c r="Z59" i="13"/>
  <c r="AL62" i="13"/>
  <c r="Y63" i="13"/>
  <c r="R97" i="13"/>
  <c r="F98" i="13"/>
  <c r="N98" i="13"/>
  <c r="G99" i="13"/>
  <c r="O99" i="13"/>
  <c r="Y56" i="13"/>
  <c r="AL60" i="13"/>
  <c r="Z63" i="13"/>
  <c r="AB83" i="13"/>
  <c r="U46" i="13"/>
  <c r="U54" i="13"/>
  <c r="H99" i="13"/>
  <c r="Z56" i="13"/>
  <c r="P99" i="13"/>
  <c r="AB58" i="13"/>
  <c r="U60" i="13"/>
  <c r="Y61" i="13"/>
  <c r="AL64" i="13"/>
  <c r="AB66" i="13"/>
  <c r="Z71" i="13"/>
  <c r="U43" i="13"/>
  <c r="H98" i="13"/>
  <c r="P98" i="13"/>
  <c r="U51" i="13"/>
  <c r="Z55" i="13"/>
  <c r="AL59" i="13"/>
  <c r="U64" i="13"/>
  <c r="U67" i="13"/>
  <c r="AA71" i="13"/>
  <c r="I98" i="13"/>
  <c r="Q98" i="13"/>
  <c r="Z44" i="13"/>
  <c r="AA55" i="13"/>
  <c r="J99" i="13"/>
  <c r="R99" i="13"/>
  <c r="Y60" i="13"/>
  <c r="N97" i="13"/>
  <c r="J98" i="13"/>
  <c r="R98" i="13"/>
  <c r="U45" i="13"/>
  <c r="U53" i="13"/>
  <c r="K99" i="13"/>
  <c r="S99" i="13"/>
  <c r="U58" i="13"/>
  <c r="Z60" i="13"/>
  <c r="AB61" i="13"/>
  <c r="AB62" i="13"/>
  <c r="Y64" i="13"/>
  <c r="Y65" i="13"/>
  <c r="Y67" i="13"/>
  <c r="Z70" i="13"/>
  <c r="K98" i="13"/>
  <c r="S98" i="13"/>
  <c r="AB44" i="13"/>
  <c r="U63" i="13"/>
  <c r="Z67" i="13"/>
  <c r="I99" i="13"/>
  <c r="Q99" i="13"/>
  <c r="Y69" i="13"/>
  <c r="AB70" i="13"/>
  <c r="AB71" i="13"/>
  <c r="AL66" i="13"/>
  <c r="AB67" i="13"/>
  <c r="U72" i="13"/>
  <c r="AL74" i="13"/>
  <c r="AA76" i="13"/>
  <c r="AL81" i="13"/>
  <c r="U62" i="13"/>
  <c r="AA65" i="13"/>
  <c r="U66" i="13"/>
  <c r="H100" i="13"/>
  <c r="P100" i="13"/>
  <c r="AL71" i="13"/>
  <c r="U74" i="13"/>
  <c r="AB76" i="13"/>
  <c r="U77" i="13"/>
  <c r="H101" i="13"/>
  <c r="P101" i="13"/>
  <c r="AA89" i="13"/>
  <c r="L99" i="13"/>
  <c r="T99" i="13"/>
  <c r="U59" i="13"/>
  <c r="Z64" i="13"/>
  <c r="I100" i="13"/>
  <c r="Q100" i="13"/>
  <c r="Y72" i="13"/>
  <c r="U75" i="13"/>
  <c r="E99" i="13"/>
  <c r="M99" i="13"/>
  <c r="U56" i="13"/>
  <c r="AA64" i="13"/>
  <c r="Y66" i="13"/>
  <c r="Z72" i="13"/>
  <c r="AL65" i="13"/>
  <c r="AL69" i="13"/>
  <c r="Y70" i="13"/>
  <c r="Y75" i="13"/>
  <c r="Z79" i="13"/>
  <c r="AL82" i="13"/>
  <c r="Y91" i="13"/>
  <c r="AA83" i="13"/>
  <c r="AL85" i="13"/>
  <c r="Y86" i="13"/>
  <c r="J100" i="13"/>
  <c r="R100" i="13"/>
  <c r="U69" i="13"/>
  <c r="AL76" i="13"/>
  <c r="U82" i="13"/>
  <c r="AA86" i="13"/>
  <c r="AB89" i="13"/>
  <c r="K100" i="13"/>
  <c r="S100" i="13"/>
  <c r="Y74" i="13"/>
  <c r="AA75" i="13"/>
  <c r="Y77" i="13"/>
  <c r="AB86" i="13"/>
  <c r="Z88" i="13"/>
  <c r="L100" i="13"/>
  <c r="T100" i="13"/>
  <c r="U71" i="13"/>
  <c r="AB75" i="13"/>
  <c r="Z77" i="13"/>
  <c r="U80" i="13"/>
  <c r="AA81" i="13"/>
  <c r="Y82" i="13"/>
  <c r="AA88" i="13"/>
  <c r="E100" i="13"/>
  <c r="M100" i="13"/>
  <c r="U68" i="13"/>
  <c r="U100" i="13" s="1"/>
  <c r="AL68" i="13"/>
  <c r="AL100" i="13" s="1"/>
  <c r="AL73" i="13"/>
  <c r="Y76" i="13"/>
  <c r="AB78" i="13"/>
  <c r="F101" i="13"/>
  <c r="N101" i="13"/>
  <c r="F100" i="13"/>
  <c r="N100" i="13"/>
  <c r="U73" i="13"/>
  <c r="AL75" i="13"/>
  <c r="AB77" i="13"/>
  <c r="U79" i="13"/>
  <c r="Y83" i="13"/>
  <c r="AB85" i="13"/>
  <c r="G101" i="13"/>
  <c r="O101" i="13"/>
  <c r="U85" i="13"/>
  <c r="AL90" i="13"/>
  <c r="Z91" i="13"/>
  <c r="Z87" i="13"/>
  <c r="AL89" i="13"/>
  <c r="U76" i="13"/>
  <c r="I101" i="13"/>
  <c r="Q101" i="13"/>
  <c r="AB84" i="13"/>
  <c r="Y85" i="13"/>
  <c r="U86" i="13"/>
  <c r="U89" i="13"/>
  <c r="AB91" i="13"/>
  <c r="J101" i="13"/>
  <c r="R101" i="13"/>
  <c r="Z85" i="13"/>
  <c r="Y90" i="13"/>
  <c r="U78" i="13"/>
  <c r="K101" i="13"/>
  <c r="S101" i="13"/>
  <c r="AL84" i="13"/>
  <c r="AL91" i="13"/>
  <c r="L101" i="13"/>
  <c r="T101" i="13"/>
  <c r="Z86" i="13"/>
  <c r="AL87" i="13"/>
  <c r="Y88" i="13"/>
  <c r="U91" i="13"/>
  <c r="U90" i="13"/>
  <c r="U87" i="13"/>
  <c r="U84" i="13"/>
  <c r="N98" i="11"/>
  <c r="N8" i="11"/>
  <c r="N95" i="11" s="1"/>
  <c r="N32" i="11"/>
  <c r="N97" i="11" s="1"/>
  <c r="N56" i="11"/>
  <c r="N99" i="11" s="1"/>
  <c r="N80" i="11"/>
  <c r="N101" i="11" s="1"/>
  <c r="E98" i="11"/>
  <c r="N20" i="11"/>
  <c r="N96" i="11" s="1"/>
  <c r="N68" i="11"/>
  <c r="N100" i="11" s="1"/>
  <c r="AL8" i="9"/>
  <c r="AL95" i="9" s="1"/>
  <c r="AV95" i="9"/>
  <c r="AX8" i="9"/>
  <c r="O9" i="9"/>
  <c r="Q9" i="9" s="1"/>
  <c r="AT9" i="9"/>
  <c r="N10" i="9"/>
  <c r="AB10" i="9"/>
  <c r="H10" i="9"/>
  <c r="J10" i="9" s="1"/>
  <c r="N12" i="9"/>
  <c r="Q13" i="9"/>
  <c r="AB13" i="9"/>
  <c r="AI14" i="9"/>
  <c r="BF16" i="9"/>
  <c r="R17" i="9"/>
  <c r="T17" i="9" s="1"/>
  <c r="AL17" i="9"/>
  <c r="BF19" i="9"/>
  <c r="BA19" i="9"/>
  <c r="N20" i="9"/>
  <c r="T28" i="9"/>
  <c r="L37" i="9"/>
  <c r="AF37" i="9"/>
  <c r="AN37" i="9"/>
  <c r="BF40" i="9"/>
  <c r="V63" i="9"/>
  <c r="H9" i="9"/>
  <c r="J9" i="9" s="1"/>
  <c r="AN10" i="9"/>
  <c r="AN95" i="9" s="1"/>
  <c r="T11" i="9"/>
  <c r="I13" i="9"/>
  <c r="I96" i="9"/>
  <c r="AD95" i="9"/>
  <c r="AF8" i="9"/>
  <c r="AF95" i="9" s="1"/>
  <c r="AY95" i="9"/>
  <c r="BA8" i="9"/>
  <c r="R9" i="9"/>
  <c r="T9" i="9" s="1"/>
  <c r="Q10" i="9"/>
  <c r="K10" i="9"/>
  <c r="H11" i="9"/>
  <c r="J11" i="9" s="1"/>
  <c r="I12" i="9"/>
  <c r="J12" i="9" s="1"/>
  <c r="J95" i="9" s="1"/>
  <c r="F13" i="9"/>
  <c r="Q17" i="9"/>
  <c r="AX18" i="9"/>
  <c r="T19" i="9"/>
  <c r="AC96" i="9"/>
  <c r="K20" i="9"/>
  <c r="AK96" i="9"/>
  <c r="S20" i="9"/>
  <c r="S96" i="9" s="1"/>
  <c r="AN21" i="9"/>
  <c r="F21" i="9"/>
  <c r="V21" i="9" s="1"/>
  <c r="I22" i="9"/>
  <c r="J22" i="9" s="1"/>
  <c r="BF23" i="9"/>
  <c r="J24" i="9"/>
  <c r="O24" i="9"/>
  <c r="Q24" i="9" s="1"/>
  <c r="AI24" i="9"/>
  <c r="AI96" i="9" s="1"/>
  <c r="O27" i="9"/>
  <c r="Q27" i="9" s="1"/>
  <c r="BA27" i="9"/>
  <c r="AN28" i="9"/>
  <c r="F28" i="9"/>
  <c r="V28" i="9" s="1"/>
  <c r="AL31" i="9"/>
  <c r="BF95" i="9"/>
  <c r="I33" i="9"/>
  <c r="AB33" i="9"/>
  <c r="AF36" i="9"/>
  <c r="L36" i="9"/>
  <c r="N36" i="9" s="1"/>
  <c r="AE95" i="9"/>
  <c r="M8" i="9"/>
  <c r="M95" i="9" s="1"/>
  <c r="G9" i="9"/>
  <c r="V9" i="9" s="1"/>
  <c r="AB9" i="9"/>
  <c r="AB95" i="9" s="1"/>
  <c r="T10" i="9"/>
  <c r="AF10" i="9"/>
  <c r="BD10" i="9"/>
  <c r="AN11" i="9"/>
  <c r="F11" i="9"/>
  <c r="V11" i="9" s="1"/>
  <c r="AI11" i="9"/>
  <c r="L13" i="9"/>
  <c r="N13" i="9" s="1"/>
  <c r="T14" i="9"/>
  <c r="BF15" i="9"/>
  <c r="J16" i="9"/>
  <c r="O16" i="9"/>
  <c r="Q16" i="9" s="1"/>
  <c r="AI16" i="9"/>
  <c r="BF20" i="9"/>
  <c r="L23" i="9"/>
  <c r="N23" i="9" s="1"/>
  <c r="AF23" i="9"/>
  <c r="AF96" i="9" s="1"/>
  <c r="AN24" i="9"/>
  <c r="G24" i="9"/>
  <c r="V24" i="9" s="1"/>
  <c r="AN43" i="9"/>
  <c r="F43" i="9"/>
  <c r="O43" i="9"/>
  <c r="Q43" i="9" s="1"/>
  <c r="AI43" i="9"/>
  <c r="V48" i="9"/>
  <c r="O8" i="9"/>
  <c r="AG95" i="9"/>
  <c r="AI8" i="9"/>
  <c r="BB95" i="9"/>
  <c r="V10" i="9"/>
  <c r="T12" i="9"/>
  <c r="BF12" i="9"/>
  <c r="J13" i="9"/>
  <c r="BF13" i="9"/>
  <c r="J14" i="9"/>
  <c r="BF14" i="9"/>
  <c r="AN16" i="9"/>
  <c r="G16" i="9"/>
  <c r="V16" i="9" s="1"/>
  <c r="N18" i="9"/>
  <c r="AN18" i="9"/>
  <c r="AN19" i="9"/>
  <c r="BF22" i="9"/>
  <c r="R30" i="9"/>
  <c r="T30" i="9" s="1"/>
  <c r="AN12" i="9"/>
  <c r="F12" i="9"/>
  <c r="V12" i="9" s="1"/>
  <c r="AN29" i="9"/>
  <c r="G29" i="9"/>
  <c r="AD97" i="9"/>
  <c r="AF32" i="9"/>
  <c r="L32" i="9"/>
  <c r="S45" i="9"/>
  <c r="S98" i="9" s="1"/>
  <c r="AL45" i="9"/>
  <c r="F95" i="9"/>
  <c r="Y95" i="9"/>
  <c r="AF9" i="9"/>
  <c r="AI10" i="9"/>
  <c r="BF10" i="9"/>
  <c r="N11" i="9"/>
  <c r="AL11" i="9"/>
  <c r="AF13" i="9"/>
  <c r="V17" i="9"/>
  <c r="Q18" i="9"/>
  <c r="P19" i="9"/>
  <c r="Q19" i="9" s="1"/>
  <c r="U96" i="9"/>
  <c r="Q21" i="9"/>
  <c r="AN23" i="9"/>
  <c r="N24" i="9"/>
  <c r="AL33" i="9"/>
  <c r="AL97" i="9" s="1"/>
  <c r="R33" i="9"/>
  <c r="T33" i="9" s="1"/>
  <c r="AJ95" i="9"/>
  <c r="R8" i="9"/>
  <c r="AT95" i="9"/>
  <c r="BD95" i="9"/>
  <c r="AT12" i="9"/>
  <c r="AT13" i="9"/>
  <c r="AT14" i="9"/>
  <c r="AF18" i="9"/>
  <c r="H19" i="9"/>
  <c r="J19" i="9" s="1"/>
  <c r="AB19" i="9"/>
  <c r="BD20" i="9"/>
  <c r="AT22" i="9"/>
  <c r="R25" i="9"/>
  <c r="T25" i="9" s="1"/>
  <c r="AL25" i="9"/>
  <c r="AL96" i="9" s="1"/>
  <c r="M27" i="9"/>
  <c r="N27" i="9" s="1"/>
  <c r="AF27" i="9"/>
  <c r="AN32" i="9"/>
  <c r="J33" i="9"/>
  <c r="Z95" i="9"/>
  <c r="AH95" i="9"/>
  <c r="AR95" i="9"/>
  <c r="AZ95" i="9"/>
  <c r="L14" i="9"/>
  <c r="N14" i="9" s="1"/>
  <c r="O15" i="9"/>
  <c r="Q15" i="9" s="1"/>
  <c r="R16" i="9"/>
  <c r="T16" i="9" s="1"/>
  <c r="H18" i="9"/>
  <c r="J18" i="9" s="1"/>
  <c r="F20" i="9"/>
  <c r="AD96" i="9"/>
  <c r="AV96" i="9"/>
  <c r="L22" i="9"/>
  <c r="N22" i="9" s="1"/>
  <c r="O23" i="9"/>
  <c r="Q23" i="9" s="1"/>
  <c r="R24" i="9"/>
  <c r="T24" i="9" s="1"/>
  <c r="K26" i="9"/>
  <c r="V26" i="9" s="1"/>
  <c r="BF26" i="9"/>
  <c r="Q28" i="9"/>
  <c r="AB29" i="9"/>
  <c r="AX31" i="9"/>
  <c r="BF31" i="9"/>
  <c r="AE97" i="9"/>
  <c r="M32" i="9"/>
  <c r="AP97" i="9"/>
  <c r="AY97" i="9"/>
  <c r="BA32" i="9"/>
  <c r="Q34" i="9"/>
  <c r="J37" i="9"/>
  <c r="M37" i="9"/>
  <c r="V37" i="9" s="1"/>
  <c r="AN38" i="9"/>
  <c r="N39" i="9"/>
  <c r="BD39" i="9"/>
  <c r="AI40" i="9"/>
  <c r="H41" i="9"/>
  <c r="J41" i="9" s="1"/>
  <c r="AB41" i="9"/>
  <c r="K42" i="9"/>
  <c r="V42" i="9" s="1"/>
  <c r="BF42" i="9"/>
  <c r="AN49" i="9"/>
  <c r="G49" i="9"/>
  <c r="L61" i="9"/>
  <c r="N61" i="9" s="1"/>
  <c r="AF61" i="9"/>
  <c r="K95" i="9"/>
  <c r="S95" i="9"/>
  <c r="AA95" i="9"/>
  <c r="AS95" i="9"/>
  <c r="G96" i="9"/>
  <c r="AE96" i="9"/>
  <c r="AW96" i="9"/>
  <c r="AX25" i="9"/>
  <c r="AN26" i="9"/>
  <c r="F27" i="9"/>
  <c r="V27" i="9" s="1"/>
  <c r="AT27" i="9"/>
  <c r="J29" i="9"/>
  <c r="T29" i="9"/>
  <c r="AF31" i="9"/>
  <c r="AN31" i="9"/>
  <c r="AZ97" i="9"/>
  <c r="F34" i="9"/>
  <c r="V34" i="9" s="1"/>
  <c r="AN36" i="9"/>
  <c r="O38" i="9"/>
  <c r="AI38" i="9"/>
  <c r="L42" i="9"/>
  <c r="N42" i="9" s="1"/>
  <c r="AF42" i="9"/>
  <c r="R46" i="9"/>
  <c r="T46" i="9" s="1"/>
  <c r="AL46" i="9"/>
  <c r="AN17" i="9"/>
  <c r="H96" i="9"/>
  <c r="P96" i="9"/>
  <c r="X96" i="9"/>
  <c r="AP96" i="9"/>
  <c r="AX96" i="9"/>
  <c r="AN25" i="9"/>
  <c r="AN96" i="9" s="1"/>
  <c r="X97" i="9"/>
  <c r="AG97" i="9"/>
  <c r="AI32" i="9"/>
  <c r="AR97" i="9"/>
  <c r="AT32" i="9"/>
  <c r="BF33" i="9"/>
  <c r="N35" i="9"/>
  <c r="AN35" i="9"/>
  <c r="F35" i="9"/>
  <c r="H38" i="9"/>
  <c r="J38" i="9" s="1"/>
  <c r="P38" i="9"/>
  <c r="R39" i="9"/>
  <c r="AL39" i="9"/>
  <c r="Q40" i="9"/>
  <c r="BB98" i="9"/>
  <c r="BD44" i="9"/>
  <c r="AI47" i="9"/>
  <c r="O47" i="9"/>
  <c r="Q47" i="9" s="1"/>
  <c r="V61" i="9"/>
  <c r="U95" i="9"/>
  <c r="AC95" i="9"/>
  <c r="AK95" i="9"/>
  <c r="AU95" i="9"/>
  <c r="BC95" i="9"/>
  <c r="F19" i="9"/>
  <c r="V19" i="9" s="1"/>
  <c r="Q20" i="9"/>
  <c r="Y96" i="9"/>
  <c r="AG96" i="9"/>
  <c r="AQ96" i="9"/>
  <c r="AY96" i="9"/>
  <c r="BA26" i="9"/>
  <c r="AB27" i="9"/>
  <c r="L29" i="9"/>
  <c r="N29" i="9" s="1"/>
  <c r="L30" i="9"/>
  <c r="N30" i="9" s="1"/>
  <c r="BF30" i="9"/>
  <c r="F32" i="9"/>
  <c r="P32" i="9"/>
  <c r="Y97" i="9"/>
  <c r="AH97" i="9"/>
  <c r="K34" i="9"/>
  <c r="AL34" i="9"/>
  <c r="O35" i="9"/>
  <c r="Q35" i="9" s="1"/>
  <c r="J36" i="9"/>
  <c r="J97" i="9" s="1"/>
  <c r="O37" i="9"/>
  <c r="Q37" i="9" s="1"/>
  <c r="S39" i="9"/>
  <c r="AX39" i="9"/>
  <c r="P40" i="9"/>
  <c r="BF41" i="9"/>
  <c r="AN42" i="9"/>
  <c r="AT44" i="9"/>
  <c r="T45" i="9"/>
  <c r="AN47" i="9"/>
  <c r="L48" i="9"/>
  <c r="N48" i="9" s="1"/>
  <c r="AF48" i="9"/>
  <c r="AN48" i="9"/>
  <c r="J56" i="9"/>
  <c r="J20" i="9"/>
  <c r="Z96" i="9"/>
  <c r="AH96" i="9"/>
  <c r="AR96" i="9"/>
  <c r="Q26" i="9"/>
  <c r="AI26" i="9"/>
  <c r="AL27" i="9"/>
  <c r="AN30" i="9"/>
  <c r="O31" i="9"/>
  <c r="Q31" i="9" s="1"/>
  <c r="Z97" i="9"/>
  <c r="AB32" i="9"/>
  <c r="BD33" i="9"/>
  <c r="BD97" i="9" s="1"/>
  <c r="AN34" i="9"/>
  <c r="AB35" i="9"/>
  <c r="Q36" i="9"/>
  <c r="I36" i="9"/>
  <c r="V36" i="9" s="1"/>
  <c r="R36" i="9"/>
  <c r="T36" i="9" s="1"/>
  <c r="AX37" i="9"/>
  <c r="AX97" i="9" s="1"/>
  <c r="R38" i="9"/>
  <c r="T38" i="9" s="1"/>
  <c r="AB38" i="9"/>
  <c r="K39" i="9"/>
  <c r="V39" i="9" s="1"/>
  <c r="AN39" i="9"/>
  <c r="AT41" i="9"/>
  <c r="N44" i="9"/>
  <c r="AA96" i="9"/>
  <c r="AS96" i="9"/>
  <c r="BA96" i="9"/>
  <c r="T27" i="9"/>
  <c r="J31" i="9"/>
  <c r="H97" i="9"/>
  <c r="R97" i="9"/>
  <c r="T32" i="9"/>
  <c r="BF32" i="9"/>
  <c r="AN33" i="9"/>
  <c r="G33" i="9"/>
  <c r="G97" i="9" s="1"/>
  <c r="BF38" i="9"/>
  <c r="AA98" i="9"/>
  <c r="I44" i="9"/>
  <c r="AJ98" i="9"/>
  <c r="R44" i="9"/>
  <c r="AL44" i="9"/>
  <c r="AL98" i="9" s="1"/>
  <c r="N47" i="9"/>
  <c r="Q56" i="9"/>
  <c r="H64" i="9"/>
  <c r="J64" i="9" s="1"/>
  <c r="H95" i="9"/>
  <c r="P95" i="9"/>
  <c r="X95" i="9"/>
  <c r="AP95" i="9"/>
  <c r="T20" i="9"/>
  <c r="AB20" i="9"/>
  <c r="AB96" i="9" s="1"/>
  <c r="AJ96" i="9"/>
  <c r="AT20" i="9"/>
  <c r="BB96" i="9"/>
  <c r="BD25" i="9"/>
  <c r="AN27" i="9"/>
  <c r="BF28" i="9"/>
  <c r="F30" i="9"/>
  <c r="V30" i="9" s="1"/>
  <c r="R31" i="9"/>
  <c r="T31" i="9" s="1"/>
  <c r="I97" i="9"/>
  <c r="K97" i="9"/>
  <c r="AI33" i="9"/>
  <c r="T35" i="9"/>
  <c r="BA38" i="9"/>
  <c r="H40" i="9"/>
  <c r="J40" i="9" s="1"/>
  <c r="BA40" i="9"/>
  <c r="V41" i="9"/>
  <c r="J43" i="9"/>
  <c r="V46" i="9"/>
  <c r="BF55" i="9"/>
  <c r="AT55" i="9"/>
  <c r="U98" i="9"/>
  <c r="AC98" i="9"/>
  <c r="AK98" i="9"/>
  <c r="BC98" i="9"/>
  <c r="L45" i="9"/>
  <c r="N45" i="9" s="1"/>
  <c r="AF45" i="9"/>
  <c r="BF45" i="9"/>
  <c r="J46" i="9"/>
  <c r="AI48" i="9"/>
  <c r="H49" i="9"/>
  <c r="J49" i="9" s="1"/>
  <c r="AB49" i="9"/>
  <c r="BA49" i="9"/>
  <c r="BD50" i="9"/>
  <c r="BF51" i="9"/>
  <c r="T52" i="9"/>
  <c r="BF54" i="9"/>
  <c r="AN57" i="9"/>
  <c r="V58" i="9"/>
  <c r="AD98" i="9"/>
  <c r="P48" i="9"/>
  <c r="P98" i="9" s="1"/>
  <c r="J55" i="9"/>
  <c r="H57" i="9"/>
  <c r="J57" i="9" s="1"/>
  <c r="AB57" i="9"/>
  <c r="AN58" i="9"/>
  <c r="I60" i="9"/>
  <c r="J60" i="9" s="1"/>
  <c r="J63" i="9"/>
  <c r="AQ100" i="9"/>
  <c r="BF68" i="9"/>
  <c r="S97" i="9"/>
  <c r="AA97" i="9"/>
  <c r="AS97" i="9"/>
  <c r="AE98" i="9"/>
  <c r="AN44" i="9"/>
  <c r="AW98" i="9"/>
  <c r="BF44" i="9"/>
  <c r="BF98" i="9" s="1"/>
  <c r="O45" i="9"/>
  <c r="Q45" i="9" s="1"/>
  <c r="AT45" i="9"/>
  <c r="BF46" i="9"/>
  <c r="AX46" i="9"/>
  <c r="R47" i="9"/>
  <c r="T47" i="9" s="1"/>
  <c r="AL47" i="9"/>
  <c r="BF47" i="9"/>
  <c r="BF48" i="9"/>
  <c r="K49" i="9"/>
  <c r="K98" i="9" s="1"/>
  <c r="BF49" i="9"/>
  <c r="BD49" i="9"/>
  <c r="N50" i="9"/>
  <c r="AN51" i="9"/>
  <c r="AT52" i="9"/>
  <c r="S53" i="9"/>
  <c r="J54" i="9"/>
  <c r="N55" i="9"/>
  <c r="I55" i="9"/>
  <c r="V55" i="9" s="1"/>
  <c r="AN55" i="9"/>
  <c r="R55" i="9"/>
  <c r="T55" i="9" s="1"/>
  <c r="AL55" i="9"/>
  <c r="AD99" i="9"/>
  <c r="L56" i="9"/>
  <c r="AF56" i="9"/>
  <c r="Q60" i="9"/>
  <c r="AN61" i="9"/>
  <c r="BF64" i="9"/>
  <c r="AJ97" i="9"/>
  <c r="BB97" i="9"/>
  <c r="F38" i="9"/>
  <c r="V38" i="9" s="1"/>
  <c r="G41" i="9"/>
  <c r="H44" i="9"/>
  <c r="V44" i="9" s="1"/>
  <c r="AF44" i="9"/>
  <c r="AX44" i="9"/>
  <c r="AX98" i="9" s="1"/>
  <c r="AN45" i="9"/>
  <c r="G47" i="9"/>
  <c r="G98" i="9" s="1"/>
  <c r="Q48" i="9"/>
  <c r="AB48" i="9"/>
  <c r="H48" i="9"/>
  <c r="J48" i="9" s="1"/>
  <c r="R50" i="9"/>
  <c r="AL50" i="9"/>
  <c r="M51" i="9"/>
  <c r="N51" i="9" s="1"/>
  <c r="AN52" i="9"/>
  <c r="P52" i="9"/>
  <c r="Q52" i="9" s="1"/>
  <c r="AN54" i="9"/>
  <c r="F54" i="9"/>
  <c r="Q55" i="9"/>
  <c r="AE99" i="9"/>
  <c r="M56" i="9"/>
  <c r="M99" i="9" s="1"/>
  <c r="T58" i="9"/>
  <c r="AF69" i="9"/>
  <c r="AN69" i="9"/>
  <c r="L69" i="9"/>
  <c r="M70" i="9"/>
  <c r="AF70" i="9"/>
  <c r="U97" i="9"/>
  <c r="AC97" i="9"/>
  <c r="AK97" i="9"/>
  <c r="AU97" i="9"/>
  <c r="BC97" i="9"/>
  <c r="Q44" i="9"/>
  <c r="Y98" i="9"/>
  <c r="AG98" i="9"/>
  <c r="AQ98" i="9"/>
  <c r="AY98" i="9"/>
  <c r="AI45" i="9"/>
  <c r="AI98" i="9" s="1"/>
  <c r="AN46" i="9"/>
  <c r="J47" i="9"/>
  <c r="T49" i="9"/>
  <c r="S50" i="9"/>
  <c r="J51" i="9"/>
  <c r="AF51" i="9"/>
  <c r="AI52" i="9"/>
  <c r="K53" i="9"/>
  <c r="V53" i="9" s="1"/>
  <c r="BF53" i="9"/>
  <c r="G54" i="9"/>
  <c r="O54" i="9"/>
  <c r="Q54" i="9" s="1"/>
  <c r="AI54" i="9"/>
  <c r="N58" i="9"/>
  <c r="S58" i="9"/>
  <c r="AN59" i="9"/>
  <c r="F59" i="9"/>
  <c r="V59" i="9" s="1"/>
  <c r="BF60" i="9"/>
  <c r="K66" i="9"/>
  <c r="AL71" i="9"/>
  <c r="R71" i="9"/>
  <c r="T71" i="9" s="1"/>
  <c r="G101" i="9"/>
  <c r="AH98" i="9"/>
  <c r="AZ98" i="9"/>
  <c r="AB45" i="9"/>
  <c r="AB98" i="9" s="1"/>
  <c r="O46" i="9"/>
  <c r="Q46" i="9" s="1"/>
  <c r="AI46" i="9"/>
  <c r="AF47" i="9"/>
  <c r="BA48" i="9"/>
  <c r="BA98" i="9" s="1"/>
  <c r="O49" i="9"/>
  <c r="Q49" i="9" s="1"/>
  <c r="AI49" i="9"/>
  <c r="BF50" i="9"/>
  <c r="H52" i="9"/>
  <c r="J52" i="9" s="1"/>
  <c r="AB52" i="9"/>
  <c r="T53" i="9"/>
  <c r="L53" i="9"/>
  <c r="N53" i="9" s="1"/>
  <c r="AF53" i="9"/>
  <c r="P99" i="9"/>
  <c r="BF58" i="9"/>
  <c r="BF99" i="9" s="1"/>
  <c r="V60" i="9"/>
  <c r="AN62" i="9"/>
  <c r="O62" i="9"/>
  <c r="Q62" i="9" s="1"/>
  <c r="AI62" i="9"/>
  <c r="R63" i="9"/>
  <c r="T63" i="9" s="1"/>
  <c r="AL63" i="9"/>
  <c r="AN64" i="9"/>
  <c r="H71" i="9"/>
  <c r="J71" i="9" s="1"/>
  <c r="AN71" i="9"/>
  <c r="AB71" i="9"/>
  <c r="V79" i="9"/>
  <c r="F50" i="9"/>
  <c r="V50" i="9" s="1"/>
  <c r="L52" i="9"/>
  <c r="N52" i="9" s="1"/>
  <c r="O53" i="9"/>
  <c r="Q53" i="9" s="1"/>
  <c r="R54" i="9"/>
  <c r="T54" i="9" s="1"/>
  <c r="X99" i="9"/>
  <c r="AP99" i="9"/>
  <c r="AI57" i="9"/>
  <c r="AL58" i="9"/>
  <c r="AL99" i="9" s="1"/>
  <c r="AB60" i="9"/>
  <c r="AT60" i="9"/>
  <c r="T64" i="9"/>
  <c r="R65" i="9"/>
  <c r="T65" i="9" s="1"/>
  <c r="AI65" i="9"/>
  <c r="AF66" i="9"/>
  <c r="BA68" i="9"/>
  <c r="BA100" i="9" s="1"/>
  <c r="M69" i="9"/>
  <c r="V72" i="9"/>
  <c r="AN73" i="9"/>
  <c r="BF74" i="9"/>
  <c r="AX77" i="9"/>
  <c r="BF77" i="9"/>
  <c r="AN78" i="9"/>
  <c r="G78" i="9"/>
  <c r="V78" i="9" s="1"/>
  <c r="AL79" i="9"/>
  <c r="R79" i="9"/>
  <c r="T79" i="9" s="1"/>
  <c r="AE100" i="9"/>
  <c r="Y99" i="9"/>
  <c r="AG99" i="9"/>
  <c r="AQ99" i="9"/>
  <c r="AY99" i="9"/>
  <c r="L67" i="9"/>
  <c r="N67" i="9" s="1"/>
  <c r="BF67" i="9"/>
  <c r="AG100" i="9"/>
  <c r="O68" i="9"/>
  <c r="BB100" i="9"/>
  <c r="BD68" i="9"/>
  <c r="BD100" i="9" s="1"/>
  <c r="Q71" i="9"/>
  <c r="AI73" i="9"/>
  <c r="P73" i="9"/>
  <c r="Q73" i="9" s="1"/>
  <c r="AN75" i="9"/>
  <c r="F75" i="9"/>
  <c r="F82" i="9"/>
  <c r="AN82" i="9"/>
  <c r="R99" i="9"/>
  <c r="Z99" i="9"/>
  <c r="AH99" i="9"/>
  <c r="AR99" i="9"/>
  <c r="AZ99" i="9"/>
  <c r="AN63" i="9"/>
  <c r="L64" i="9"/>
  <c r="N64" i="9" s="1"/>
  <c r="K100" i="9"/>
  <c r="Y100" i="9"/>
  <c r="AN68" i="9"/>
  <c r="G68" i="9"/>
  <c r="AT68" i="9"/>
  <c r="N70" i="9"/>
  <c r="K71" i="9"/>
  <c r="V71" i="9" s="1"/>
  <c r="M72" i="9"/>
  <c r="AB73" i="9"/>
  <c r="H73" i="9"/>
  <c r="J73" i="9" s="1"/>
  <c r="Q80" i="9"/>
  <c r="AL83" i="9"/>
  <c r="S83" i="9"/>
  <c r="K99" i="9"/>
  <c r="S99" i="9"/>
  <c r="AA99" i="9"/>
  <c r="AI56" i="9"/>
  <c r="AS99" i="9"/>
  <c r="BA56" i="9"/>
  <c r="BA99" i="9" s="1"/>
  <c r="AN60" i="9"/>
  <c r="BF65" i="9"/>
  <c r="AF67" i="9"/>
  <c r="N68" i="9"/>
  <c r="AI68" i="9"/>
  <c r="R69" i="9"/>
  <c r="T69" i="9" s="1"/>
  <c r="O70" i="9"/>
  <c r="Q70" i="9" s="1"/>
  <c r="AB70" i="9"/>
  <c r="H70" i="9"/>
  <c r="J70" i="9" s="1"/>
  <c r="BF71" i="9"/>
  <c r="AN72" i="9"/>
  <c r="AF77" i="9"/>
  <c r="AN77" i="9"/>
  <c r="L77" i="9"/>
  <c r="N77" i="9" s="1"/>
  <c r="BF78" i="9"/>
  <c r="Q79" i="9"/>
  <c r="AF86" i="9"/>
  <c r="L86" i="9"/>
  <c r="N86" i="9" s="1"/>
  <c r="T56" i="9"/>
  <c r="AB56" i="9"/>
  <c r="AJ99" i="9"/>
  <c r="AT56" i="9"/>
  <c r="AT99" i="9" s="1"/>
  <c r="BB99" i="9"/>
  <c r="G57" i="9"/>
  <c r="G99" i="9" s="1"/>
  <c r="F62" i="9"/>
  <c r="V62" i="9" s="1"/>
  <c r="AF64" i="9"/>
  <c r="AN67" i="9"/>
  <c r="AI67" i="9"/>
  <c r="O67" i="9"/>
  <c r="Q67" i="9" s="1"/>
  <c r="AJ100" i="9"/>
  <c r="AL68" i="9"/>
  <c r="R68" i="9"/>
  <c r="AX100" i="9"/>
  <c r="BF73" i="9"/>
  <c r="AL74" i="9"/>
  <c r="S74" i="9"/>
  <c r="T74" i="9" s="1"/>
  <c r="J76" i="9"/>
  <c r="L87" i="9"/>
  <c r="N87" i="9" s="1"/>
  <c r="AF87" i="9"/>
  <c r="AN87" i="9"/>
  <c r="U99" i="9"/>
  <c r="AC99" i="9"/>
  <c r="AK99" i="9"/>
  <c r="AU99" i="9"/>
  <c r="BC99" i="9"/>
  <c r="AN65" i="9"/>
  <c r="AN99" i="9" s="1"/>
  <c r="I66" i="9"/>
  <c r="V66" i="9" s="1"/>
  <c r="G67" i="9"/>
  <c r="V67" i="9" s="1"/>
  <c r="AB68" i="9"/>
  <c r="AL69" i="9"/>
  <c r="AX69" i="9"/>
  <c r="AT71" i="9"/>
  <c r="T72" i="9"/>
  <c r="N72" i="9"/>
  <c r="K74" i="9"/>
  <c r="V74" i="9" s="1"/>
  <c r="AB76" i="9"/>
  <c r="I76" i="9"/>
  <c r="I100" i="9" s="1"/>
  <c r="AE101" i="9"/>
  <c r="AF80" i="9"/>
  <c r="M80" i="9"/>
  <c r="AV99" i="9"/>
  <c r="BD99" i="9"/>
  <c r="AT64" i="9"/>
  <c r="AX66" i="9"/>
  <c r="AX99" i="9" s="1"/>
  <c r="BF66" i="9"/>
  <c r="S100" i="9"/>
  <c r="P71" i="9"/>
  <c r="AI71" i="9"/>
  <c r="N75" i="9"/>
  <c r="AI78" i="9"/>
  <c r="O78" i="9"/>
  <c r="Q78" i="9" s="1"/>
  <c r="AN84" i="9"/>
  <c r="F84" i="9"/>
  <c r="U101" i="9"/>
  <c r="AK101" i="9"/>
  <c r="AN83" i="9"/>
  <c r="AN101" i="9" s="1"/>
  <c r="O88" i="9"/>
  <c r="Q88" i="9" s="1"/>
  <c r="AI88" i="9"/>
  <c r="BD89" i="9"/>
  <c r="Q90" i="9"/>
  <c r="Z100" i="9"/>
  <c r="AH100" i="9"/>
  <c r="AR100" i="9"/>
  <c r="AZ100" i="9"/>
  <c r="AL72" i="9"/>
  <c r="L74" i="9"/>
  <c r="N74" i="9" s="1"/>
  <c r="AB74" i="9"/>
  <c r="AT74" i="9"/>
  <c r="O75" i="9"/>
  <c r="Q75" i="9" s="1"/>
  <c r="R76" i="9"/>
  <c r="T76" i="9" s="1"/>
  <c r="H78" i="9"/>
  <c r="J78" i="9" s="1"/>
  <c r="AF78" i="9"/>
  <c r="AI79" i="9"/>
  <c r="AD101" i="9"/>
  <c r="AL80" i="9"/>
  <c r="AF82" i="9"/>
  <c r="H83" i="9"/>
  <c r="J83" i="9" s="1"/>
  <c r="AB83" i="9"/>
  <c r="AB101" i="9" s="1"/>
  <c r="AN88" i="9"/>
  <c r="J91" i="9"/>
  <c r="X101" i="9"/>
  <c r="AP101" i="9"/>
  <c r="BF80" i="9"/>
  <c r="BA101" i="9"/>
  <c r="BF82" i="9"/>
  <c r="H88" i="9"/>
  <c r="J88" i="9" s="1"/>
  <c r="AB88" i="9"/>
  <c r="M100" i="9"/>
  <c r="U100" i="9"/>
  <c r="AC100" i="9"/>
  <c r="AK100" i="9"/>
  <c r="AU100" i="9"/>
  <c r="BC100" i="9"/>
  <c r="AN74" i="9"/>
  <c r="Y101" i="9"/>
  <c r="AZ101" i="9"/>
  <c r="T83" i="9"/>
  <c r="BF83" i="9"/>
  <c r="BF88" i="9"/>
  <c r="T89" i="9"/>
  <c r="AV100" i="9"/>
  <c r="F100" i="9"/>
  <c r="AD100" i="9"/>
  <c r="AN79" i="9"/>
  <c r="J80" i="9"/>
  <c r="BD80" i="9"/>
  <c r="BD101" i="9" s="1"/>
  <c r="BB101" i="9"/>
  <c r="BF81" i="9"/>
  <c r="P82" i="9"/>
  <c r="P101" i="9" s="1"/>
  <c r="S84" i="9"/>
  <c r="J85" i="9"/>
  <c r="BF86" i="9"/>
  <c r="AN90" i="9"/>
  <c r="F90" i="9"/>
  <c r="V90" i="9" s="1"/>
  <c r="AT91" i="9"/>
  <c r="AW100" i="9"/>
  <c r="F73" i="9"/>
  <c r="V73" i="9" s="1"/>
  <c r="G76" i="9"/>
  <c r="V76" i="9" s="1"/>
  <c r="K80" i="9"/>
  <c r="K101" i="9" s="1"/>
  <c r="S80" i="9"/>
  <c r="T80" i="9" s="1"/>
  <c r="AA101" i="9"/>
  <c r="AI80" i="9"/>
  <c r="AI101" i="9" s="1"/>
  <c r="BC101" i="9"/>
  <c r="M81" i="9"/>
  <c r="N81" i="9" s="1"/>
  <c r="R81" i="9"/>
  <c r="AL81" i="9"/>
  <c r="V83" i="9"/>
  <c r="K84" i="9"/>
  <c r="AL84" i="9"/>
  <c r="I85" i="9"/>
  <c r="I101" i="9" s="1"/>
  <c r="AN85" i="9"/>
  <c r="F85" i="9"/>
  <c r="V85" i="9" s="1"/>
  <c r="O85" i="9"/>
  <c r="Q85" i="9" s="1"/>
  <c r="AT86" i="9"/>
  <c r="O87" i="9"/>
  <c r="Q87" i="9" s="1"/>
  <c r="V91" i="9"/>
  <c r="AY101" i="9"/>
  <c r="H68" i="9"/>
  <c r="V68" i="9" s="1"/>
  <c r="P68" i="9"/>
  <c r="P100" i="9" s="1"/>
  <c r="X100" i="9"/>
  <c r="AF68" i="9"/>
  <c r="AP100" i="9"/>
  <c r="L80" i="9"/>
  <c r="AJ101" i="9"/>
  <c r="AT80" i="9"/>
  <c r="S81" i="9"/>
  <c r="P83" i="9"/>
  <c r="Q83" i="9" s="1"/>
  <c r="T84" i="9"/>
  <c r="L84" i="9"/>
  <c r="N84" i="9" s="1"/>
  <c r="BF84" i="9"/>
  <c r="G85" i="9"/>
  <c r="Q86" i="9"/>
  <c r="I86" i="9"/>
  <c r="V86" i="9" s="1"/>
  <c r="AN86" i="9"/>
  <c r="R86" i="9"/>
  <c r="T86" i="9" s="1"/>
  <c r="AX87" i="9"/>
  <c r="AX101" i="9" s="1"/>
  <c r="T88" i="9"/>
  <c r="K89" i="9"/>
  <c r="V89" i="9" s="1"/>
  <c r="AN89" i="9"/>
  <c r="N90" i="9"/>
  <c r="AN91" i="9"/>
  <c r="L83" i="9"/>
  <c r="N83" i="9" s="1"/>
  <c r="O84" i="9"/>
  <c r="Q84" i="9" s="1"/>
  <c r="R85" i="9"/>
  <c r="T85" i="9" s="1"/>
  <c r="H87" i="9"/>
  <c r="J87" i="9" s="1"/>
  <c r="AL89" i="9"/>
  <c r="AB91" i="9"/>
  <c r="AV101" i="9"/>
  <c r="AE55" i="8"/>
  <c r="AD55" i="8"/>
  <c r="AD67" i="8" s="1"/>
  <c r="AD79" i="8" s="1"/>
  <c r="AB55" i="8"/>
  <c r="AB67" i="8" s="1"/>
  <c r="AB79" i="8" s="1"/>
  <c r="AE52" i="8"/>
  <c r="O133" i="8"/>
  <c r="H46" i="8"/>
  <c r="I55" i="8"/>
  <c r="AD46" i="8"/>
  <c r="AD58" i="8" s="1"/>
  <c r="AD70" i="8" s="1"/>
  <c r="AB46" i="8"/>
  <c r="AB58" i="8" s="1"/>
  <c r="AB70" i="8" s="1"/>
  <c r="AB82" i="8" s="1"/>
  <c r="AB94" i="8" s="1"/>
  <c r="AB106" i="8" s="1"/>
  <c r="AB118" i="8" s="1"/>
  <c r="AD48" i="8"/>
  <c r="AD60" i="8" s="1"/>
  <c r="AE57" i="8"/>
  <c r="AB50" i="8"/>
  <c r="AB62" i="8" s="1"/>
  <c r="AB74" i="8" s="1"/>
  <c r="AB86" i="8" s="1"/>
  <c r="AB98" i="8" s="1"/>
  <c r="AB110" i="8" s="1"/>
  <c r="AB122" i="8" s="1"/>
  <c r="AA57" i="8"/>
  <c r="I50" i="8"/>
  <c r="J50" i="8" s="1"/>
  <c r="AB52" i="8"/>
  <c r="AB64" i="8" s="1"/>
  <c r="AB76" i="8" s="1"/>
  <c r="AB88" i="8" s="1"/>
  <c r="AB100" i="8" s="1"/>
  <c r="AA52" i="8"/>
  <c r="AA64" i="8" s="1"/>
  <c r="AA76" i="8" s="1"/>
  <c r="AA88" i="8" s="1"/>
  <c r="AA100" i="8" s="1"/>
  <c r="AA112" i="8" s="1"/>
  <c r="AA124" i="8" s="1"/>
  <c r="AA46" i="8"/>
  <c r="AA58" i="8" s="1"/>
  <c r="AA70" i="8" s="1"/>
  <c r="AA82" i="8" s="1"/>
  <c r="AB49" i="8"/>
  <c r="AB61" i="8" s="1"/>
  <c r="AB73" i="8" s="1"/>
  <c r="AD53" i="8"/>
  <c r="AB53" i="8"/>
  <c r="AB65" i="8" s="1"/>
  <c r="AB77" i="8" s="1"/>
  <c r="AB89" i="8" s="1"/>
  <c r="AB101" i="8" s="1"/>
  <c r="AB113" i="8" s="1"/>
  <c r="AB125" i="8" s="1"/>
  <c r="AA53" i="8"/>
  <c r="AA50" i="8"/>
  <c r="AE56" i="8"/>
  <c r="AE68" i="8" s="1"/>
  <c r="AE80" i="8" s="1"/>
  <c r="AA56" i="8"/>
  <c r="AD47" i="8"/>
  <c r="I49" i="8"/>
  <c r="H52" i="8"/>
  <c r="I53" i="8"/>
  <c r="AE49" i="8"/>
  <c r="AD51" i="8"/>
  <c r="AD63" i="8" s="1"/>
  <c r="AD75" i="8" s="1"/>
  <c r="AE54" i="8"/>
  <c r="AD54" i="8"/>
  <c r="AB54" i="8"/>
  <c r="AB66" i="8" s="1"/>
  <c r="AB78" i="8" s="1"/>
  <c r="AB90" i="8" s="1"/>
  <c r="AB102" i="8" s="1"/>
  <c r="AB114" i="8" s="1"/>
  <c r="AB126" i="8" s="1"/>
  <c r="AD56" i="8"/>
  <c r="AD68" i="8" s="1"/>
  <c r="AB51" i="8"/>
  <c r="AE53" i="8"/>
  <c r="AE48" i="8"/>
  <c r="AE60" i="8" s="1"/>
  <c r="AE72" i="8" s="1"/>
  <c r="I54" i="8"/>
  <c r="J54" i="8"/>
  <c r="AA54" i="8"/>
  <c r="AA66" i="8" s="1"/>
  <c r="AA78" i="8" s="1"/>
  <c r="AA90" i="8" s="1"/>
  <c r="AA102" i="8" s="1"/>
  <c r="AD57" i="8"/>
  <c r="AA49" i="8"/>
  <c r="H55" i="8"/>
  <c r="M55" i="8"/>
  <c r="N55" i="8" s="1"/>
  <c r="I77" i="8"/>
  <c r="J77" i="8"/>
  <c r="AD50" i="8"/>
  <c r="AD62" i="8" s="1"/>
  <c r="V133" i="8"/>
  <c r="M51" i="8"/>
  <c r="N51" i="8" s="1"/>
  <c r="K52" i="8"/>
  <c r="K133" i="8" s="1"/>
  <c r="H59" i="8"/>
  <c r="K60" i="8"/>
  <c r="I65" i="8"/>
  <c r="J65" i="8" s="1"/>
  <c r="H66" i="8"/>
  <c r="AE50" i="8"/>
  <c r="AE62" i="8" s="1"/>
  <c r="H47" i="8"/>
  <c r="H48" i="8"/>
  <c r="P48" i="8"/>
  <c r="Q48" i="8" s="1"/>
  <c r="Y134" i="8"/>
  <c r="K64" i="8"/>
  <c r="H67" i="8"/>
  <c r="J58" i="8"/>
  <c r="I58" i="8"/>
  <c r="F90" i="8"/>
  <c r="G90" i="8" s="1"/>
  <c r="Y133" i="8"/>
  <c r="K56" i="8"/>
  <c r="O134" i="8"/>
  <c r="H58" i="8"/>
  <c r="K63" i="8"/>
  <c r="H51" i="8"/>
  <c r="G64" i="8"/>
  <c r="F64" i="8"/>
  <c r="I66" i="8"/>
  <c r="H68" i="8"/>
  <c r="H63" i="8"/>
  <c r="M63" i="8"/>
  <c r="N63" i="8" s="1"/>
  <c r="H76" i="8"/>
  <c r="I46" i="8"/>
  <c r="R133" i="8"/>
  <c r="I70" i="8"/>
  <c r="H77" i="8"/>
  <c r="R136" i="8"/>
  <c r="V135" i="8"/>
  <c r="I89" i="8"/>
  <c r="J89" i="8" s="1"/>
  <c r="R134" i="8"/>
  <c r="H73" i="8"/>
  <c r="K75" i="8"/>
  <c r="V136" i="8"/>
  <c r="F88" i="8"/>
  <c r="I101" i="8"/>
  <c r="O135" i="8"/>
  <c r="I88" i="8"/>
  <c r="J88" i="8"/>
  <c r="H89" i="8"/>
  <c r="K91" i="8"/>
  <c r="K98" i="8"/>
  <c r="Y135" i="8"/>
  <c r="K78" i="8"/>
  <c r="K82" i="8"/>
  <c r="K83" i="8"/>
  <c r="K85" i="8"/>
  <c r="H92" i="8"/>
  <c r="V134" i="8"/>
  <c r="H70" i="8"/>
  <c r="I76" i="8"/>
  <c r="K81" i="8"/>
  <c r="K90" i="8"/>
  <c r="K92" i="8"/>
  <c r="G100" i="8"/>
  <c r="F100" i="8"/>
  <c r="R135" i="8"/>
  <c r="K74" i="8"/>
  <c r="H81" i="8"/>
  <c r="H84" i="8"/>
  <c r="H136" i="8" s="1"/>
  <c r="R137" i="8"/>
  <c r="K94" i="8"/>
  <c r="G112" i="8"/>
  <c r="F112" i="8"/>
  <c r="I126" i="8"/>
  <c r="J126" i="8" s="1"/>
  <c r="H111" i="8"/>
  <c r="K112" i="8"/>
  <c r="H119" i="8"/>
  <c r="V137" i="8"/>
  <c r="K102" i="8"/>
  <c r="R138" i="8"/>
  <c r="K106" i="8"/>
  <c r="K114" i="8"/>
  <c r="V139" i="8"/>
  <c r="H118" i="8"/>
  <c r="K104" i="8"/>
  <c r="O137" i="8"/>
  <c r="Y137" i="8"/>
  <c r="K97" i="8"/>
  <c r="H101" i="8"/>
  <c r="H137" i="8" s="1"/>
  <c r="Y138" i="8"/>
  <c r="I110" i="8"/>
  <c r="O136" i="8"/>
  <c r="K99" i="8"/>
  <c r="H103" i="8"/>
  <c r="K105" i="8"/>
  <c r="K113" i="8"/>
  <c r="H116" i="8"/>
  <c r="Y139" i="8"/>
  <c r="K118" i="8"/>
  <c r="K121" i="8"/>
  <c r="H125" i="8"/>
  <c r="I125" i="8"/>
  <c r="J125" i="8" s="1"/>
  <c r="K116" i="8"/>
  <c r="K129" i="8"/>
  <c r="Y136" i="8"/>
  <c r="H108" i="8"/>
  <c r="H117" i="8"/>
  <c r="O139" i="8"/>
  <c r="K122" i="8"/>
  <c r="O138" i="8"/>
  <c r="H127" i="8"/>
  <c r="K108" i="8"/>
  <c r="H124" i="8"/>
  <c r="R139" i="8"/>
  <c r="AS95" i="7"/>
  <c r="AT8" i="7"/>
  <c r="AT95" i="7" s="1"/>
  <c r="L95" i="7"/>
  <c r="U95" i="7"/>
  <c r="AC95" i="7"/>
  <c r="AK95" i="7"/>
  <c r="AS28" i="7"/>
  <c r="AT28" i="7" s="1"/>
  <c r="I97" i="7"/>
  <c r="Z97" i="7"/>
  <c r="AS60" i="7"/>
  <c r="AT60" i="7" s="1"/>
  <c r="AE62" i="7"/>
  <c r="AF62" i="7" s="1"/>
  <c r="F100" i="7"/>
  <c r="N100" i="7"/>
  <c r="W100" i="7"/>
  <c r="AS68" i="7"/>
  <c r="E101" i="7"/>
  <c r="M101" i="7"/>
  <c r="AO101" i="7"/>
  <c r="AE86" i="7"/>
  <c r="AF86" i="7" s="1"/>
  <c r="E95" i="7"/>
  <c r="M95" i="7"/>
  <c r="V95" i="7"/>
  <c r="AD95" i="7"/>
  <c r="AL95" i="7"/>
  <c r="I96" i="7"/>
  <c r="Z96" i="7"/>
  <c r="AH96" i="7"/>
  <c r="AP96" i="7"/>
  <c r="S97" i="7"/>
  <c r="AA97" i="7"/>
  <c r="Q98" i="7"/>
  <c r="AR99" i="7"/>
  <c r="F95" i="7"/>
  <c r="N95" i="7"/>
  <c r="W95" i="7"/>
  <c r="AE8" i="7"/>
  <c r="AM95" i="7"/>
  <c r="J96" i="7"/>
  <c r="S96" i="7"/>
  <c r="AA96" i="7"/>
  <c r="AI96" i="7"/>
  <c r="AQ96" i="7"/>
  <c r="AE28" i="7"/>
  <c r="AF28" i="7" s="1"/>
  <c r="T97" i="7"/>
  <c r="AB97" i="7"/>
  <c r="AS38" i="7"/>
  <c r="AT38" i="7" s="1"/>
  <c r="S98" i="7"/>
  <c r="AA98" i="7"/>
  <c r="AS46" i="7"/>
  <c r="AT46" i="7" s="1"/>
  <c r="AS53" i="7"/>
  <c r="AT53" i="7" s="1"/>
  <c r="AF56" i="7"/>
  <c r="AT56" i="7"/>
  <c r="AS58" i="7"/>
  <c r="AT58" i="7" s="1"/>
  <c r="AI100" i="7"/>
  <c r="AQ100" i="7"/>
  <c r="AI101" i="7"/>
  <c r="AQ101" i="7"/>
  <c r="AS90" i="7"/>
  <c r="AT90" i="7" s="1"/>
  <c r="AG96" i="7"/>
  <c r="G95" i="7"/>
  <c r="O95" i="7"/>
  <c r="X95" i="7"/>
  <c r="AN95" i="7"/>
  <c r="AE11" i="7"/>
  <c r="AF11" i="7" s="1"/>
  <c r="K96" i="7"/>
  <c r="T96" i="7"/>
  <c r="AB96" i="7"/>
  <c r="AJ96" i="7"/>
  <c r="AR96" i="7"/>
  <c r="AE30" i="7"/>
  <c r="AF30" i="7" s="1"/>
  <c r="L97" i="7"/>
  <c r="U97" i="7"/>
  <c r="AC97" i="7"/>
  <c r="AS33" i="7"/>
  <c r="AT33" i="7" s="1"/>
  <c r="AE35" i="7"/>
  <c r="AF35" i="7" s="1"/>
  <c r="AS41" i="7"/>
  <c r="AT41" i="7" s="1"/>
  <c r="AE43" i="7"/>
  <c r="AF43" i="7" s="1"/>
  <c r="K98" i="7"/>
  <c r="T98" i="7"/>
  <c r="AB98" i="7"/>
  <c r="AS49" i="7"/>
  <c r="AT49" i="7" s="1"/>
  <c r="AS51" i="7"/>
  <c r="AT51" i="7" s="1"/>
  <c r="AS54" i="7"/>
  <c r="AT54" i="7" s="1"/>
  <c r="T99" i="7"/>
  <c r="AB99" i="7"/>
  <c r="AS61" i="7"/>
  <c r="AT61" i="7" s="1"/>
  <c r="Q100" i="7"/>
  <c r="AJ100" i="7"/>
  <c r="AR100" i="7"/>
  <c r="AS69" i="7"/>
  <c r="AT69" i="7" s="1"/>
  <c r="AE72" i="7"/>
  <c r="AF72" i="7" s="1"/>
  <c r="AJ101" i="7"/>
  <c r="AR101" i="7"/>
  <c r="H95" i="7"/>
  <c r="P95" i="7"/>
  <c r="Y95" i="7"/>
  <c r="AG95" i="7"/>
  <c r="AO95" i="7"/>
  <c r="L96" i="7"/>
  <c r="U96" i="7"/>
  <c r="AC96" i="7"/>
  <c r="AK96" i="7"/>
  <c r="AS20" i="7"/>
  <c r="AN97" i="7"/>
  <c r="AS34" i="7"/>
  <c r="AT34" i="7" s="1"/>
  <c r="AE37" i="7"/>
  <c r="AF37" i="7" s="1"/>
  <c r="AS42" i="7"/>
  <c r="AT42" i="7" s="1"/>
  <c r="AS50" i="7"/>
  <c r="AT50" i="7" s="1"/>
  <c r="U99" i="7"/>
  <c r="AC99" i="7"/>
  <c r="AS57" i="7"/>
  <c r="AT57" i="7" s="1"/>
  <c r="AE59" i="7"/>
  <c r="AF59" i="7" s="1"/>
  <c r="AS62" i="7"/>
  <c r="AT62" i="7" s="1"/>
  <c r="AS65" i="7"/>
  <c r="AT65" i="7" s="1"/>
  <c r="AE67" i="7"/>
  <c r="AF67" i="7" s="1"/>
  <c r="S100" i="7"/>
  <c r="AA100" i="7"/>
  <c r="AS70" i="7"/>
  <c r="AT70" i="7" s="1"/>
  <c r="AS77" i="7"/>
  <c r="AT77" i="7" s="1"/>
  <c r="S101" i="7"/>
  <c r="AA101" i="7"/>
  <c r="AK101" i="7"/>
  <c r="AT80" i="7"/>
  <c r="AS82" i="7"/>
  <c r="AT82" i="7" s="1"/>
  <c r="AS86" i="7"/>
  <c r="AT86" i="7" s="1"/>
  <c r="AS89" i="7"/>
  <c r="AT89" i="7" s="1"/>
  <c r="AE91" i="7"/>
  <c r="AF91" i="7" s="1"/>
  <c r="W101" i="7"/>
  <c r="I95" i="7"/>
  <c r="Q95" i="7"/>
  <c r="Z95" i="7"/>
  <c r="AH95" i="7"/>
  <c r="AP95" i="7"/>
  <c r="E96" i="7"/>
  <c r="M96" i="7"/>
  <c r="V96" i="7"/>
  <c r="AD96" i="7"/>
  <c r="AL96" i="7"/>
  <c r="Q96" i="7"/>
  <c r="AE36" i="7"/>
  <c r="AF36" i="7" s="1"/>
  <c r="AE44" i="7"/>
  <c r="L99" i="7"/>
  <c r="AN99" i="7"/>
  <c r="AS66" i="7"/>
  <c r="AT66" i="7" s="1"/>
  <c r="K100" i="7"/>
  <c r="T100" i="7"/>
  <c r="AB100" i="7"/>
  <c r="AS73" i="7"/>
  <c r="AT73" i="7" s="1"/>
  <c r="AE75" i="7"/>
  <c r="AF75" i="7" s="1"/>
  <c r="AS78" i="7"/>
  <c r="AT78" i="7" s="1"/>
  <c r="J101" i="7"/>
  <c r="T101" i="7"/>
  <c r="AB101" i="7"/>
  <c r="AE87" i="7"/>
  <c r="AF87" i="7" s="1"/>
  <c r="F96" i="7"/>
  <c r="N96" i="7"/>
  <c r="W96" i="7"/>
  <c r="AE20" i="7"/>
  <c r="AM96" i="7"/>
  <c r="X97" i="7"/>
  <c r="AH97" i="7"/>
  <c r="AP97" i="7"/>
  <c r="AS36" i="7"/>
  <c r="AT36" i="7" s="1"/>
  <c r="AE38" i="7"/>
  <c r="AF38" i="7" s="1"/>
  <c r="AE46" i="7"/>
  <c r="AF46" i="7" s="1"/>
  <c r="Q99" i="7"/>
  <c r="E99" i="7"/>
  <c r="U100" i="7"/>
  <c r="AC100" i="7"/>
  <c r="AE32" i="7"/>
  <c r="AE80" i="7"/>
  <c r="V98" i="7"/>
  <c r="AJ99" i="7"/>
  <c r="AG97" i="7"/>
  <c r="AG101" i="7"/>
  <c r="AS44" i="7"/>
  <c r="AE68" i="7"/>
  <c r="AB110" i="6"/>
  <c r="AB122" i="6" s="1"/>
  <c r="I98" i="6"/>
  <c r="G56" i="6"/>
  <c r="U56" i="6" s="1"/>
  <c r="F56" i="6"/>
  <c r="T56" i="6" s="1"/>
  <c r="F47" i="6"/>
  <c r="T47" i="6" s="1"/>
  <c r="AD86" i="6"/>
  <c r="M74" i="6"/>
  <c r="J51" i="6"/>
  <c r="X51" i="6" s="1"/>
  <c r="I51" i="6"/>
  <c r="W51" i="6" s="1"/>
  <c r="J55" i="6"/>
  <c r="I55" i="6"/>
  <c r="AA128" i="6"/>
  <c r="F116" i="6"/>
  <c r="G48" i="6"/>
  <c r="U48" i="6" s="1"/>
  <c r="G52" i="6"/>
  <c r="U52" i="6" s="1"/>
  <c r="F52" i="6"/>
  <c r="T52" i="6" s="1"/>
  <c r="T53" i="6"/>
  <c r="F68" i="6"/>
  <c r="G68" i="6"/>
  <c r="U68" i="6" s="1"/>
  <c r="J46" i="6"/>
  <c r="W46" i="6"/>
  <c r="J61" i="6"/>
  <c r="I61" i="6"/>
  <c r="AD94" i="6"/>
  <c r="M82" i="6"/>
  <c r="G49" i="6"/>
  <c r="U49" i="6" s="1"/>
  <c r="T49" i="6"/>
  <c r="AE118" i="6"/>
  <c r="P118" i="6" s="1"/>
  <c r="P106" i="6"/>
  <c r="AE73" i="6"/>
  <c r="AE85" i="6" s="1"/>
  <c r="P61" i="6"/>
  <c r="Q61" i="6" s="1"/>
  <c r="I50" i="6"/>
  <c r="W50" i="6" s="1"/>
  <c r="F64" i="6"/>
  <c r="T64" i="6" s="1"/>
  <c r="F73" i="6"/>
  <c r="T73" i="6" s="1"/>
  <c r="M59" i="6"/>
  <c r="N59" i="6" s="1"/>
  <c r="AD71" i="6"/>
  <c r="I53" i="6"/>
  <c r="J53" i="6"/>
  <c r="N46" i="6"/>
  <c r="M47" i="6"/>
  <c r="N47" i="6" s="1"/>
  <c r="K48" i="6"/>
  <c r="AE96" i="6"/>
  <c r="P84" i="6"/>
  <c r="Q84" i="6" s="1"/>
  <c r="AD85" i="6"/>
  <c r="M73" i="6"/>
  <c r="N73" i="6" s="1"/>
  <c r="H51" i="6"/>
  <c r="Q51" i="6"/>
  <c r="AD99" i="6"/>
  <c r="AD111" i="6" s="1"/>
  <c r="AD123" i="6" s="1"/>
  <c r="M123" i="6" s="1"/>
  <c r="N123" i="6" s="1"/>
  <c r="M87" i="6"/>
  <c r="N87" i="6" s="1"/>
  <c r="K52" i="6"/>
  <c r="G53" i="6"/>
  <c r="U53" i="6" s="1"/>
  <c r="AD65" i="6"/>
  <c r="AD77" i="6" s="1"/>
  <c r="M53" i="6"/>
  <c r="N53" i="6" s="1"/>
  <c r="Q57" i="6"/>
  <c r="I64" i="6"/>
  <c r="W64" i="6" s="1"/>
  <c r="P67" i="6"/>
  <c r="M70" i="6"/>
  <c r="G76" i="6"/>
  <c r="F77" i="6"/>
  <c r="G77" i="6" s="1"/>
  <c r="AA82" i="6"/>
  <c r="AA94" i="6" s="1"/>
  <c r="AA106" i="6" s="1"/>
  <c r="G87" i="6"/>
  <c r="U87" i="6" s="1"/>
  <c r="F87" i="6"/>
  <c r="F96" i="6"/>
  <c r="T96" i="6" s="1"/>
  <c r="AD108" i="6"/>
  <c r="AD120" i="6" s="1"/>
  <c r="M120" i="6" s="1"/>
  <c r="N120" i="6" s="1"/>
  <c r="M96" i="6"/>
  <c r="AB109" i="6"/>
  <c r="AB121" i="6" s="1"/>
  <c r="I97" i="6"/>
  <c r="I102" i="6"/>
  <c r="W102" i="6" s="1"/>
  <c r="M48" i="6"/>
  <c r="N48" i="6" s="1"/>
  <c r="K49" i="6"/>
  <c r="P75" i="6"/>
  <c r="Q75" i="6" s="1"/>
  <c r="AE87" i="6"/>
  <c r="AE99" i="6" s="1"/>
  <c r="AE111" i="6" s="1"/>
  <c r="AE123" i="6" s="1"/>
  <c r="P123" i="6" s="1"/>
  <c r="AE77" i="6"/>
  <c r="AE89" i="6" s="1"/>
  <c r="AE101" i="6" s="1"/>
  <c r="P65" i="6"/>
  <c r="Q65" i="6" s="1"/>
  <c r="N54" i="6"/>
  <c r="H54" i="6"/>
  <c r="J56" i="6"/>
  <c r="X56" i="6" s="1"/>
  <c r="F61" i="6"/>
  <c r="G61" i="6" s="1"/>
  <c r="U61" i="6" s="1"/>
  <c r="N62" i="6"/>
  <c r="M62" i="6"/>
  <c r="H62" i="6"/>
  <c r="AD128" i="6"/>
  <c r="M128" i="6" s="1"/>
  <c r="N128" i="6" s="1"/>
  <c r="M116" i="6"/>
  <c r="N116" i="6" s="1"/>
  <c r="M80" i="6"/>
  <c r="N80" i="6" s="1"/>
  <c r="F82" i="6"/>
  <c r="F88" i="6"/>
  <c r="G88" i="6" s="1"/>
  <c r="K63" i="6"/>
  <c r="Q63" i="6"/>
  <c r="P63" i="6"/>
  <c r="N67" i="6"/>
  <c r="M67" i="6"/>
  <c r="H67" i="6"/>
  <c r="P69" i="6"/>
  <c r="Y133" i="6"/>
  <c r="AE122" i="6"/>
  <c r="P110" i="6"/>
  <c r="M55" i="6"/>
  <c r="N55" i="6" s="1"/>
  <c r="H55" i="6"/>
  <c r="G57" i="6"/>
  <c r="U57" i="6" s="1"/>
  <c r="P60" i="6"/>
  <c r="Q60" i="6" s="1"/>
  <c r="K60" i="6"/>
  <c r="P62" i="6"/>
  <c r="M68" i="6"/>
  <c r="R135" i="6"/>
  <c r="P70" i="6"/>
  <c r="M78" i="6"/>
  <c r="N78" i="6" s="1"/>
  <c r="I82" i="6"/>
  <c r="G90" i="6"/>
  <c r="F90" i="6"/>
  <c r="M60" i="6"/>
  <c r="N60" i="6" s="1"/>
  <c r="J70" i="6"/>
  <c r="I70" i="6"/>
  <c r="N72" i="6"/>
  <c r="H46" i="6"/>
  <c r="P47" i="6"/>
  <c r="P133" i="6" s="1"/>
  <c r="F48" i="6"/>
  <c r="M50" i="6"/>
  <c r="N50" i="6" s="1"/>
  <c r="AB88" i="6"/>
  <c r="AB100" i="6" s="1"/>
  <c r="AB112" i="6" s="1"/>
  <c r="AB124" i="6" s="1"/>
  <c r="I124" i="6" s="1"/>
  <c r="I76" i="6"/>
  <c r="K54" i="6"/>
  <c r="Q54" i="6"/>
  <c r="P55" i="6"/>
  <c r="Q55" i="6" s="1"/>
  <c r="AD91" i="6"/>
  <c r="M79" i="6"/>
  <c r="N79" i="6" s="1"/>
  <c r="I58" i="6"/>
  <c r="M61" i="6"/>
  <c r="N61" i="6" s="1"/>
  <c r="K62" i="6"/>
  <c r="F66" i="6"/>
  <c r="T66" i="6" s="1"/>
  <c r="N68" i="6"/>
  <c r="G70" i="6"/>
  <c r="P77" i="6"/>
  <c r="Q77" i="6" s="1"/>
  <c r="P81" i="6"/>
  <c r="Q81" i="6" s="1"/>
  <c r="J85" i="6"/>
  <c r="AE80" i="6"/>
  <c r="AE92" i="6" s="1"/>
  <c r="P68" i="6"/>
  <c r="Q68" i="6" s="1"/>
  <c r="AE105" i="6"/>
  <c r="P93" i="6"/>
  <c r="R133" i="6"/>
  <c r="AA95" i="6"/>
  <c r="AA107" i="6" s="1"/>
  <c r="AA119" i="6" s="1"/>
  <c r="F83" i="6"/>
  <c r="Q52" i="6"/>
  <c r="M76" i="6"/>
  <c r="N76" i="6" s="1"/>
  <c r="AD88" i="6"/>
  <c r="AE91" i="6"/>
  <c r="AE103" i="6" s="1"/>
  <c r="AE115" i="6" s="1"/>
  <c r="AE127" i="6" s="1"/>
  <c r="P127" i="6" s="1"/>
  <c r="Q127" i="6" s="1"/>
  <c r="P79" i="6"/>
  <c r="Q79" i="6" s="1"/>
  <c r="J57" i="6"/>
  <c r="O134" i="6"/>
  <c r="H58" i="6"/>
  <c r="M58" i="6"/>
  <c r="P59" i="6"/>
  <c r="Q59" i="6" s="1"/>
  <c r="K59" i="6"/>
  <c r="I75" i="6"/>
  <c r="K91" i="6"/>
  <c r="I93" i="6"/>
  <c r="W93" i="6" s="1"/>
  <c r="J93" i="6"/>
  <c r="X93" i="6" s="1"/>
  <c r="P83" i="6"/>
  <c r="Q83" i="6" s="1"/>
  <c r="AE95" i="6"/>
  <c r="AE107" i="6" s="1"/>
  <c r="I47" i="6"/>
  <c r="W47" i="6" s="1"/>
  <c r="P49" i="6"/>
  <c r="Q49" i="6" s="1"/>
  <c r="F50" i="6"/>
  <c r="T50" i="6" s="1"/>
  <c r="AE76" i="6"/>
  <c r="P64" i="6"/>
  <c r="Q64" i="6" s="1"/>
  <c r="P58" i="6"/>
  <c r="G60" i="6"/>
  <c r="F60" i="6"/>
  <c r="T60" i="6" s="1"/>
  <c r="J65" i="6"/>
  <c r="X65" i="6" s="1"/>
  <c r="I65" i="6"/>
  <c r="W65" i="6" s="1"/>
  <c r="AA91" i="6"/>
  <c r="F79" i="6"/>
  <c r="P82" i="6"/>
  <c r="P89" i="6"/>
  <c r="Q89" i="6" s="1"/>
  <c r="K89" i="6"/>
  <c r="G104" i="6"/>
  <c r="F104" i="6"/>
  <c r="T123" i="6"/>
  <c r="G123" i="6"/>
  <c r="U123" i="6" s="1"/>
  <c r="G75" i="6"/>
  <c r="U75" i="6" s="1"/>
  <c r="P53" i="6"/>
  <c r="Q53" i="6" s="1"/>
  <c r="T57" i="6"/>
  <c r="AD93" i="6"/>
  <c r="M81" i="6"/>
  <c r="N81" i="6" s="1"/>
  <c r="G59" i="6"/>
  <c r="F59" i="6"/>
  <c r="M63" i="6"/>
  <c r="N63" i="6" s="1"/>
  <c r="H63" i="6"/>
  <c r="I67" i="6"/>
  <c r="W67" i="6" s="1"/>
  <c r="H69" i="6"/>
  <c r="N69" i="6"/>
  <c r="M69" i="6"/>
  <c r="I72" i="6"/>
  <c r="N57" i="6"/>
  <c r="V134" i="6"/>
  <c r="Q62" i="6"/>
  <c r="M65" i="6"/>
  <c r="N65" i="6" s="1"/>
  <c r="Q67" i="6"/>
  <c r="F71" i="6"/>
  <c r="K73" i="6"/>
  <c r="N74" i="6"/>
  <c r="I80" i="6"/>
  <c r="P86" i="6"/>
  <c r="Q86" i="6" s="1"/>
  <c r="K86" i="6"/>
  <c r="M92" i="6"/>
  <c r="N92" i="6" s="1"/>
  <c r="N102" i="6"/>
  <c r="M114" i="6"/>
  <c r="N114" i="6" s="1"/>
  <c r="H114" i="6"/>
  <c r="P66" i="6"/>
  <c r="Q66" i="6" s="1"/>
  <c r="I68" i="6"/>
  <c r="W68" i="6" s="1"/>
  <c r="V135" i="6"/>
  <c r="P71" i="6"/>
  <c r="Q71" i="6" s="1"/>
  <c r="M72" i="6"/>
  <c r="H78" i="6"/>
  <c r="M90" i="6"/>
  <c r="N90" i="6" s="1"/>
  <c r="R137" i="6"/>
  <c r="P94" i="6"/>
  <c r="K94" i="6"/>
  <c r="P74" i="6"/>
  <c r="Q74" i="6" s="1"/>
  <c r="K74" i="6"/>
  <c r="I78" i="6"/>
  <c r="J78" i="6" s="1"/>
  <c r="X78" i="6" s="1"/>
  <c r="F81" i="6"/>
  <c r="T81" i="6" s="1"/>
  <c r="R136" i="6"/>
  <c r="Q82" i="6"/>
  <c r="I85" i="6"/>
  <c r="K90" i="6"/>
  <c r="Q90" i="6"/>
  <c r="P90" i="6"/>
  <c r="AE126" i="6"/>
  <c r="P126" i="6" s="1"/>
  <c r="P114" i="6"/>
  <c r="Q114" i="6" s="1"/>
  <c r="Y134" i="6"/>
  <c r="H65" i="6"/>
  <c r="K66" i="6"/>
  <c r="G71" i="6"/>
  <c r="P72" i="6"/>
  <c r="Q72" i="6" s="1"/>
  <c r="K83" i="6"/>
  <c r="P87" i="6"/>
  <c r="Q87" i="6" s="1"/>
  <c r="K87" i="6"/>
  <c r="K136" i="6" s="1"/>
  <c r="K88" i="6"/>
  <c r="V137" i="6"/>
  <c r="I95" i="6"/>
  <c r="I113" i="6"/>
  <c r="F121" i="6"/>
  <c r="K69" i="6"/>
  <c r="K134" i="6" s="1"/>
  <c r="Q69" i="6"/>
  <c r="H80" i="6"/>
  <c r="I81" i="6"/>
  <c r="W81" i="6" s="1"/>
  <c r="G82" i="6"/>
  <c r="V136" i="6"/>
  <c r="H84" i="6"/>
  <c r="J84" i="6"/>
  <c r="I84" i="6"/>
  <c r="J96" i="6"/>
  <c r="I96" i="6"/>
  <c r="F109" i="6"/>
  <c r="F129" i="6"/>
  <c r="R134" i="6"/>
  <c r="O135" i="6"/>
  <c r="K71" i="6"/>
  <c r="H72" i="6"/>
  <c r="H135" i="6" s="1"/>
  <c r="H74" i="6"/>
  <c r="P78" i="6"/>
  <c r="Q78" i="6" s="1"/>
  <c r="K79" i="6"/>
  <c r="I92" i="6"/>
  <c r="J98" i="6"/>
  <c r="X98" i="6" s="1"/>
  <c r="I109" i="6"/>
  <c r="J110" i="6"/>
  <c r="X110" i="6" s="1"/>
  <c r="K77" i="6"/>
  <c r="J82" i="6"/>
  <c r="M84" i="6"/>
  <c r="N84" i="6" s="1"/>
  <c r="H89" i="6"/>
  <c r="F92" i="6"/>
  <c r="T92" i="6" s="1"/>
  <c r="H99" i="6"/>
  <c r="M99" i="6"/>
  <c r="N99" i="6" s="1"/>
  <c r="J105" i="6"/>
  <c r="I105" i="6"/>
  <c r="M108" i="6"/>
  <c r="N108" i="6" s="1"/>
  <c r="H108" i="6"/>
  <c r="H138" i="6" s="1"/>
  <c r="O136" i="6"/>
  <c r="Y136" i="6"/>
  <c r="K103" i="6"/>
  <c r="M104" i="6"/>
  <c r="N104" i="6" s="1"/>
  <c r="V138" i="6"/>
  <c r="I111" i="6"/>
  <c r="K115" i="6"/>
  <c r="F122" i="6"/>
  <c r="Y135" i="6"/>
  <c r="M75" i="6"/>
  <c r="N75" i="6" s="1"/>
  <c r="H85" i="6"/>
  <c r="H93" i="6"/>
  <c r="P98" i="6"/>
  <c r="Y138" i="6"/>
  <c r="I110" i="6"/>
  <c r="W110" i="6" s="1"/>
  <c r="J118" i="6"/>
  <c r="K119" i="6"/>
  <c r="K139" i="6" s="1"/>
  <c r="K129" i="6"/>
  <c r="H86" i="6"/>
  <c r="Q93" i="6"/>
  <c r="H94" i="6"/>
  <c r="N96" i="6"/>
  <c r="Q98" i="6"/>
  <c r="K99" i="6"/>
  <c r="H102" i="6"/>
  <c r="M102" i="6"/>
  <c r="F120" i="6"/>
  <c r="T120" i="6" s="1"/>
  <c r="H101" i="6"/>
  <c r="O137" i="6"/>
  <c r="P80" i="6"/>
  <c r="Q80" i="6" s="1"/>
  <c r="P95" i="6"/>
  <c r="Q95" i="6" s="1"/>
  <c r="G97" i="6"/>
  <c r="F97" i="6"/>
  <c r="H100" i="6"/>
  <c r="I106" i="6"/>
  <c r="I114" i="6"/>
  <c r="J121" i="6"/>
  <c r="I121" i="6"/>
  <c r="F98" i="6"/>
  <c r="I101" i="6"/>
  <c r="J108" i="6"/>
  <c r="I108" i="6"/>
  <c r="G112" i="6"/>
  <c r="F112" i="6"/>
  <c r="G116" i="6"/>
  <c r="F117" i="6"/>
  <c r="F124" i="6"/>
  <c r="P122" i="6"/>
  <c r="Q122" i="6" s="1"/>
  <c r="J126" i="6"/>
  <c r="X126" i="6" s="1"/>
  <c r="I126" i="6"/>
  <c r="W126" i="6" s="1"/>
  <c r="Q102" i="6"/>
  <c r="P102" i="6"/>
  <c r="I104" i="6"/>
  <c r="J104" i="6"/>
  <c r="H110" i="6"/>
  <c r="I116" i="6"/>
  <c r="O139" i="6"/>
  <c r="H118" i="6"/>
  <c r="G119" i="6"/>
  <c r="F119" i="6"/>
  <c r="Y137" i="6"/>
  <c r="O138" i="6"/>
  <c r="K107" i="6"/>
  <c r="G111" i="6"/>
  <c r="U111" i="6" s="1"/>
  <c r="F111" i="6"/>
  <c r="T111" i="6" s="1"/>
  <c r="J127" i="6"/>
  <c r="I127" i="6"/>
  <c r="F128" i="6"/>
  <c r="T128" i="6" s="1"/>
  <c r="F105" i="6"/>
  <c r="F107" i="6"/>
  <c r="F113" i="6"/>
  <c r="H126" i="6"/>
  <c r="N126" i="6"/>
  <c r="I128" i="6"/>
  <c r="I117" i="6"/>
  <c r="I118" i="6"/>
  <c r="I122" i="6"/>
  <c r="K123" i="6"/>
  <c r="Q123" i="6"/>
  <c r="J125" i="6"/>
  <c r="I125" i="6"/>
  <c r="F125" i="6"/>
  <c r="M111" i="6"/>
  <c r="N111" i="6" s="1"/>
  <c r="K120" i="6"/>
  <c r="R139" i="6"/>
  <c r="Q110" i="6"/>
  <c r="Q118" i="6"/>
  <c r="Q126" i="6"/>
  <c r="I109" i="5"/>
  <c r="AM17" i="5"/>
  <c r="Z96" i="5"/>
  <c r="AH96" i="5"/>
  <c r="T110" i="5"/>
  <c r="J95" i="5"/>
  <c r="R95" i="5"/>
  <c r="AA95" i="5"/>
  <c r="AI95" i="5"/>
  <c r="U11" i="5"/>
  <c r="U14" i="5"/>
  <c r="AM14" i="5"/>
  <c r="U18" i="5"/>
  <c r="BE18" i="5"/>
  <c r="I96" i="5"/>
  <c r="Q96" i="5"/>
  <c r="AM22" i="5"/>
  <c r="U27" i="5"/>
  <c r="AM36" i="5"/>
  <c r="BE40" i="5"/>
  <c r="K95" i="5"/>
  <c r="U19" i="5"/>
  <c r="U31" i="5"/>
  <c r="BE31" i="5"/>
  <c r="AC97" i="5"/>
  <c r="AM37" i="5"/>
  <c r="BE37" i="5"/>
  <c r="U41" i="5"/>
  <c r="G107" i="5"/>
  <c r="Y98" i="5"/>
  <c r="AG98" i="5"/>
  <c r="AM45" i="5"/>
  <c r="BE45" i="5"/>
  <c r="U49" i="5"/>
  <c r="H99" i="5"/>
  <c r="P99" i="5"/>
  <c r="P109" i="5" s="1"/>
  <c r="Q109" i="5"/>
  <c r="L95" i="5"/>
  <c r="T95" i="5"/>
  <c r="AC95" i="5"/>
  <c r="AK95" i="5"/>
  <c r="BC95" i="5"/>
  <c r="U15" i="5"/>
  <c r="AM15" i="5"/>
  <c r="BE19" i="5"/>
  <c r="U23" i="5"/>
  <c r="AM23" i="5"/>
  <c r="E106" i="5"/>
  <c r="U32" i="5"/>
  <c r="H98" i="5"/>
  <c r="H107" i="5" s="1"/>
  <c r="P98" i="5"/>
  <c r="P107" i="5" s="1"/>
  <c r="U58" i="5"/>
  <c r="AM58" i="5"/>
  <c r="AP100" i="5"/>
  <c r="AX100" i="5"/>
  <c r="E95" i="5"/>
  <c r="U8" i="5"/>
  <c r="U95" i="5" s="1"/>
  <c r="AD95" i="5"/>
  <c r="AL95" i="5"/>
  <c r="U12" i="5"/>
  <c r="U28" i="5"/>
  <c r="AM28" i="5"/>
  <c r="U42" i="5"/>
  <c r="AY98" i="5"/>
  <c r="AM46" i="5"/>
  <c r="AT99" i="5"/>
  <c r="BB99" i="5"/>
  <c r="BE12" i="5"/>
  <c r="U33" i="5"/>
  <c r="AM33" i="5"/>
  <c r="Q107" i="5"/>
  <c r="Z98" i="5"/>
  <c r="AH98" i="5"/>
  <c r="U51" i="5"/>
  <c r="AP95" i="5"/>
  <c r="AX95" i="5"/>
  <c r="AM16" i="5"/>
  <c r="BE16" i="5"/>
  <c r="AP96" i="5"/>
  <c r="AX96" i="5"/>
  <c r="U25" i="5"/>
  <c r="AM25" i="5"/>
  <c r="BE25" i="5"/>
  <c r="U29" i="5"/>
  <c r="AM29" i="5"/>
  <c r="BE29" i="5"/>
  <c r="U34" i="5"/>
  <c r="AM34" i="5"/>
  <c r="U39" i="5"/>
  <c r="U43" i="5"/>
  <c r="L99" i="5"/>
  <c r="T99" i="5"/>
  <c r="T108" i="5" s="1"/>
  <c r="J110" i="5"/>
  <c r="F95" i="5"/>
  <c r="N95" i="5"/>
  <c r="W95" i="5"/>
  <c r="AE95" i="5"/>
  <c r="AM8" i="5"/>
  <c r="AV95" i="5"/>
  <c r="BD95" i="5"/>
  <c r="J96" i="5"/>
  <c r="R96" i="5"/>
  <c r="AA96" i="5"/>
  <c r="AI96" i="5"/>
  <c r="AR96" i="5"/>
  <c r="AZ96" i="5"/>
  <c r="F97" i="5"/>
  <c r="F106" i="5" s="1"/>
  <c r="N97" i="5"/>
  <c r="N106" i="5" s="1"/>
  <c r="W97" i="5"/>
  <c r="AE97" i="5"/>
  <c r="AM32" i="5"/>
  <c r="AV97" i="5"/>
  <c r="BD97" i="5"/>
  <c r="U38" i="5"/>
  <c r="BE42" i="5"/>
  <c r="AM47" i="5"/>
  <c r="BE52" i="5"/>
  <c r="I99" i="5"/>
  <c r="I108" i="5" s="1"/>
  <c r="Q99" i="5"/>
  <c r="Q108" i="5" s="1"/>
  <c r="AA99" i="5"/>
  <c r="AI99" i="5"/>
  <c r="AS99" i="5"/>
  <c r="BA99" i="5"/>
  <c r="U60" i="5"/>
  <c r="U76" i="5"/>
  <c r="AM76" i="5"/>
  <c r="AM79" i="5"/>
  <c r="BE79" i="5"/>
  <c r="K101" i="5"/>
  <c r="K110" i="5" s="1"/>
  <c r="S101" i="5"/>
  <c r="BE82" i="5"/>
  <c r="AM86" i="5"/>
  <c r="AM101" i="5" s="1"/>
  <c r="BE86" i="5"/>
  <c r="G95" i="5"/>
  <c r="O95" i="5"/>
  <c r="X95" i="5"/>
  <c r="AF95" i="5"/>
  <c r="AO95" i="5"/>
  <c r="AW95" i="5"/>
  <c r="BE8" i="5"/>
  <c r="BE95" i="5" s="1"/>
  <c r="K96" i="5"/>
  <c r="S96" i="5"/>
  <c r="AB96" i="5"/>
  <c r="AJ96" i="5"/>
  <c r="AS96" i="5"/>
  <c r="BA96" i="5"/>
  <c r="G97" i="5"/>
  <c r="G106" i="5" s="1"/>
  <c r="O97" i="5"/>
  <c r="O106" i="5" s="1"/>
  <c r="X97" i="5"/>
  <c r="AF97" i="5"/>
  <c r="AO97" i="5"/>
  <c r="AW97" i="5"/>
  <c r="BE32" i="5"/>
  <c r="U36" i="5"/>
  <c r="BE38" i="5"/>
  <c r="AA98" i="5"/>
  <c r="AI98" i="5"/>
  <c r="AR98" i="5"/>
  <c r="AZ98" i="5"/>
  <c r="U53" i="5"/>
  <c r="AM55" i="5"/>
  <c r="J99" i="5"/>
  <c r="J108" i="5" s="1"/>
  <c r="R99" i="5"/>
  <c r="R108" i="5" s="1"/>
  <c r="AB99" i="5"/>
  <c r="AJ99" i="5"/>
  <c r="BE60" i="5"/>
  <c r="AA100" i="5"/>
  <c r="AI100" i="5"/>
  <c r="U73" i="5"/>
  <c r="AM73" i="5"/>
  <c r="U77" i="5"/>
  <c r="AV101" i="5"/>
  <c r="BD101" i="5"/>
  <c r="AM83" i="5"/>
  <c r="BE83" i="5"/>
  <c r="L96" i="5"/>
  <c r="L106" i="5" s="1"/>
  <c r="T96" i="5"/>
  <c r="T106" i="5" s="1"/>
  <c r="AC96" i="5"/>
  <c r="AK96" i="5"/>
  <c r="AT96" i="5"/>
  <c r="BB96" i="5"/>
  <c r="H97" i="5"/>
  <c r="H106" i="5" s="1"/>
  <c r="P97" i="5"/>
  <c r="P106" i="5" s="1"/>
  <c r="Y97" i="5"/>
  <c r="AG97" i="5"/>
  <c r="AP97" i="5"/>
  <c r="AX97" i="5"/>
  <c r="BE36" i="5"/>
  <c r="AM43" i="5"/>
  <c r="K99" i="5"/>
  <c r="K108" i="5" s="1"/>
  <c r="S99" i="5"/>
  <c r="S108" i="5" s="1"/>
  <c r="BE63" i="5"/>
  <c r="J100" i="5"/>
  <c r="J109" i="5" s="1"/>
  <c r="R100" i="5"/>
  <c r="R109" i="5" s="1"/>
  <c r="AB100" i="5"/>
  <c r="AJ100" i="5"/>
  <c r="U70" i="5"/>
  <c r="AM70" i="5"/>
  <c r="AE101" i="5"/>
  <c r="BE80" i="5"/>
  <c r="I95" i="5"/>
  <c r="Q95" i="5"/>
  <c r="Z95" i="5"/>
  <c r="AH95" i="5"/>
  <c r="AQ95" i="5"/>
  <c r="AY95" i="5"/>
  <c r="E96" i="5"/>
  <c r="M96" i="5"/>
  <c r="M106" i="5" s="1"/>
  <c r="U20" i="5"/>
  <c r="U96" i="5" s="1"/>
  <c r="AD96" i="5"/>
  <c r="AL96" i="5"/>
  <c r="AU96" i="5"/>
  <c r="BC96" i="5"/>
  <c r="I97" i="5"/>
  <c r="Q97" i="5"/>
  <c r="Z97" i="5"/>
  <c r="AH97" i="5"/>
  <c r="AQ97" i="5"/>
  <c r="AY97" i="5"/>
  <c r="BE34" i="5"/>
  <c r="AM41" i="5"/>
  <c r="K98" i="5"/>
  <c r="S98" i="5"/>
  <c r="AC98" i="5"/>
  <c r="AK98" i="5"/>
  <c r="AT98" i="5"/>
  <c r="BB98" i="5"/>
  <c r="U48" i="5"/>
  <c r="AM48" i="5"/>
  <c r="BE50" i="5"/>
  <c r="AV99" i="5"/>
  <c r="BD99" i="5"/>
  <c r="U67" i="5"/>
  <c r="AM67" i="5"/>
  <c r="K100" i="5"/>
  <c r="S100" i="5"/>
  <c r="AC100" i="5"/>
  <c r="AK100" i="5"/>
  <c r="AU100" i="5"/>
  <c r="BC100" i="5"/>
  <c r="F101" i="5"/>
  <c r="F110" i="5" s="1"/>
  <c r="N101" i="5"/>
  <c r="X101" i="5"/>
  <c r="AF101" i="5"/>
  <c r="AP101" i="5"/>
  <c r="AX101" i="5"/>
  <c r="U84" i="5"/>
  <c r="BE84" i="5"/>
  <c r="AM87" i="5"/>
  <c r="BE90" i="5"/>
  <c r="E99" i="5"/>
  <c r="F96" i="5"/>
  <c r="N96" i="5"/>
  <c r="W96" i="5"/>
  <c r="AE96" i="5"/>
  <c r="AM20" i="5"/>
  <c r="AV96" i="5"/>
  <c r="BD96" i="5"/>
  <c r="J97" i="5"/>
  <c r="R97" i="5"/>
  <c r="R106" i="5" s="1"/>
  <c r="AA97" i="5"/>
  <c r="AI97" i="5"/>
  <c r="AR97" i="5"/>
  <c r="AZ97" i="5"/>
  <c r="AM39" i="5"/>
  <c r="L98" i="5"/>
  <c r="L107" i="5" s="1"/>
  <c r="T98" i="5"/>
  <c r="T107" i="5" s="1"/>
  <c r="AD98" i="5"/>
  <c r="AL98" i="5"/>
  <c r="AU98" i="5"/>
  <c r="BC98" i="5"/>
  <c r="U46" i="5"/>
  <c r="U56" i="5"/>
  <c r="U99" i="5" s="1"/>
  <c r="AM56" i="5"/>
  <c r="AE99" i="5"/>
  <c r="AO99" i="5"/>
  <c r="AW99" i="5"/>
  <c r="BE56" i="5"/>
  <c r="BE99" i="5" s="1"/>
  <c r="BE58" i="5"/>
  <c r="U64" i="5"/>
  <c r="AM64" i="5"/>
  <c r="L100" i="5"/>
  <c r="L109" i="5" s="1"/>
  <c r="T100" i="5"/>
  <c r="AD100" i="5"/>
  <c r="AL100" i="5"/>
  <c r="AV100" i="5"/>
  <c r="BD100" i="5"/>
  <c r="G101" i="5"/>
  <c r="G110" i="5" s="1"/>
  <c r="O101" i="5"/>
  <c r="O110" i="5" s="1"/>
  <c r="Y101" i="5"/>
  <c r="AG101" i="5"/>
  <c r="AQ101" i="5"/>
  <c r="AY101" i="5"/>
  <c r="U81" i="5"/>
  <c r="U101" i="5" s="1"/>
  <c r="AM81" i="5"/>
  <c r="BE81" i="5"/>
  <c r="U85" i="5"/>
  <c r="U91" i="5"/>
  <c r="AM91" i="5"/>
  <c r="BE91" i="5"/>
  <c r="S95" i="5"/>
  <c r="AB95" i="5"/>
  <c r="AJ95" i="5"/>
  <c r="AS95" i="5"/>
  <c r="BA95" i="5"/>
  <c r="G96" i="5"/>
  <c r="O96" i="5"/>
  <c r="X96" i="5"/>
  <c r="AF96" i="5"/>
  <c r="AO96" i="5"/>
  <c r="AW96" i="5"/>
  <c r="BE20" i="5"/>
  <c r="BE96" i="5" s="1"/>
  <c r="K97" i="5"/>
  <c r="K106" i="5" s="1"/>
  <c r="S97" i="5"/>
  <c r="S106" i="5" s="1"/>
  <c r="AB97" i="5"/>
  <c r="AJ97" i="5"/>
  <c r="AS97" i="5"/>
  <c r="BA97" i="5"/>
  <c r="E98" i="5"/>
  <c r="E107" i="5" s="1"/>
  <c r="M98" i="5"/>
  <c r="M107" i="5" s="1"/>
  <c r="W98" i="5"/>
  <c r="AE98" i="5"/>
  <c r="AM44" i="5"/>
  <c r="AV98" i="5"/>
  <c r="BD98" i="5"/>
  <c r="BE46" i="5"/>
  <c r="AM51" i="5"/>
  <c r="BE51" i="5"/>
  <c r="U54" i="5"/>
  <c r="F99" i="5"/>
  <c r="F108" i="5" s="1"/>
  <c r="N99" i="5"/>
  <c r="N108" i="5" s="1"/>
  <c r="X99" i="5"/>
  <c r="AF99" i="5"/>
  <c r="AP99" i="5"/>
  <c r="AX99" i="5"/>
  <c r="E100" i="5"/>
  <c r="E109" i="5" s="1"/>
  <c r="M100" i="5"/>
  <c r="M109" i="5" s="1"/>
  <c r="W100" i="5"/>
  <c r="AE100" i="5"/>
  <c r="AO100" i="5"/>
  <c r="AW100" i="5"/>
  <c r="AM71" i="5"/>
  <c r="BE71" i="5"/>
  <c r="BE74" i="5"/>
  <c r="U78" i="5"/>
  <c r="AM78" i="5"/>
  <c r="BE78" i="5"/>
  <c r="H101" i="5"/>
  <c r="H110" i="5" s="1"/>
  <c r="P101" i="5"/>
  <c r="P110" i="5" s="1"/>
  <c r="Z101" i="5"/>
  <c r="AH101" i="5"/>
  <c r="AR101" i="5"/>
  <c r="AZ101" i="5"/>
  <c r="U88" i="5"/>
  <c r="AM88" i="5"/>
  <c r="AM35" i="5"/>
  <c r="F107" i="5"/>
  <c r="X98" i="5"/>
  <c r="AF98" i="5"/>
  <c r="AM49" i="5"/>
  <c r="G108" i="5"/>
  <c r="O108" i="5"/>
  <c r="BE59" i="5"/>
  <c r="U62" i="5"/>
  <c r="AM65" i="5"/>
  <c r="F100" i="5"/>
  <c r="N100" i="5"/>
  <c r="N109" i="5" s="1"/>
  <c r="X100" i="5"/>
  <c r="AF100" i="5"/>
  <c r="U69" i="5"/>
  <c r="BE75" i="5"/>
  <c r="I110" i="5"/>
  <c r="Q110" i="5"/>
  <c r="AS101" i="5"/>
  <c r="BA101" i="5"/>
  <c r="U82" i="5"/>
  <c r="U44" i="5"/>
  <c r="U68" i="5"/>
  <c r="W99" i="5"/>
  <c r="W101" i="5"/>
  <c r="AM68" i="5"/>
  <c r="BE44" i="5"/>
  <c r="BE68" i="5"/>
  <c r="A96" i="4"/>
  <c r="E95" i="4"/>
  <c r="C8" i="4"/>
  <c r="AA48" i="3"/>
  <c r="AA60" i="3" s="1"/>
  <c r="AA72" i="3" s="1"/>
  <c r="AA84" i="3" s="1"/>
  <c r="AA96" i="3" s="1"/>
  <c r="AA108" i="3" s="1"/>
  <c r="AA120" i="3" s="1"/>
  <c r="AB48" i="3"/>
  <c r="AB60" i="3" s="1"/>
  <c r="AE48" i="3"/>
  <c r="AA55" i="3"/>
  <c r="AA67" i="3" s="1"/>
  <c r="AA79" i="3" s="1"/>
  <c r="AA91" i="3" s="1"/>
  <c r="AA103" i="3" s="1"/>
  <c r="AD50" i="3"/>
  <c r="AD62" i="3" s="1"/>
  <c r="AD74" i="3" s="1"/>
  <c r="AD86" i="3" s="1"/>
  <c r="AD98" i="3" s="1"/>
  <c r="AE50" i="3"/>
  <c r="AB50" i="3"/>
  <c r="AB62" i="3" s="1"/>
  <c r="AB74" i="3" s="1"/>
  <c r="AB86" i="3" s="1"/>
  <c r="AB98" i="3" s="1"/>
  <c r="AB110" i="3" s="1"/>
  <c r="AB122" i="3" s="1"/>
  <c r="AA50" i="3"/>
  <c r="AA62" i="3" s="1"/>
  <c r="AA74" i="3" s="1"/>
  <c r="AA57" i="3"/>
  <c r="AA69" i="3" s="1"/>
  <c r="AA81" i="3" s="1"/>
  <c r="AA93" i="3" s="1"/>
  <c r="AA105" i="3" s="1"/>
  <c r="AA117" i="3" s="1"/>
  <c r="AA129" i="3" s="1"/>
  <c r="AD57" i="3"/>
  <c r="AE57" i="3"/>
  <c r="AA56" i="3"/>
  <c r="G50" i="3"/>
  <c r="AA52" i="3"/>
  <c r="AE52" i="3"/>
  <c r="AE64" i="3" s="1"/>
  <c r="AB52" i="3"/>
  <c r="AB64" i="3" s="1"/>
  <c r="AB76" i="3" s="1"/>
  <c r="AB88" i="3" s="1"/>
  <c r="AB100" i="3" s="1"/>
  <c r="AB112" i="3" s="1"/>
  <c r="AB124" i="3" s="1"/>
  <c r="G49" i="3"/>
  <c r="F49" i="3"/>
  <c r="F67" i="3"/>
  <c r="AD78" i="3"/>
  <c r="AD90" i="3" s="1"/>
  <c r="M66" i="3"/>
  <c r="AE51" i="3"/>
  <c r="AD101" i="3"/>
  <c r="AD113" i="3" s="1"/>
  <c r="AD125" i="3" s="1"/>
  <c r="M125" i="3" s="1"/>
  <c r="N125" i="3" s="1"/>
  <c r="M89" i="3"/>
  <c r="N89" i="3" s="1"/>
  <c r="AE106" i="3"/>
  <c r="P94" i="3"/>
  <c r="F77" i="3"/>
  <c r="AB47" i="3"/>
  <c r="AB59" i="3" s="1"/>
  <c r="AB71" i="3" s="1"/>
  <c r="AB83" i="3" s="1"/>
  <c r="AB95" i="3" s="1"/>
  <c r="AB107" i="3" s="1"/>
  <c r="AB119" i="3" s="1"/>
  <c r="I119" i="3" s="1"/>
  <c r="AA51" i="3"/>
  <c r="AA63" i="3" s="1"/>
  <c r="AA75" i="3" s="1"/>
  <c r="AA87" i="3" s="1"/>
  <c r="AA99" i="3" s="1"/>
  <c r="AE53" i="3"/>
  <c r="AB56" i="3"/>
  <c r="AB68" i="3" s="1"/>
  <c r="AB80" i="3" s="1"/>
  <c r="AB92" i="3" s="1"/>
  <c r="AB104" i="3" s="1"/>
  <c r="AB116" i="3" s="1"/>
  <c r="AB128" i="3" s="1"/>
  <c r="AD49" i="3"/>
  <c r="R134" i="3"/>
  <c r="P58" i="3"/>
  <c r="M62" i="3"/>
  <c r="N62" i="3" s="1"/>
  <c r="H72" i="3"/>
  <c r="F119" i="3"/>
  <c r="AA47" i="3"/>
  <c r="AA59" i="3" s="1"/>
  <c r="AA71" i="3" s="1"/>
  <c r="AA83" i="3" s="1"/>
  <c r="AA95" i="3" s="1"/>
  <c r="AA107" i="3" s="1"/>
  <c r="AA119" i="3" s="1"/>
  <c r="K133" i="3"/>
  <c r="K54" i="3"/>
  <c r="AA46" i="3"/>
  <c r="AA58" i="3" s="1"/>
  <c r="AA70" i="3" s="1"/>
  <c r="AA82" i="3" s="1"/>
  <c r="AA94" i="3" s="1"/>
  <c r="AA106" i="3" s="1"/>
  <c r="AA118" i="3" s="1"/>
  <c r="AD47" i="3"/>
  <c r="AD56" i="3"/>
  <c r="K53" i="3"/>
  <c r="I56" i="3"/>
  <c r="K62" i="3"/>
  <c r="I89" i="3"/>
  <c r="J89" i="3"/>
  <c r="AB46" i="3"/>
  <c r="AE47" i="3"/>
  <c r="AE59" i="3" s="1"/>
  <c r="AE71" i="3" s="1"/>
  <c r="AE83" i="3" s="1"/>
  <c r="AE95" i="3" s="1"/>
  <c r="AB49" i="3"/>
  <c r="AB61" i="3" s="1"/>
  <c r="AD51" i="3"/>
  <c r="AE56" i="3"/>
  <c r="AA54" i="3"/>
  <c r="F61" i="3"/>
  <c r="F63" i="3"/>
  <c r="G63" i="3" s="1"/>
  <c r="R135" i="3"/>
  <c r="P70" i="3"/>
  <c r="K70" i="3"/>
  <c r="Q70" i="3"/>
  <c r="N66" i="3"/>
  <c r="AD46" i="3"/>
  <c r="AD58" i="3" s="1"/>
  <c r="R133" i="3"/>
  <c r="Q46" i="3"/>
  <c r="K51" i="3"/>
  <c r="I77" i="3"/>
  <c r="AB54" i="3"/>
  <c r="AB66" i="3" s="1"/>
  <c r="AB78" i="3" s="1"/>
  <c r="AB90" i="3" s="1"/>
  <c r="AB102" i="3" s="1"/>
  <c r="AB114" i="3" s="1"/>
  <c r="AB126" i="3" s="1"/>
  <c r="AE54" i="3"/>
  <c r="AE49" i="3"/>
  <c r="F50" i="3"/>
  <c r="H73" i="3"/>
  <c r="I49" i="3"/>
  <c r="K52" i="3"/>
  <c r="G53" i="3"/>
  <c r="U53" i="3" s="1"/>
  <c r="G59" i="3"/>
  <c r="F59" i="3"/>
  <c r="I76" i="3"/>
  <c r="O133" i="3"/>
  <c r="M53" i="3"/>
  <c r="N53" i="3" s="1"/>
  <c r="G61" i="3"/>
  <c r="I68" i="3"/>
  <c r="H46" i="3"/>
  <c r="P47" i="3"/>
  <c r="Q47" i="3" s="1"/>
  <c r="M50" i="3"/>
  <c r="N50" i="3" s="1"/>
  <c r="H57" i="3"/>
  <c r="V134" i="3"/>
  <c r="K63" i="3"/>
  <c r="M74" i="3"/>
  <c r="N74" i="3" s="1"/>
  <c r="F75" i="3"/>
  <c r="G75" i="3" s="1"/>
  <c r="H124" i="3"/>
  <c r="F62" i="3"/>
  <c r="I64" i="3"/>
  <c r="J64" i="3" s="1"/>
  <c r="F71" i="3"/>
  <c r="G71" i="3" s="1"/>
  <c r="J77" i="3"/>
  <c r="I116" i="3"/>
  <c r="P59" i="3"/>
  <c r="Q59" i="3" s="1"/>
  <c r="I65" i="3"/>
  <c r="F70" i="3"/>
  <c r="G70" i="3" s="1"/>
  <c r="M77" i="3"/>
  <c r="I80" i="3"/>
  <c r="F84" i="3"/>
  <c r="M65" i="3"/>
  <c r="N65" i="3" s="1"/>
  <c r="H65" i="3"/>
  <c r="H66" i="3"/>
  <c r="I74" i="3"/>
  <c r="M78" i="3"/>
  <c r="H78" i="3"/>
  <c r="N78" i="3"/>
  <c r="H85" i="3"/>
  <c r="V133" i="3"/>
  <c r="M54" i="3"/>
  <c r="N54" i="3" s="1"/>
  <c r="K55" i="3"/>
  <c r="O134" i="3"/>
  <c r="H58" i="3"/>
  <c r="K66" i="3"/>
  <c r="P71" i="3"/>
  <c r="Q71" i="3" s="1"/>
  <c r="H80" i="3"/>
  <c r="P83" i="3"/>
  <c r="Q83" i="3" s="1"/>
  <c r="K91" i="3"/>
  <c r="G95" i="3"/>
  <c r="F95" i="3"/>
  <c r="K100" i="3"/>
  <c r="M101" i="3"/>
  <c r="N101" i="3" s="1"/>
  <c r="H101" i="3"/>
  <c r="K108" i="3"/>
  <c r="I114" i="3"/>
  <c r="J114" i="3"/>
  <c r="K124" i="3"/>
  <c r="Y134" i="3"/>
  <c r="K79" i="3"/>
  <c r="G97" i="3"/>
  <c r="F97" i="3"/>
  <c r="V135" i="3"/>
  <c r="N77" i="3"/>
  <c r="G83" i="3"/>
  <c r="F83" i="3"/>
  <c r="K85" i="3"/>
  <c r="M86" i="3"/>
  <c r="N86" i="3" s="1"/>
  <c r="H86" i="3"/>
  <c r="K92" i="3"/>
  <c r="H93" i="3"/>
  <c r="R138" i="3"/>
  <c r="H79" i="3"/>
  <c r="R136" i="3"/>
  <c r="Q82" i="3"/>
  <c r="P82" i="3"/>
  <c r="K82" i="3"/>
  <c r="I86" i="3"/>
  <c r="G89" i="3"/>
  <c r="U89" i="3" s="1"/>
  <c r="F89" i="3"/>
  <c r="T89" i="3" s="1"/>
  <c r="F91" i="3"/>
  <c r="G91" i="3" s="1"/>
  <c r="O135" i="3"/>
  <c r="K83" i="3"/>
  <c r="J88" i="3"/>
  <c r="I88" i="3"/>
  <c r="K90" i="3"/>
  <c r="K93" i="3"/>
  <c r="O137" i="3"/>
  <c r="H94" i="3"/>
  <c r="I98" i="3"/>
  <c r="Y135" i="3"/>
  <c r="J80" i="3"/>
  <c r="V136" i="3"/>
  <c r="K84" i="3"/>
  <c r="H87" i="3"/>
  <c r="I102" i="3"/>
  <c r="Y137" i="3"/>
  <c r="R139" i="3"/>
  <c r="K118" i="3"/>
  <c r="F129" i="3"/>
  <c r="I101" i="3"/>
  <c r="F106" i="3"/>
  <c r="G106" i="3" s="1"/>
  <c r="H112" i="3"/>
  <c r="F113" i="3"/>
  <c r="T113" i="3" s="1"/>
  <c r="J116" i="3"/>
  <c r="V139" i="3"/>
  <c r="I122" i="3"/>
  <c r="J122" i="3"/>
  <c r="R137" i="3"/>
  <c r="Y138" i="3"/>
  <c r="K112" i="3"/>
  <c r="I113" i="3"/>
  <c r="H116" i="3"/>
  <c r="J125" i="3"/>
  <c r="O136" i="3"/>
  <c r="H104" i="3"/>
  <c r="K110" i="3"/>
  <c r="I126" i="3"/>
  <c r="J126" i="3" s="1"/>
  <c r="Y136" i="3"/>
  <c r="K94" i="3"/>
  <c r="K104" i="3"/>
  <c r="M113" i="3"/>
  <c r="N113" i="3" s="1"/>
  <c r="H120" i="3"/>
  <c r="F121" i="3"/>
  <c r="H82" i="3"/>
  <c r="V137" i="3"/>
  <c r="H100" i="3"/>
  <c r="H108" i="3"/>
  <c r="F109" i="3"/>
  <c r="O139" i="3"/>
  <c r="F125" i="3"/>
  <c r="K120" i="3"/>
  <c r="K128" i="3"/>
  <c r="H107" i="3"/>
  <c r="H110" i="3"/>
  <c r="H115" i="3"/>
  <c r="H118" i="3"/>
  <c r="H123" i="3"/>
  <c r="H126" i="3"/>
  <c r="O138" i="3"/>
  <c r="V138" i="3"/>
  <c r="X97" i="2"/>
  <c r="X45" i="2"/>
  <c r="X8" i="2"/>
  <c r="X20" i="2"/>
  <c r="X96" i="2" s="1"/>
  <c r="X44" i="2"/>
  <c r="X98" i="2" s="1"/>
  <c r="X56" i="2"/>
  <c r="X99" i="2" s="1"/>
  <c r="X68" i="2"/>
  <c r="X100" i="2" s="1"/>
  <c r="X80" i="2"/>
  <c r="X101" i="2" s="1"/>
  <c r="X9" i="2"/>
  <c r="BI14" i="1"/>
  <c r="AN14" i="1"/>
  <c r="AN18" i="1"/>
  <c r="BE12" i="1"/>
  <c r="BF12" i="1" s="1"/>
  <c r="BI17" i="1"/>
  <c r="AN17" i="1"/>
  <c r="BE17" i="1"/>
  <c r="BF17" i="1" s="1"/>
  <c r="BL17" i="1"/>
  <c r="AM19" i="1"/>
  <c r="BI27" i="1"/>
  <c r="AN27" i="1"/>
  <c r="BL27" i="1"/>
  <c r="BL15" i="1"/>
  <c r="AI96" i="1"/>
  <c r="BP96" i="1"/>
  <c r="BI25" i="1"/>
  <c r="AN25" i="1"/>
  <c r="BI36" i="1"/>
  <c r="AN36" i="1"/>
  <c r="BL19" i="1"/>
  <c r="J96" i="1"/>
  <c r="R96" i="1"/>
  <c r="BI21" i="1"/>
  <c r="BE21" i="1"/>
  <c r="BF21" i="1" s="1"/>
  <c r="BI23" i="1"/>
  <c r="BE23" i="1"/>
  <c r="BF23" i="1" s="1"/>
  <c r="BO95" i="1"/>
  <c r="AS95" i="1"/>
  <c r="BL12" i="1"/>
  <c r="BE14" i="1"/>
  <c r="BF14" i="1" s="1"/>
  <c r="BI18" i="1"/>
  <c r="BI28" i="1"/>
  <c r="AN28" i="1"/>
  <c r="BI16" i="1"/>
  <c r="BE18" i="1"/>
  <c r="BF18" i="1" s="1"/>
  <c r="BO96" i="1"/>
  <c r="BT21" i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L36" i="1"/>
  <c r="BI10" i="1"/>
  <c r="AN10" i="1"/>
  <c r="AN15" i="1"/>
  <c r="BI15" i="1"/>
  <c r="BI9" i="1"/>
  <c r="AN9" i="1"/>
  <c r="BI11" i="1"/>
  <c r="AN11" i="1"/>
  <c r="BA95" i="1"/>
  <c r="AC95" i="1"/>
  <c r="BN95" i="1"/>
  <c r="BK9" i="1"/>
  <c r="BL9" i="1" s="1"/>
  <c r="BK11" i="1"/>
  <c r="BL11" i="1" s="1"/>
  <c r="AM13" i="1"/>
  <c r="BE13" i="1"/>
  <c r="BF13" i="1" s="1"/>
  <c r="BK14" i="1"/>
  <c r="BL14" i="1" s="1"/>
  <c r="BL21" i="1"/>
  <c r="BI26" i="1"/>
  <c r="AN26" i="1"/>
  <c r="AB95" i="1"/>
  <c r="L95" i="1"/>
  <c r="T95" i="1"/>
  <c r="BS95" i="1"/>
  <c r="BL18" i="1"/>
  <c r="AM22" i="1"/>
  <c r="BL22" i="1" s="1"/>
  <c r="BE22" i="1"/>
  <c r="BF22" i="1" s="1"/>
  <c r="AM24" i="1"/>
  <c r="BL28" i="1"/>
  <c r="BI42" i="1"/>
  <c r="BL42" i="1"/>
  <c r="AN42" i="1"/>
  <c r="AD95" i="1"/>
  <c r="AT95" i="1"/>
  <c r="BK20" i="1"/>
  <c r="BE25" i="1"/>
  <c r="BF25" i="1" s="1"/>
  <c r="BE28" i="1"/>
  <c r="BF28" i="1" s="1"/>
  <c r="AS97" i="1"/>
  <c r="BA97" i="1"/>
  <c r="AM35" i="1"/>
  <c r="BE36" i="1"/>
  <c r="BF36" i="1" s="1"/>
  <c r="BI39" i="1"/>
  <c r="AN39" i="1"/>
  <c r="BE42" i="1"/>
  <c r="BF42" i="1" s="1"/>
  <c r="BL54" i="1"/>
  <c r="AL95" i="1"/>
  <c r="BB95" i="1"/>
  <c r="F95" i="1"/>
  <c r="N95" i="1"/>
  <c r="W95" i="1"/>
  <c r="AE95" i="1"/>
  <c r="AM8" i="1"/>
  <c r="BL8" i="1" s="1"/>
  <c r="AU95" i="1"/>
  <c r="BC95" i="1"/>
  <c r="L96" i="1"/>
  <c r="T96" i="1"/>
  <c r="AC96" i="1"/>
  <c r="AK96" i="1"/>
  <c r="AS96" i="1"/>
  <c r="BA96" i="1"/>
  <c r="BK25" i="1"/>
  <c r="BL25" i="1" s="1"/>
  <c r="L97" i="1"/>
  <c r="T97" i="1"/>
  <c r="AC97" i="1"/>
  <c r="AK97" i="1"/>
  <c r="AT97" i="1"/>
  <c r="BB97" i="1"/>
  <c r="AM34" i="1"/>
  <c r="BE35" i="1"/>
  <c r="BF35" i="1" s="1"/>
  <c r="BE39" i="1"/>
  <c r="BF39" i="1" s="1"/>
  <c r="BD95" i="1"/>
  <c r="BN96" i="1"/>
  <c r="E97" i="1"/>
  <c r="M97" i="1"/>
  <c r="AD97" i="1"/>
  <c r="AL97" i="1"/>
  <c r="AM33" i="1"/>
  <c r="BE34" i="1"/>
  <c r="BF34" i="1" s="1"/>
  <c r="AM41" i="1"/>
  <c r="BL41" i="1" s="1"/>
  <c r="O95" i="1"/>
  <c r="AV95" i="1"/>
  <c r="H95" i="1"/>
  <c r="P95" i="1"/>
  <c r="Y95" i="1"/>
  <c r="AG95" i="1"/>
  <c r="AO95" i="1"/>
  <c r="AW95" i="1"/>
  <c r="BE8" i="1"/>
  <c r="AM20" i="1"/>
  <c r="BE26" i="1"/>
  <c r="BF26" i="1" s="1"/>
  <c r="AV97" i="1"/>
  <c r="BD97" i="1"/>
  <c r="BE33" i="1"/>
  <c r="BF33" i="1" s="1"/>
  <c r="BK35" i="1"/>
  <c r="BL35" i="1" s="1"/>
  <c r="AM38" i="1"/>
  <c r="BE41" i="1"/>
  <c r="BF41" i="1" s="1"/>
  <c r="G98" i="1"/>
  <c r="O98" i="1"/>
  <c r="BN99" i="1"/>
  <c r="AF95" i="1"/>
  <c r="I95" i="1"/>
  <c r="Z95" i="1"/>
  <c r="AX95" i="1"/>
  <c r="G96" i="1"/>
  <c r="O96" i="1"/>
  <c r="X96" i="1"/>
  <c r="AF96" i="1"/>
  <c r="AV96" i="1"/>
  <c r="BD96" i="1"/>
  <c r="BK26" i="1"/>
  <c r="BL26" i="1" s="1"/>
  <c r="AM31" i="1"/>
  <c r="BL31" i="1" s="1"/>
  <c r="G97" i="1"/>
  <c r="O97" i="1"/>
  <c r="X97" i="1"/>
  <c r="AF97" i="1"/>
  <c r="BK34" i="1"/>
  <c r="BL34" i="1" s="1"/>
  <c r="BE38" i="1"/>
  <c r="BF38" i="1" s="1"/>
  <c r="AM43" i="1"/>
  <c r="BL43" i="1" s="1"/>
  <c r="BL52" i="1"/>
  <c r="E99" i="1"/>
  <c r="M99" i="1"/>
  <c r="AD99" i="1"/>
  <c r="BK56" i="1"/>
  <c r="AL99" i="1"/>
  <c r="BI73" i="1"/>
  <c r="AN73" i="1"/>
  <c r="BL73" i="1"/>
  <c r="G95" i="1"/>
  <c r="X95" i="1"/>
  <c r="Q95" i="1"/>
  <c r="AH95" i="1"/>
  <c r="AP95" i="1"/>
  <c r="J95" i="1"/>
  <c r="R95" i="1"/>
  <c r="AA95" i="1"/>
  <c r="AI95" i="1"/>
  <c r="AQ95" i="1"/>
  <c r="AY95" i="1"/>
  <c r="BE20" i="1"/>
  <c r="BR21" i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E24" i="1"/>
  <c r="BF24" i="1" s="1"/>
  <c r="AM30" i="1"/>
  <c r="BE31" i="1"/>
  <c r="BF31" i="1" s="1"/>
  <c r="BN97" i="1"/>
  <c r="BK33" i="1"/>
  <c r="BL33" i="1" s="1"/>
  <c r="AM40" i="1"/>
  <c r="BE43" i="1"/>
  <c r="BF43" i="1" s="1"/>
  <c r="AM45" i="1"/>
  <c r="BI60" i="1"/>
  <c r="AN60" i="1"/>
  <c r="BL70" i="1"/>
  <c r="BK24" i="1"/>
  <c r="BL24" i="1" s="1"/>
  <c r="BE27" i="1"/>
  <c r="BF27" i="1" s="1"/>
  <c r="AM29" i="1"/>
  <c r="BE30" i="1"/>
  <c r="BF30" i="1" s="1"/>
  <c r="BP97" i="1"/>
  <c r="AM37" i="1"/>
  <c r="BE40" i="1"/>
  <c r="BF40" i="1" s="1"/>
  <c r="BL49" i="1"/>
  <c r="BL57" i="1"/>
  <c r="BE32" i="1"/>
  <c r="H98" i="1"/>
  <c r="P98" i="1"/>
  <c r="Y98" i="1"/>
  <c r="AG98" i="1"/>
  <c r="AO98" i="1"/>
  <c r="AW98" i="1"/>
  <c r="BE44" i="1"/>
  <c r="AM46" i="1"/>
  <c r="BL46" i="1" s="1"/>
  <c r="AM47" i="1"/>
  <c r="BL47" i="1" s="1"/>
  <c r="AM48" i="1"/>
  <c r="BL48" i="1" s="1"/>
  <c r="AM49" i="1"/>
  <c r="AM50" i="1"/>
  <c r="BL50" i="1" s="1"/>
  <c r="AM51" i="1"/>
  <c r="AM52" i="1"/>
  <c r="AM53" i="1"/>
  <c r="AM54" i="1"/>
  <c r="AM55" i="1"/>
  <c r="BL55" i="1" s="1"/>
  <c r="AO99" i="1"/>
  <c r="AW99" i="1"/>
  <c r="BE56" i="1"/>
  <c r="AM57" i="1"/>
  <c r="AM58" i="1"/>
  <c r="AM59" i="1"/>
  <c r="AM64" i="1"/>
  <c r="AM71" i="1"/>
  <c r="BL71" i="1" s="1"/>
  <c r="H99" i="1"/>
  <c r="P99" i="1"/>
  <c r="Y99" i="1"/>
  <c r="AG99" i="1"/>
  <c r="AM66" i="1"/>
  <c r="BL66" i="1" s="1"/>
  <c r="BE66" i="1"/>
  <c r="BF66" i="1" s="1"/>
  <c r="AM74" i="1"/>
  <c r="BE74" i="1"/>
  <c r="BF74" i="1" s="1"/>
  <c r="BK32" i="1"/>
  <c r="BL32" i="1" s="1"/>
  <c r="K98" i="1"/>
  <c r="S98" i="1"/>
  <c r="AB98" i="1"/>
  <c r="AJ98" i="1"/>
  <c r="AR98" i="1"/>
  <c r="AZ98" i="1"/>
  <c r="AM69" i="1"/>
  <c r="BE69" i="1"/>
  <c r="BF69" i="1" s="1"/>
  <c r="BK62" i="1"/>
  <c r="BI63" i="1"/>
  <c r="AN63" i="1"/>
  <c r="BE63" i="1"/>
  <c r="BF63" i="1" s="1"/>
  <c r="BL63" i="1"/>
  <c r="AS100" i="1"/>
  <c r="BA100" i="1"/>
  <c r="BI72" i="1"/>
  <c r="AN72" i="1"/>
  <c r="BE72" i="1"/>
  <c r="BF72" i="1" s="1"/>
  <c r="BL72" i="1"/>
  <c r="BI79" i="1"/>
  <c r="AN79" i="1"/>
  <c r="E98" i="1"/>
  <c r="M98" i="1"/>
  <c r="U98" i="1"/>
  <c r="AD98" i="1"/>
  <c r="AL98" i="1"/>
  <c r="BN98" i="1"/>
  <c r="BK61" i="1"/>
  <c r="BL61" i="1" s="1"/>
  <c r="AM62" i="1"/>
  <c r="BI67" i="1"/>
  <c r="AN67" i="1"/>
  <c r="BE67" i="1"/>
  <c r="BF67" i="1" s="1"/>
  <c r="BI75" i="1"/>
  <c r="AN75" i="1"/>
  <c r="BE75" i="1"/>
  <c r="BF75" i="1" s="1"/>
  <c r="AM32" i="1"/>
  <c r="AM44" i="1"/>
  <c r="BL44" i="1" s="1"/>
  <c r="AU98" i="1"/>
  <c r="BC98" i="1"/>
  <c r="L99" i="1"/>
  <c r="T99" i="1"/>
  <c r="AC99" i="1"/>
  <c r="AK99" i="1"/>
  <c r="BK60" i="1"/>
  <c r="BL60" i="1" s="1"/>
  <c r="AM61" i="1"/>
  <c r="AM65" i="1"/>
  <c r="BL65" i="1" s="1"/>
  <c r="BE65" i="1"/>
  <c r="BF65" i="1" s="1"/>
  <c r="AC100" i="1"/>
  <c r="BN100" i="1"/>
  <c r="AK100" i="1"/>
  <c r="AM70" i="1"/>
  <c r="U100" i="1"/>
  <c r="AT100" i="1"/>
  <c r="BB100" i="1"/>
  <c r="BE79" i="1"/>
  <c r="BF79" i="1" s="1"/>
  <c r="AV101" i="1"/>
  <c r="BD101" i="1"/>
  <c r="BK85" i="1"/>
  <c r="AM88" i="1"/>
  <c r="AM56" i="1"/>
  <c r="AM68" i="1"/>
  <c r="AM76" i="1"/>
  <c r="BL76" i="1" s="1"/>
  <c r="BK78" i="1"/>
  <c r="G101" i="1"/>
  <c r="O101" i="1"/>
  <c r="X101" i="1"/>
  <c r="AF101" i="1"/>
  <c r="AM81" i="1"/>
  <c r="BK86" i="1"/>
  <c r="BL86" i="1" s="1"/>
  <c r="BE88" i="1"/>
  <c r="BF88" i="1" s="1"/>
  <c r="AM89" i="1"/>
  <c r="BP99" i="1"/>
  <c r="G100" i="1"/>
  <c r="O100" i="1"/>
  <c r="X100" i="1"/>
  <c r="AF100" i="1"/>
  <c r="AV100" i="1"/>
  <c r="BD100" i="1"/>
  <c r="BP100" i="1"/>
  <c r="BK79" i="1"/>
  <c r="BL79" i="1" s="1"/>
  <c r="AP101" i="1"/>
  <c r="AX101" i="1"/>
  <c r="BE81" i="1"/>
  <c r="BF81" i="1" s="1"/>
  <c r="AM82" i="1"/>
  <c r="BK87" i="1"/>
  <c r="BE89" i="1"/>
  <c r="BF89" i="1" s="1"/>
  <c r="H100" i="1"/>
  <c r="BE68" i="1"/>
  <c r="BK80" i="1"/>
  <c r="Z101" i="1"/>
  <c r="BN101" i="1"/>
  <c r="BI83" i="1"/>
  <c r="AN83" i="1"/>
  <c r="AP100" i="1"/>
  <c r="AX100" i="1"/>
  <c r="BP101" i="1"/>
  <c r="BK81" i="1"/>
  <c r="BL81" i="1" s="1"/>
  <c r="BE83" i="1"/>
  <c r="BF83" i="1" s="1"/>
  <c r="AM84" i="1"/>
  <c r="BK89" i="1"/>
  <c r="BL89" i="1" s="1"/>
  <c r="BI91" i="1"/>
  <c r="AN91" i="1"/>
  <c r="AM77" i="1"/>
  <c r="AS101" i="1"/>
  <c r="BA101" i="1"/>
  <c r="BS101" i="1"/>
  <c r="BE84" i="1"/>
  <c r="BF84" i="1" s="1"/>
  <c r="AM85" i="1"/>
  <c r="BE91" i="1"/>
  <c r="BF91" i="1" s="1"/>
  <c r="BK68" i="1"/>
  <c r="BE77" i="1"/>
  <c r="BF77" i="1" s="1"/>
  <c r="AM78" i="1"/>
  <c r="BE85" i="1"/>
  <c r="BF85" i="1" s="1"/>
  <c r="BI86" i="1"/>
  <c r="AN86" i="1"/>
  <c r="BK84" i="1"/>
  <c r="BL84" i="1" s="1"/>
  <c r="BE86" i="1"/>
  <c r="BF86" i="1" s="1"/>
  <c r="AM87" i="1"/>
  <c r="AM90" i="1"/>
  <c r="BL90" i="1" s="1"/>
  <c r="BL91" i="1"/>
  <c r="AM80" i="1"/>
  <c r="BO101" i="1"/>
  <c r="BE80" i="1"/>
  <c r="AE99" i="7" l="1"/>
  <c r="AS101" i="7"/>
  <c r="AT97" i="7"/>
  <c r="A22" i="14"/>
  <c r="C10" i="14"/>
  <c r="A12" i="14"/>
  <c r="C11" i="14"/>
  <c r="A23" i="14"/>
  <c r="A106" i="14"/>
  <c r="A98" i="14"/>
  <c r="C32" i="14"/>
  <c r="A44" i="14"/>
  <c r="C33" i="14"/>
  <c r="A45" i="14"/>
  <c r="AQ100" i="13"/>
  <c r="AS68" i="13"/>
  <c r="AS37" i="13"/>
  <c r="AA37" i="13" s="1"/>
  <c r="Y127" i="12"/>
  <c r="AQ97" i="13"/>
  <c r="AS32" i="13"/>
  <c r="Y125" i="12"/>
  <c r="AE16" i="12"/>
  <c r="AE17" i="12" s="1"/>
  <c r="L51" i="12"/>
  <c r="R51" i="12" s="1"/>
  <c r="R63" i="12" s="1"/>
  <c r="R75" i="12" s="1"/>
  <c r="R87" i="12" s="1"/>
  <c r="R99" i="12" s="1"/>
  <c r="R111" i="12" s="1"/>
  <c r="R123" i="12" s="1"/>
  <c r="Z29" i="13"/>
  <c r="AS29" i="13"/>
  <c r="AA29" i="13" s="1"/>
  <c r="Y18" i="12"/>
  <c r="AB98" i="13"/>
  <c r="AS84" i="13"/>
  <c r="AA84" i="13" s="1"/>
  <c r="U97" i="13"/>
  <c r="U95" i="13"/>
  <c r="AR97" i="13"/>
  <c r="V15" i="12"/>
  <c r="P15" i="12"/>
  <c r="AR95" i="13"/>
  <c r="Z8" i="13"/>
  <c r="V14" i="12"/>
  <c r="J16" i="12"/>
  <c r="P14" i="12"/>
  <c r="AS82" i="13"/>
  <c r="AA82" i="13" s="1"/>
  <c r="P13" i="12"/>
  <c r="V13" i="12"/>
  <c r="AS48" i="13"/>
  <c r="AA48" i="13" s="1"/>
  <c r="Y48" i="13"/>
  <c r="Y98" i="13" s="1"/>
  <c r="AS74" i="13"/>
  <c r="AA74" i="13" s="1"/>
  <c r="Z78" i="13"/>
  <c r="AL56" i="13"/>
  <c r="AL99" i="13" s="1"/>
  <c r="AL96" i="13"/>
  <c r="Y95" i="13"/>
  <c r="AQ98" i="13"/>
  <c r="AS44" i="13"/>
  <c r="AS61" i="13"/>
  <c r="AA61" i="13" s="1"/>
  <c r="AR69" i="13"/>
  <c r="Y23" i="12"/>
  <c r="AR45" i="13"/>
  <c r="Y21" i="12"/>
  <c r="AS12" i="13"/>
  <c r="AA12" i="13" s="1"/>
  <c r="F13" i="12"/>
  <c r="BD101" i="13"/>
  <c r="AL80" i="13"/>
  <c r="AL101" i="13" s="1"/>
  <c r="O13" i="12"/>
  <c r="W8" i="13"/>
  <c r="AS90" i="13"/>
  <c r="AA90" i="13" s="1"/>
  <c r="Y68" i="13"/>
  <c r="Y100" i="13" s="1"/>
  <c r="Z27" i="13"/>
  <c r="AS96" i="13"/>
  <c r="AA20" i="13"/>
  <c r="Z26" i="13"/>
  <c r="Z22" i="13"/>
  <c r="AT101" i="13"/>
  <c r="AB80" i="13"/>
  <c r="AB101" i="13" s="1"/>
  <c r="Z23" i="13"/>
  <c r="AS23" i="13"/>
  <c r="AA23" i="13" s="1"/>
  <c r="AT99" i="13"/>
  <c r="AB56" i="13"/>
  <c r="AB99" i="13" s="1"/>
  <c r="AQ95" i="13"/>
  <c r="AS8" i="13"/>
  <c r="O15" i="12"/>
  <c r="AQ99" i="13"/>
  <c r="AS56" i="13"/>
  <c r="BD95" i="13"/>
  <c r="AL8" i="13"/>
  <c r="AL95" i="13" s="1"/>
  <c r="U101" i="13"/>
  <c r="AB68" i="13"/>
  <c r="AB100" i="13" s="1"/>
  <c r="U99" i="13"/>
  <c r="U98" i="13"/>
  <c r="AB95" i="13"/>
  <c r="U96" i="13"/>
  <c r="Y96" i="13"/>
  <c r="Y130" i="12"/>
  <c r="AS21" i="13"/>
  <c r="AA21" i="13" s="1"/>
  <c r="Z21" i="13"/>
  <c r="AS66" i="13"/>
  <c r="AA66" i="13" s="1"/>
  <c r="AS73" i="13"/>
  <c r="AA73" i="13" s="1"/>
  <c r="L11" i="12"/>
  <c r="R11" i="12" s="1"/>
  <c r="N11" i="12"/>
  <c r="Y128" i="12"/>
  <c r="AR57" i="13"/>
  <c r="Y22" i="12"/>
  <c r="O18" i="12"/>
  <c r="K52" i="12"/>
  <c r="L40" i="12"/>
  <c r="Y99" i="13"/>
  <c r="AR80" i="13"/>
  <c r="Y131" i="12"/>
  <c r="Y24" i="12"/>
  <c r="AQ101" i="13"/>
  <c r="AS80" i="13"/>
  <c r="Y80" i="13"/>
  <c r="Y101" i="13" s="1"/>
  <c r="Z28" i="13"/>
  <c r="AS28" i="13"/>
  <c r="AA28" i="13" s="1"/>
  <c r="AT97" i="13"/>
  <c r="AB32" i="13"/>
  <c r="AB97" i="13" s="1"/>
  <c r="AR100" i="13"/>
  <c r="Z68" i="13"/>
  <c r="N13" i="12"/>
  <c r="N18" i="12" s="1"/>
  <c r="L13" i="12"/>
  <c r="R13" i="12" s="1"/>
  <c r="R18" i="12" s="1"/>
  <c r="R19" i="12" s="1"/>
  <c r="R20" i="12" s="1"/>
  <c r="R21" i="12" s="1"/>
  <c r="R22" i="12" s="1"/>
  <c r="R23" i="12" s="1"/>
  <c r="R24" i="12" s="1"/>
  <c r="BD98" i="13"/>
  <c r="AL44" i="13"/>
  <c r="AL98" i="13" s="1"/>
  <c r="AS15" i="13"/>
  <c r="AA15" i="13" s="1"/>
  <c r="V11" i="12"/>
  <c r="P11" i="12"/>
  <c r="Y129" i="12"/>
  <c r="O11" i="12"/>
  <c r="AS91" i="13"/>
  <c r="AA91" i="13" s="1"/>
  <c r="Y32" i="13"/>
  <c r="Y97" i="13" s="1"/>
  <c r="AR96" i="13"/>
  <c r="Z20" i="13"/>
  <c r="Z19" i="13"/>
  <c r="AR35" i="13"/>
  <c r="Y20" i="12"/>
  <c r="V12" i="12"/>
  <c r="P12" i="12"/>
  <c r="L15" i="12"/>
  <c r="R15" i="12" s="1"/>
  <c r="N15" i="12"/>
  <c r="V10" i="12"/>
  <c r="P10" i="12"/>
  <c r="AR99" i="13"/>
  <c r="Q14" i="12"/>
  <c r="Q18" i="12" s="1"/>
  <c r="BD97" i="13"/>
  <c r="AL32" i="13"/>
  <c r="AL97" i="13" s="1"/>
  <c r="H16" i="12"/>
  <c r="AF100" i="9"/>
  <c r="J86" i="9"/>
  <c r="Q82" i="9"/>
  <c r="Q101" i="9" s="1"/>
  <c r="BF101" i="9"/>
  <c r="V88" i="9"/>
  <c r="R100" i="9"/>
  <c r="T68" i="9"/>
  <c r="T100" i="9" s="1"/>
  <c r="V70" i="9"/>
  <c r="V52" i="9"/>
  <c r="BF100" i="9"/>
  <c r="R98" i="9"/>
  <c r="T44" i="9"/>
  <c r="T98" i="9" s="1"/>
  <c r="BF97" i="9"/>
  <c r="AT98" i="9"/>
  <c r="F97" i="9"/>
  <c r="V32" i="9"/>
  <c r="V29" i="9"/>
  <c r="K96" i="9"/>
  <c r="M96" i="9"/>
  <c r="V87" i="9"/>
  <c r="AN97" i="9"/>
  <c r="T81" i="9"/>
  <c r="T101" i="9" s="1"/>
  <c r="V81" i="9"/>
  <c r="M101" i="9"/>
  <c r="AL100" i="9"/>
  <c r="V82" i="9"/>
  <c r="Q98" i="9"/>
  <c r="V80" i="9"/>
  <c r="AN98" i="9"/>
  <c r="V57" i="9"/>
  <c r="AT96" i="9"/>
  <c r="AT97" i="9"/>
  <c r="V33" i="9"/>
  <c r="R95" i="9"/>
  <c r="T8" i="9"/>
  <c r="T95" i="9" s="1"/>
  <c r="BF96" i="9"/>
  <c r="L95" i="9"/>
  <c r="I95" i="9"/>
  <c r="AF101" i="9"/>
  <c r="V77" i="9"/>
  <c r="F101" i="9"/>
  <c r="V47" i="9"/>
  <c r="I98" i="9"/>
  <c r="V65" i="9"/>
  <c r="H99" i="9"/>
  <c r="Q96" i="9"/>
  <c r="T39" i="9"/>
  <c r="T97" i="9" s="1"/>
  <c r="L97" i="9"/>
  <c r="N32" i="9"/>
  <c r="N97" i="9" s="1"/>
  <c r="AI95" i="9"/>
  <c r="V43" i="9"/>
  <c r="N8" i="9"/>
  <c r="N95" i="9" s="1"/>
  <c r="V18" i="9"/>
  <c r="V23" i="9"/>
  <c r="J96" i="9"/>
  <c r="V49" i="9"/>
  <c r="H100" i="9"/>
  <c r="J68" i="9"/>
  <c r="J100" i="9" s="1"/>
  <c r="V84" i="9"/>
  <c r="AT100" i="9"/>
  <c r="V75" i="9"/>
  <c r="O100" i="9"/>
  <c r="Q68" i="9"/>
  <c r="Q100" i="9" s="1"/>
  <c r="V56" i="9"/>
  <c r="AF98" i="9"/>
  <c r="O98" i="9"/>
  <c r="M98" i="9"/>
  <c r="Q99" i="9"/>
  <c r="AB97" i="9"/>
  <c r="AI97" i="9"/>
  <c r="BA97" i="9"/>
  <c r="G95" i="9"/>
  <c r="AF97" i="9"/>
  <c r="V25" i="9"/>
  <c r="N37" i="9"/>
  <c r="V15" i="9"/>
  <c r="AT101" i="9"/>
  <c r="H101" i="9"/>
  <c r="AB100" i="9"/>
  <c r="AB99" i="9"/>
  <c r="AI100" i="9"/>
  <c r="AI99" i="9"/>
  <c r="O101" i="9"/>
  <c r="G100" i="9"/>
  <c r="I99" i="9"/>
  <c r="V51" i="9"/>
  <c r="T50" i="9"/>
  <c r="H98" i="9"/>
  <c r="J44" i="9"/>
  <c r="J98" i="9" s="1"/>
  <c r="AF99" i="9"/>
  <c r="F98" i="9"/>
  <c r="T96" i="9"/>
  <c r="O99" i="9"/>
  <c r="N98" i="9"/>
  <c r="V40" i="9"/>
  <c r="F96" i="9"/>
  <c r="V20" i="9"/>
  <c r="O95" i="9"/>
  <c r="Q8" i="9"/>
  <c r="Q95" i="9" s="1"/>
  <c r="V31" i="9"/>
  <c r="V8" i="9"/>
  <c r="F99" i="9"/>
  <c r="P97" i="9"/>
  <c r="Q32" i="9"/>
  <c r="Q97" i="9" s="1"/>
  <c r="R101" i="9"/>
  <c r="AL101" i="9"/>
  <c r="J66" i="9"/>
  <c r="J99" i="9" s="1"/>
  <c r="T99" i="9"/>
  <c r="AN100" i="9"/>
  <c r="N69" i="9"/>
  <c r="N100" i="9" s="1"/>
  <c r="V69" i="9"/>
  <c r="L99" i="9"/>
  <c r="N56" i="9"/>
  <c r="N99" i="9" s="1"/>
  <c r="V64" i="9"/>
  <c r="L96" i="9"/>
  <c r="L98" i="9"/>
  <c r="V35" i="9"/>
  <c r="O96" i="9"/>
  <c r="V22" i="9"/>
  <c r="BA95" i="9"/>
  <c r="AX95" i="9"/>
  <c r="V14" i="9"/>
  <c r="L101" i="9"/>
  <c r="N80" i="9"/>
  <c r="N101" i="9" s="1"/>
  <c r="S101" i="9"/>
  <c r="J101" i="9"/>
  <c r="L100" i="9"/>
  <c r="V54" i="9"/>
  <c r="V45" i="9"/>
  <c r="R96" i="9"/>
  <c r="BD98" i="9"/>
  <c r="O97" i="9"/>
  <c r="Q38" i="9"/>
  <c r="M97" i="9"/>
  <c r="BD96" i="9"/>
  <c r="V13" i="9"/>
  <c r="N96" i="9"/>
  <c r="AB63" i="8"/>
  <c r="AB75" i="8" s="1"/>
  <c r="AB87" i="8" s="1"/>
  <c r="I51" i="8"/>
  <c r="AE65" i="8"/>
  <c r="P53" i="8"/>
  <c r="Q53" i="8" s="1"/>
  <c r="AA62" i="8"/>
  <c r="F50" i="8"/>
  <c r="AA69" i="8"/>
  <c r="F57" i="8"/>
  <c r="AE64" i="8"/>
  <c r="P52" i="8"/>
  <c r="Q52" i="8" s="1"/>
  <c r="AA61" i="8"/>
  <c r="F49" i="8"/>
  <c r="K136" i="8"/>
  <c r="I82" i="8"/>
  <c r="J82" i="8" s="1"/>
  <c r="AD80" i="8"/>
  <c r="M68" i="8"/>
  <c r="N68" i="8" s="1"/>
  <c r="M79" i="8"/>
  <c r="N79" i="8" s="1"/>
  <c r="AD91" i="8"/>
  <c r="H139" i="8"/>
  <c r="J74" i="8"/>
  <c r="I74" i="8"/>
  <c r="I78" i="8"/>
  <c r="J70" i="8"/>
  <c r="I63" i="8"/>
  <c r="J63" i="8" s="1"/>
  <c r="F66" i="8"/>
  <c r="G66" i="8"/>
  <c r="P60" i="8"/>
  <c r="Q60" i="8" s="1"/>
  <c r="W54" i="8"/>
  <c r="AA47" i="8"/>
  <c r="AA59" i="8" s="1"/>
  <c r="AA71" i="8" s="1"/>
  <c r="AE51" i="8"/>
  <c r="AB85" i="8"/>
  <c r="AB97" i="8" s="1"/>
  <c r="AB109" i="8" s="1"/>
  <c r="I73" i="8"/>
  <c r="AE46" i="8"/>
  <c r="H133" i="8"/>
  <c r="F46" i="8"/>
  <c r="G46" i="8" s="1"/>
  <c r="AE67" i="8"/>
  <c r="P55" i="8"/>
  <c r="Q55" i="8" s="1"/>
  <c r="J110" i="8"/>
  <c r="G88" i="8"/>
  <c r="I75" i="8"/>
  <c r="K135" i="8"/>
  <c r="M67" i="8"/>
  <c r="N67" i="8" s="1"/>
  <c r="G47" i="8"/>
  <c r="U47" i="8" s="1"/>
  <c r="F47" i="8"/>
  <c r="T47" i="8" s="1"/>
  <c r="AA48" i="8"/>
  <c r="AA60" i="8" s="1"/>
  <c r="AD59" i="8"/>
  <c r="M47" i="8"/>
  <c r="N47" i="8" s="1"/>
  <c r="AD49" i="8"/>
  <c r="H135" i="8"/>
  <c r="F70" i="8"/>
  <c r="F76" i="8"/>
  <c r="P80" i="8"/>
  <c r="Q80" i="8" s="1"/>
  <c r="AE92" i="8"/>
  <c r="AD65" i="8"/>
  <c r="M53" i="8"/>
  <c r="N53" i="8" s="1"/>
  <c r="AA114" i="8"/>
  <c r="F102" i="8"/>
  <c r="M50" i="8"/>
  <c r="N50" i="8" s="1"/>
  <c r="J90" i="8"/>
  <c r="I90" i="8"/>
  <c r="I64" i="8"/>
  <c r="J64" i="8" s="1"/>
  <c r="AB48" i="8"/>
  <c r="M48" i="8"/>
  <c r="N48" i="8" s="1"/>
  <c r="AD66" i="8"/>
  <c r="M54" i="8"/>
  <c r="N54" i="8" s="1"/>
  <c r="J53" i="8"/>
  <c r="X53" i="8" s="1"/>
  <c r="AE47" i="8"/>
  <c r="AA51" i="8"/>
  <c r="AA63" i="8" s="1"/>
  <c r="AA75" i="8" s="1"/>
  <c r="AA94" i="8"/>
  <c r="F82" i="8"/>
  <c r="AB112" i="8"/>
  <c r="AB124" i="8" s="1"/>
  <c r="I124" i="8" s="1"/>
  <c r="I100" i="8"/>
  <c r="I67" i="8"/>
  <c r="AD69" i="8"/>
  <c r="M57" i="8"/>
  <c r="N57" i="8" s="1"/>
  <c r="W49" i="8"/>
  <c r="J49" i="8"/>
  <c r="AE66" i="8"/>
  <c r="P54" i="8"/>
  <c r="Q54" i="8" s="1"/>
  <c r="X54" i="8" s="1"/>
  <c r="H138" i="8"/>
  <c r="I114" i="8"/>
  <c r="J102" i="8"/>
  <c r="I102" i="8"/>
  <c r="H134" i="8"/>
  <c r="G58" i="8"/>
  <c r="F58" i="8"/>
  <c r="K134" i="8"/>
  <c r="AE74" i="8"/>
  <c r="P62" i="8"/>
  <c r="Q62" i="8" s="1"/>
  <c r="AD87" i="8"/>
  <c r="M75" i="8"/>
  <c r="N75" i="8" s="1"/>
  <c r="AD72" i="8"/>
  <c r="M60" i="8"/>
  <c r="N60" i="8" s="1"/>
  <c r="W55" i="8"/>
  <c r="AB91" i="8"/>
  <c r="AB103" i="8" s="1"/>
  <c r="I79" i="8"/>
  <c r="AD82" i="8"/>
  <c r="M70" i="8"/>
  <c r="J113" i="8"/>
  <c r="I113" i="8"/>
  <c r="AE69" i="8"/>
  <c r="P57" i="8"/>
  <c r="Q57" i="8" s="1"/>
  <c r="G124" i="8"/>
  <c r="F124" i="8"/>
  <c r="I122" i="8"/>
  <c r="J122" i="8" s="1"/>
  <c r="I97" i="8"/>
  <c r="J112" i="8"/>
  <c r="I112" i="8"/>
  <c r="K137" i="8"/>
  <c r="J94" i="8"/>
  <c r="I94" i="8"/>
  <c r="J76" i="8"/>
  <c r="I85" i="8"/>
  <c r="J85" i="8" s="1"/>
  <c r="P68" i="8"/>
  <c r="Q68" i="8" s="1"/>
  <c r="J66" i="8"/>
  <c r="M58" i="8"/>
  <c r="M56" i="8"/>
  <c r="N56" i="8" s="1"/>
  <c r="F54" i="8"/>
  <c r="I62" i="8"/>
  <c r="P49" i="8"/>
  <c r="Q49" i="8" s="1"/>
  <c r="AE61" i="8"/>
  <c r="G52" i="8"/>
  <c r="F52" i="8"/>
  <c r="AA68" i="8"/>
  <c r="AA80" i="8" s="1"/>
  <c r="F56" i="8"/>
  <c r="F53" i="8"/>
  <c r="AA65" i="8"/>
  <c r="J55" i="8"/>
  <c r="X55" i="8" s="1"/>
  <c r="J52" i="8"/>
  <c r="X52" i="8" s="1"/>
  <c r="I52" i="8"/>
  <c r="F68" i="8"/>
  <c r="T68" i="8" s="1"/>
  <c r="P56" i="8"/>
  <c r="Q56" i="8" s="1"/>
  <c r="G59" i="8"/>
  <c r="F59" i="8"/>
  <c r="AD74" i="8"/>
  <c r="M62" i="8"/>
  <c r="N62" i="8" s="1"/>
  <c r="P72" i="8"/>
  <c r="Q72" i="8" s="1"/>
  <c r="AE84" i="8"/>
  <c r="I118" i="8"/>
  <c r="K139" i="8"/>
  <c r="K138" i="8"/>
  <c r="I106" i="8"/>
  <c r="J106" i="8" s="1"/>
  <c r="I86" i="8"/>
  <c r="F78" i="8"/>
  <c r="I98" i="8"/>
  <c r="J101" i="8"/>
  <c r="J46" i="8"/>
  <c r="I61" i="8"/>
  <c r="AB57" i="8"/>
  <c r="AB47" i="8"/>
  <c r="P50" i="8"/>
  <c r="Q50" i="8" s="1"/>
  <c r="X50" i="8" s="1"/>
  <c r="AB56" i="8"/>
  <c r="AB68" i="8" s="1"/>
  <c r="AD52" i="8"/>
  <c r="M46" i="8"/>
  <c r="AA55" i="8"/>
  <c r="AA67" i="8" s="1"/>
  <c r="AA79" i="8" s="1"/>
  <c r="AT101" i="7"/>
  <c r="AE95" i="7"/>
  <c r="AF8" i="7"/>
  <c r="AF95" i="7" s="1"/>
  <c r="Q101" i="7"/>
  <c r="AF80" i="7"/>
  <c r="AF101" i="7" s="1"/>
  <c r="AE101" i="7"/>
  <c r="AE96" i="7"/>
  <c r="AF20" i="7"/>
  <c r="AF96" i="7" s="1"/>
  <c r="AF32" i="7"/>
  <c r="AF97" i="7" s="1"/>
  <c r="AE97" i="7"/>
  <c r="AE100" i="7"/>
  <c r="AF68" i="7"/>
  <c r="AF100" i="7" s="1"/>
  <c r="AF44" i="7"/>
  <c r="AF98" i="7" s="1"/>
  <c r="AE98" i="7"/>
  <c r="AS100" i="7"/>
  <c r="AT68" i="7"/>
  <c r="AT100" i="7" s="1"/>
  <c r="AT44" i="7"/>
  <c r="AT98" i="7" s="1"/>
  <c r="AS98" i="7"/>
  <c r="AT99" i="7"/>
  <c r="Q97" i="7"/>
  <c r="AS96" i="7"/>
  <c r="AT20" i="7"/>
  <c r="AT96" i="7" s="1"/>
  <c r="AS97" i="7"/>
  <c r="AF99" i="7"/>
  <c r="AS99" i="7"/>
  <c r="J124" i="6"/>
  <c r="W106" i="6"/>
  <c r="J106" i="6"/>
  <c r="I54" i="6"/>
  <c r="W54" i="6" s="1"/>
  <c r="W122" i="6"/>
  <c r="J122" i="6"/>
  <c r="X122" i="6" s="1"/>
  <c r="K138" i="6"/>
  <c r="I107" i="6"/>
  <c r="J71" i="6"/>
  <c r="X71" i="6" s="1"/>
  <c r="I71" i="6"/>
  <c r="W71" i="6" s="1"/>
  <c r="K137" i="6"/>
  <c r="I94" i="6"/>
  <c r="W80" i="6"/>
  <c r="J80" i="6"/>
  <c r="X80" i="6" s="1"/>
  <c r="U60" i="6"/>
  <c r="M134" i="6"/>
  <c r="X70" i="6"/>
  <c r="I48" i="6"/>
  <c r="W48" i="6" s="1"/>
  <c r="J48" i="6"/>
  <c r="X48" i="6" s="1"/>
  <c r="G126" i="6"/>
  <c r="U126" i="6" s="1"/>
  <c r="F126" i="6"/>
  <c r="T126" i="6" s="1"/>
  <c r="G128" i="6"/>
  <c r="U128" i="6" s="1"/>
  <c r="H139" i="6"/>
  <c r="F118" i="6"/>
  <c r="W114" i="6"/>
  <c r="J114" i="6"/>
  <c r="X114" i="6" s="1"/>
  <c r="I103" i="6"/>
  <c r="G92" i="6"/>
  <c r="U92" i="6" s="1"/>
  <c r="W92" i="6"/>
  <c r="F95" i="6"/>
  <c r="T75" i="6"/>
  <c r="P134" i="6"/>
  <c r="Q58" i="6"/>
  <c r="Q134" i="6" s="1"/>
  <c r="N58" i="6"/>
  <c r="N134" i="6" s="1"/>
  <c r="U70" i="6"/>
  <c r="K135" i="6"/>
  <c r="Q70" i="6"/>
  <c r="J63" i="6"/>
  <c r="X63" i="6" s="1"/>
  <c r="I63" i="6"/>
  <c r="W63" i="6" s="1"/>
  <c r="F54" i="6"/>
  <c r="T54" i="6" s="1"/>
  <c r="AA118" i="6"/>
  <c r="F106" i="6"/>
  <c r="J64" i="6"/>
  <c r="X64" i="6" s="1"/>
  <c r="J50" i="6"/>
  <c r="X50" i="6" s="1"/>
  <c r="AD106" i="6"/>
  <c r="M94" i="6"/>
  <c r="W61" i="6"/>
  <c r="T68" i="6"/>
  <c r="Q47" i="6"/>
  <c r="Q133" i="6" s="1"/>
  <c r="G47" i="6"/>
  <c r="U47" i="6" s="1"/>
  <c r="F100" i="6"/>
  <c r="I129" i="6"/>
  <c r="G63" i="6"/>
  <c r="U63" i="6" s="1"/>
  <c r="F63" i="6"/>
  <c r="T63" i="6" s="1"/>
  <c r="P91" i="6"/>
  <c r="Q91" i="6" s="1"/>
  <c r="J97" i="6"/>
  <c r="W118" i="6"/>
  <c r="W127" i="6"/>
  <c r="G124" i="6"/>
  <c r="F101" i="6"/>
  <c r="G101" i="6" s="1"/>
  <c r="F93" i="6"/>
  <c r="G93" i="6" s="1"/>
  <c r="U93" i="6" s="1"/>
  <c r="I115" i="6"/>
  <c r="W115" i="6" s="1"/>
  <c r="W105" i="6"/>
  <c r="F89" i="6"/>
  <c r="G89" i="6" s="1"/>
  <c r="I77" i="6"/>
  <c r="W77" i="6" s="1"/>
  <c r="J92" i="6"/>
  <c r="X92" i="6" s="1"/>
  <c r="W84" i="6"/>
  <c r="F80" i="6"/>
  <c r="T80" i="6" s="1"/>
  <c r="J113" i="6"/>
  <c r="J83" i="6"/>
  <c r="X83" i="6" s="1"/>
  <c r="I83" i="6"/>
  <c r="W83" i="6" s="1"/>
  <c r="I100" i="6"/>
  <c r="Q94" i="6"/>
  <c r="P99" i="6"/>
  <c r="Q99" i="6" s="1"/>
  <c r="T59" i="6"/>
  <c r="K133" i="6"/>
  <c r="J91" i="6"/>
  <c r="X91" i="6" s="1"/>
  <c r="I91" i="6"/>
  <c r="W91" i="6" s="1"/>
  <c r="H134" i="6"/>
  <c r="G58" i="6"/>
  <c r="F58" i="6"/>
  <c r="G83" i="6"/>
  <c r="AD103" i="6"/>
  <c r="M91" i="6"/>
  <c r="N91" i="6" s="1"/>
  <c r="T48" i="6"/>
  <c r="J68" i="6"/>
  <c r="X68" i="6" s="1"/>
  <c r="G81" i="6"/>
  <c r="U81" i="6" s="1"/>
  <c r="N133" i="6"/>
  <c r="X61" i="6"/>
  <c r="G66" i="6"/>
  <c r="U66" i="6" s="1"/>
  <c r="G86" i="6"/>
  <c r="F86" i="6"/>
  <c r="P115" i="6"/>
  <c r="Q115" i="6" s="1"/>
  <c r="G55" i="6"/>
  <c r="U55" i="6" s="1"/>
  <c r="F55" i="6"/>
  <c r="T55" i="6" s="1"/>
  <c r="G113" i="6"/>
  <c r="J101" i="6"/>
  <c r="I112" i="6"/>
  <c r="I119" i="6"/>
  <c r="G85" i="6"/>
  <c r="U85" i="6" s="1"/>
  <c r="F85" i="6"/>
  <c r="I79" i="6"/>
  <c r="W79" i="6" s="1"/>
  <c r="J79" i="6"/>
  <c r="X79" i="6" s="1"/>
  <c r="X84" i="6"/>
  <c r="W95" i="6"/>
  <c r="J95" i="6"/>
  <c r="X95" i="6" s="1"/>
  <c r="J73" i="6"/>
  <c r="I73" i="6"/>
  <c r="W72" i="6"/>
  <c r="J72" i="6"/>
  <c r="X72" i="6" s="1"/>
  <c r="U59" i="6"/>
  <c r="T79" i="6"/>
  <c r="G79" i="6"/>
  <c r="U79" i="6" s="1"/>
  <c r="AE88" i="6"/>
  <c r="P76" i="6"/>
  <c r="Q76" i="6" s="1"/>
  <c r="AE117" i="6"/>
  <c r="P105" i="6"/>
  <c r="Q105" i="6" s="1"/>
  <c r="X105" i="6" s="1"/>
  <c r="M133" i="6"/>
  <c r="J67" i="6"/>
  <c r="X67" i="6" s="1"/>
  <c r="T77" i="6"/>
  <c r="F51" i="6"/>
  <c r="T51" i="6" s="1"/>
  <c r="X53" i="6"/>
  <c r="AE97" i="6"/>
  <c r="P85" i="6"/>
  <c r="Q85" i="6" s="1"/>
  <c r="T116" i="6"/>
  <c r="X118" i="6"/>
  <c r="I99" i="6"/>
  <c r="W99" i="6" s="1"/>
  <c r="P103" i="6"/>
  <c r="Q103" i="6" s="1"/>
  <c r="X127" i="6"/>
  <c r="G117" i="6"/>
  <c r="G125" i="6"/>
  <c r="J117" i="6"/>
  <c r="P111" i="6"/>
  <c r="Q111" i="6" s="1"/>
  <c r="J116" i="6"/>
  <c r="U116" i="6"/>
  <c r="G98" i="6"/>
  <c r="G120" i="6"/>
  <c r="U120" i="6" s="1"/>
  <c r="H137" i="6"/>
  <c r="G94" i="6"/>
  <c r="F94" i="6"/>
  <c r="J111" i="6"/>
  <c r="X111" i="6" s="1"/>
  <c r="N82" i="6"/>
  <c r="G129" i="6"/>
  <c r="F84" i="6"/>
  <c r="T84" i="6" s="1"/>
  <c r="T71" i="6"/>
  <c r="AA103" i="6"/>
  <c r="F91" i="6"/>
  <c r="AE119" i="6"/>
  <c r="P119" i="6" s="1"/>
  <c r="Q119" i="6" s="1"/>
  <c r="P107" i="6"/>
  <c r="Q107" i="6" s="1"/>
  <c r="J75" i="6"/>
  <c r="X75" i="6" s="1"/>
  <c r="W75" i="6"/>
  <c r="X57" i="6"/>
  <c r="H133" i="6"/>
  <c r="F46" i="6"/>
  <c r="T90" i="6"/>
  <c r="G67" i="6"/>
  <c r="U67" i="6" s="1"/>
  <c r="F67" i="6"/>
  <c r="T67" i="6" s="1"/>
  <c r="T82" i="6"/>
  <c r="F62" i="6"/>
  <c r="T62" i="6" s="1"/>
  <c r="AE113" i="6"/>
  <c r="P101" i="6"/>
  <c r="Q101" i="6" s="1"/>
  <c r="G96" i="6"/>
  <c r="U96" i="6" s="1"/>
  <c r="U76" i="6"/>
  <c r="W53" i="6"/>
  <c r="G73" i="6"/>
  <c r="U73" i="6" s="1"/>
  <c r="Q106" i="6"/>
  <c r="X46" i="6"/>
  <c r="G50" i="6"/>
  <c r="U50" i="6" s="1"/>
  <c r="W98" i="6"/>
  <c r="G109" i="6"/>
  <c r="I88" i="6"/>
  <c r="J66" i="6"/>
  <c r="X66" i="6" s="1"/>
  <c r="I66" i="6"/>
  <c r="W66" i="6" s="1"/>
  <c r="W78" i="6"/>
  <c r="F114" i="6"/>
  <c r="T114" i="6" s="1"/>
  <c r="I86" i="6"/>
  <c r="W86" i="6" s="1"/>
  <c r="AD105" i="6"/>
  <c r="M93" i="6"/>
  <c r="N93" i="6" s="1"/>
  <c r="T104" i="6"/>
  <c r="I59" i="6"/>
  <c r="W59" i="6" s="1"/>
  <c r="AE104" i="6"/>
  <c r="P92" i="6"/>
  <c r="Q92" i="6" s="1"/>
  <c r="I62" i="6"/>
  <c r="W62" i="6" s="1"/>
  <c r="J62" i="6"/>
  <c r="X62" i="6" s="1"/>
  <c r="U90" i="6"/>
  <c r="J60" i="6"/>
  <c r="X60" i="6" s="1"/>
  <c r="I60" i="6"/>
  <c r="W60" i="6" s="1"/>
  <c r="J81" i="6"/>
  <c r="X81" i="6" s="1"/>
  <c r="AD89" i="6"/>
  <c r="M77" i="6"/>
  <c r="N77" i="6" s="1"/>
  <c r="U77" i="6" s="1"/>
  <c r="M85" i="6"/>
  <c r="N85" i="6" s="1"/>
  <c r="AD97" i="6"/>
  <c r="AD83" i="6"/>
  <c r="M71" i="6"/>
  <c r="N71" i="6" s="1"/>
  <c r="U71" i="6" s="1"/>
  <c r="T76" i="6"/>
  <c r="W55" i="6"/>
  <c r="G107" i="6"/>
  <c r="G102" i="6"/>
  <c r="U102" i="6" s="1"/>
  <c r="F102" i="6"/>
  <c r="T102" i="6" s="1"/>
  <c r="J69" i="6"/>
  <c r="X69" i="6" s="1"/>
  <c r="I69" i="6"/>
  <c r="W69" i="6" s="1"/>
  <c r="F65" i="6"/>
  <c r="T65" i="6" s="1"/>
  <c r="G65" i="6"/>
  <c r="U65" i="6" s="1"/>
  <c r="I74" i="6"/>
  <c r="W74" i="6" s="1"/>
  <c r="F69" i="6"/>
  <c r="T69" i="6" s="1"/>
  <c r="U104" i="6"/>
  <c r="X55" i="6"/>
  <c r="AD98" i="6"/>
  <c r="M86" i="6"/>
  <c r="N86" i="6" s="1"/>
  <c r="F99" i="6"/>
  <c r="T99" i="6" s="1"/>
  <c r="G99" i="6"/>
  <c r="U99" i="6" s="1"/>
  <c r="F74" i="6"/>
  <c r="T74" i="6" s="1"/>
  <c r="U82" i="6"/>
  <c r="I87" i="6"/>
  <c r="W87" i="6" s="1"/>
  <c r="F78" i="6"/>
  <c r="T78" i="6" s="1"/>
  <c r="M135" i="6"/>
  <c r="N70" i="6"/>
  <c r="N135" i="6" s="1"/>
  <c r="I120" i="6"/>
  <c r="J120" i="6"/>
  <c r="J123" i="6"/>
  <c r="X123" i="6" s="1"/>
  <c r="I123" i="6"/>
  <c r="W123" i="6" s="1"/>
  <c r="J128" i="6"/>
  <c r="G105" i="6"/>
  <c r="G110" i="6"/>
  <c r="F110" i="6"/>
  <c r="G122" i="6"/>
  <c r="G108" i="6"/>
  <c r="U108" i="6" s="1"/>
  <c r="F108" i="6"/>
  <c r="T108" i="6" s="1"/>
  <c r="X82" i="6"/>
  <c r="J109" i="6"/>
  <c r="G72" i="6"/>
  <c r="U72" i="6" s="1"/>
  <c r="F72" i="6"/>
  <c r="H136" i="6"/>
  <c r="G121" i="6"/>
  <c r="I90" i="6"/>
  <c r="W90" i="6" s="1"/>
  <c r="J90" i="6"/>
  <c r="X90" i="6" s="1"/>
  <c r="J89" i="6"/>
  <c r="X89" i="6" s="1"/>
  <c r="I89" i="6"/>
  <c r="W89" i="6" s="1"/>
  <c r="AD100" i="6"/>
  <c r="M88" i="6"/>
  <c r="N88" i="6" s="1"/>
  <c r="U88" i="6" s="1"/>
  <c r="W58" i="6"/>
  <c r="J58" i="6"/>
  <c r="W76" i="6"/>
  <c r="J76" i="6"/>
  <c r="X76" i="6" s="1"/>
  <c r="W70" i="6"/>
  <c r="W82" i="6"/>
  <c r="P73" i="6"/>
  <c r="Q73" i="6" s="1"/>
  <c r="T61" i="6"/>
  <c r="I49" i="6"/>
  <c r="W49" i="6" s="1"/>
  <c r="W133" i="6" s="1"/>
  <c r="J102" i="6"/>
  <c r="X102" i="6" s="1"/>
  <c r="T87" i="6"/>
  <c r="I52" i="6"/>
  <c r="W52" i="6" s="1"/>
  <c r="AE108" i="6"/>
  <c r="P96" i="6"/>
  <c r="Q96" i="6" s="1"/>
  <c r="X96" i="6" s="1"/>
  <c r="G64" i="6"/>
  <c r="U64" i="6" s="1"/>
  <c r="T70" i="6"/>
  <c r="J47" i="6"/>
  <c r="BE100" i="5"/>
  <c r="AM96" i="5"/>
  <c r="BE101" i="5"/>
  <c r="H108" i="5"/>
  <c r="BE98" i="5"/>
  <c r="F109" i="5"/>
  <c r="S107" i="5"/>
  <c r="Q106" i="5"/>
  <c r="S110" i="5"/>
  <c r="AM95" i="5"/>
  <c r="L108" i="5"/>
  <c r="L110" i="5"/>
  <c r="U97" i="5"/>
  <c r="U106" i="5" s="1"/>
  <c r="AM100" i="5"/>
  <c r="N107" i="5"/>
  <c r="K107" i="5"/>
  <c r="I106" i="5"/>
  <c r="BE97" i="5"/>
  <c r="I107" i="5"/>
  <c r="M108" i="5"/>
  <c r="U108" i="5"/>
  <c r="H109" i="5"/>
  <c r="M110" i="5"/>
  <c r="S109" i="5"/>
  <c r="R107" i="5"/>
  <c r="AM97" i="5"/>
  <c r="E110" i="5"/>
  <c r="P108" i="5"/>
  <c r="U100" i="5"/>
  <c r="U109" i="5" s="1"/>
  <c r="AM98" i="5"/>
  <c r="T109" i="5"/>
  <c r="J106" i="5"/>
  <c r="E108" i="5"/>
  <c r="K109" i="5"/>
  <c r="J107" i="5"/>
  <c r="U98" i="5"/>
  <c r="AM99" i="5"/>
  <c r="N110" i="5"/>
  <c r="R110" i="5"/>
  <c r="O107" i="5"/>
  <c r="A97" i="4"/>
  <c r="E96" i="4"/>
  <c r="J119" i="3"/>
  <c r="AE63" i="3"/>
  <c r="P51" i="3"/>
  <c r="Q51" i="3" s="1"/>
  <c r="AA68" i="3"/>
  <c r="F56" i="3"/>
  <c r="X64" i="3"/>
  <c r="AE66" i="3"/>
  <c r="P54" i="3"/>
  <c r="Q54" i="3" s="1"/>
  <c r="AA66" i="3"/>
  <c r="AA78" i="3" s="1"/>
  <c r="AA90" i="3" s="1"/>
  <c r="F54" i="3"/>
  <c r="M58" i="3"/>
  <c r="AD70" i="3"/>
  <c r="M47" i="3"/>
  <c r="N47" i="3" s="1"/>
  <c r="AD59" i="3"/>
  <c r="AE65" i="3"/>
  <c r="P53" i="3"/>
  <c r="Q53" i="3" s="1"/>
  <c r="AE118" i="3"/>
  <c r="P118" i="3" s="1"/>
  <c r="P106" i="3"/>
  <c r="AE69" i="3"/>
  <c r="P57" i="3"/>
  <c r="Q57" i="3" s="1"/>
  <c r="AE62" i="3"/>
  <c r="P50" i="3"/>
  <c r="Q50" i="3" s="1"/>
  <c r="AB72" i="3"/>
  <c r="I60" i="3"/>
  <c r="F120" i="3"/>
  <c r="J102" i="3"/>
  <c r="I90" i="3"/>
  <c r="I95" i="3"/>
  <c r="H134" i="3"/>
  <c r="F58" i="3"/>
  <c r="J74" i="3"/>
  <c r="I71" i="3"/>
  <c r="P49" i="3"/>
  <c r="Q49" i="3" s="1"/>
  <c r="AE61" i="3"/>
  <c r="AE68" i="3"/>
  <c r="P56" i="3"/>
  <c r="Q56" i="3" s="1"/>
  <c r="J62" i="3"/>
  <c r="I62" i="3"/>
  <c r="G119" i="3"/>
  <c r="I59" i="3"/>
  <c r="AA111" i="3"/>
  <c r="F99" i="3"/>
  <c r="G67" i="3"/>
  <c r="M57" i="3"/>
  <c r="N57" i="3" s="1"/>
  <c r="AD69" i="3"/>
  <c r="AD110" i="3"/>
  <c r="M98" i="3"/>
  <c r="N98" i="3" s="1"/>
  <c r="K139" i="3"/>
  <c r="K136" i="3"/>
  <c r="T62" i="3"/>
  <c r="H133" i="3"/>
  <c r="F46" i="3"/>
  <c r="J101" i="3"/>
  <c r="G113" i="3"/>
  <c r="U113" i="3" s="1"/>
  <c r="G129" i="3"/>
  <c r="I107" i="3"/>
  <c r="J92" i="3"/>
  <c r="I92" i="3"/>
  <c r="I55" i="3"/>
  <c r="F78" i="3"/>
  <c r="T78" i="3" s="1"/>
  <c r="F96" i="3"/>
  <c r="G62" i="3"/>
  <c r="U62" i="3" s="1"/>
  <c r="F81" i="3"/>
  <c r="AB73" i="3"/>
  <c r="I61" i="3"/>
  <c r="F72" i="3"/>
  <c r="G72" i="3"/>
  <c r="T77" i="3"/>
  <c r="T53" i="3"/>
  <c r="AA64" i="3"/>
  <c r="F52" i="3"/>
  <c r="AB55" i="3"/>
  <c r="AB67" i="3" s="1"/>
  <c r="AD63" i="3"/>
  <c r="M51" i="3"/>
  <c r="N51" i="3" s="1"/>
  <c r="J128" i="3"/>
  <c r="I128" i="3"/>
  <c r="F105" i="3"/>
  <c r="G87" i="3"/>
  <c r="F87" i="3"/>
  <c r="J98" i="3"/>
  <c r="G79" i="3"/>
  <c r="F79" i="3"/>
  <c r="I78" i="3"/>
  <c r="H135" i="3"/>
  <c r="F73" i="3"/>
  <c r="G73" i="3" s="1"/>
  <c r="K134" i="3"/>
  <c r="F48" i="3"/>
  <c r="AE107" i="3"/>
  <c r="P95" i="3"/>
  <c r="Q95" i="3" s="1"/>
  <c r="J56" i="3"/>
  <c r="Q58" i="3"/>
  <c r="G77" i="3"/>
  <c r="U77" i="3" s="1"/>
  <c r="F47" i="3"/>
  <c r="AB57" i="3"/>
  <c r="AD55" i="3"/>
  <c r="I112" i="3"/>
  <c r="F107" i="3"/>
  <c r="G107" i="3" s="1"/>
  <c r="AE76" i="3"/>
  <c r="P64" i="3"/>
  <c r="Q64" i="3" s="1"/>
  <c r="AA115" i="3"/>
  <c r="AA127" i="3" s="1"/>
  <c r="F127" i="3" s="1"/>
  <c r="F103" i="3"/>
  <c r="F117" i="3"/>
  <c r="F108" i="3"/>
  <c r="H136" i="3"/>
  <c r="F82" i="3"/>
  <c r="G82" i="3"/>
  <c r="K137" i="3"/>
  <c r="K138" i="3"/>
  <c r="H137" i="3"/>
  <c r="G94" i="3"/>
  <c r="F94" i="3"/>
  <c r="F101" i="3"/>
  <c r="T101" i="3" s="1"/>
  <c r="F69" i="3"/>
  <c r="T50" i="3"/>
  <c r="AB58" i="3"/>
  <c r="I46" i="3"/>
  <c r="AD61" i="3"/>
  <c r="M49" i="3"/>
  <c r="N49" i="3" s="1"/>
  <c r="U49" i="3" s="1"/>
  <c r="F55" i="3"/>
  <c r="AD102" i="3"/>
  <c r="M90" i="3"/>
  <c r="N90" i="3" s="1"/>
  <c r="AE55" i="3"/>
  <c r="F93" i="3"/>
  <c r="G125" i="3"/>
  <c r="U125" i="3" s="1"/>
  <c r="T125" i="3"/>
  <c r="U50" i="3"/>
  <c r="H139" i="3"/>
  <c r="F118" i="3"/>
  <c r="G118" i="3"/>
  <c r="J113" i="3"/>
  <c r="I83" i="3"/>
  <c r="W83" i="3" s="1"/>
  <c r="I66" i="3"/>
  <c r="M46" i="3"/>
  <c r="F66" i="3"/>
  <c r="T66" i="3" s="1"/>
  <c r="G57" i="3"/>
  <c r="U57" i="3" s="1"/>
  <c r="F57" i="3"/>
  <c r="J76" i="3"/>
  <c r="I52" i="3"/>
  <c r="J52" i="3" s="1"/>
  <c r="X52" i="3" s="1"/>
  <c r="K135" i="3"/>
  <c r="I47" i="3"/>
  <c r="I53" i="3"/>
  <c r="W53" i="3" s="1"/>
  <c r="M56" i="3"/>
  <c r="N56" i="3" s="1"/>
  <c r="AD68" i="3"/>
  <c r="P52" i="3"/>
  <c r="Q52" i="3" s="1"/>
  <c r="I48" i="3"/>
  <c r="AA86" i="3"/>
  <c r="AA98" i="3" s="1"/>
  <c r="F74" i="3"/>
  <c r="AE60" i="3"/>
  <c r="P48" i="3"/>
  <c r="Q48" i="3" s="1"/>
  <c r="I110" i="3"/>
  <c r="J68" i="3"/>
  <c r="W49" i="3"/>
  <c r="J49" i="3"/>
  <c r="X49" i="3" s="1"/>
  <c r="I124" i="3"/>
  <c r="G109" i="3"/>
  <c r="G121" i="3"/>
  <c r="I104" i="3"/>
  <c r="J104" i="3"/>
  <c r="H138" i="3"/>
  <c r="J86" i="3"/>
  <c r="I100" i="3"/>
  <c r="J100" i="3" s="1"/>
  <c r="F85" i="3"/>
  <c r="G65" i="3"/>
  <c r="U65" i="3" s="1"/>
  <c r="F65" i="3"/>
  <c r="T65" i="3" s="1"/>
  <c r="G84" i="3"/>
  <c r="J65" i="3"/>
  <c r="F60" i="3"/>
  <c r="F51" i="3"/>
  <c r="AB51" i="3"/>
  <c r="AB63" i="3" s="1"/>
  <c r="AB75" i="3" s="1"/>
  <c r="I54" i="3"/>
  <c r="W54" i="3" s="1"/>
  <c r="Q94" i="3"/>
  <c r="I50" i="3"/>
  <c r="AD48" i="3"/>
  <c r="X95" i="2"/>
  <c r="BR97" i="1"/>
  <c r="BR33" i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S99" i="1"/>
  <c r="BS96" i="1"/>
  <c r="BL68" i="1"/>
  <c r="BI77" i="1"/>
  <c r="AN77" i="1"/>
  <c r="BL77" i="1"/>
  <c r="BL80" i="1"/>
  <c r="BI81" i="1"/>
  <c r="AN81" i="1"/>
  <c r="AM99" i="1"/>
  <c r="BI56" i="1"/>
  <c r="AN56" i="1"/>
  <c r="BI74" i="1"/>
  <c r="AN74" i="1"/>
  <c r="BI59" i="1"/>
  <c r="AN59" i="1"/>
  <c r="BI53" i="1"/>
  <c r="AN53" i="1"/>
  <c r="BE98" i="1"/>
  <c r="BF44" i="1"/>
  <c r="BF98" i="1" s="1"/>
  <c r="BL74" i="1"/>
  <c r="BR96" i="1"/>
  <c r="BL59" i="1"/>
  <c r="BI33" i="1"/>
  <c r="AN33" i="1"/>
  <c r="BS97" i="1"/>
  <c r="BL20" i="1"/>
  <c r="BI24" i="1"/>
  <c r="AN24" i="1"/>
  <c r="BI13" i="1"/>
  <c r="AN13" i="1"/>
  <c r="BT96" i="1"/>
  <c r="AM101" i="1"/>
  <c r="BI80" i="1"/>
  <c r="AN80" i="1"/>
  <c r="BI46" i="1"/>
  <c r="AN46" i="1"/>
  <c r="BE100" i="1"/>
  <c r="BF68" i="1"/>
  <c r="BF100" i="1" s="1"/>
  <c r="BI88" i="1"/>
  <c r="AN88" i="1"/>
  <c r="BI65" i="1"/>
  <c r="AN65" i="1"/>
  <c r="BI58" i="1"/>
  <c r="AN58" i="1"/>
  <c r="BI52" i="1"/>
  <c r="AN52" i="1"/>
  <c r="BI45" i="1"/>
  <c r="AN45" i="1"/>
  <c r="BE96" i="1"/>
  <c r="BF20" i="1"/>
  <c r="BF96" i="1" s="1"/>
  <c r="BL45" i="1"/>
  <c r="BI38" i="1"/>
  <c r="AN38" i="1"/>
  <c r="U96" i="1"/>
  <c r="BI34" i="1"/>
  <c r="AN34" i="1"/>
  <c r="BO97" i="1"/>
  <c r="BI35" i="1"/>
  <c r="AN35" i="1"/>
  <c r="BL38" i="1"/>
  <c r="AN19" i="1"/>
  <c r="BI19" i="1"/>
  <c r="BI62" i="1"/>
  <c r="AN62" i="1"/>
  <c r="BI37" i="1"/>
  <c r="AN37" i="1"/>
  <c r="BL37" i="1"/>
  <c r="BL85" i="1"/>
  <c r="BI61" i="1"/>
  <c r="AN61" i="1"/>
  <c r="AM98" i="1"/>
  <c r="BI98" i="1" s="1"/>
  <c r="BI44" i="1"/>
  <c r="AN44" i="1"/>
  <c r="BL88" i="1"/>
  <c r="BI57" i="1"/>
  <c r="AN57" i="1"/>
  <c r="BI51" i="1"/>
  <c r="AN51" i="1"/>
  <c r="BL53" i="1"/>
  <c r="BL56" i="1"/>
  <c r="BI43" i="1"/>
  <c r="AN43" i="1"/>
  <c r="BL51" i="1"/>
  <c r="BS98" i="1"/>
  <c r="BL13" i="1"/>
  <c r="BI82" i="1"/>
  <c r="AN82" i="1"/>
  <c r="BI76" i="1"/>
  <c r="AN76" i="1"/>
  <c r="BI55" i="1"/>
  <c r="AN55" i="1"/>
  <c r="BO99" i="1"/>
  <c r="AM100" i="1"/>
  <c r="BI100" i="1" s="1"/>
  <c r="BI68" i="1"/>
  <c r="AN68" i="1"/>
  <c r="BI85" i="1"/>
  <c r="AN85" i="1"/>
  <c r="BI70" i="1"/>
  <c r="AN70" i="1"/>
  <c r="AM97" i="1"/>
  <c r="BI32" i="1"/>
  <c r="AN32" i="1"/>
  <c r="BI64" i="1"/>
  <c r="AN64" i="1"/>
  <c r="BL64" i="1"/>
  <c r="BE99" i="1"/>
  <c r="BF56" i="1"/>
  <c r="BF99" i="1" s="1"/>
  <c r="BI50" i="1"/>
  <c r="AN50" i="1"/>
  <c r="BI30" i="1"/>
  <c r="AN30" i="1"/>
  <c r="AM96" i="1"/>
  <c r="AN20" i="1"/>
  <c r="BI20" i="1"/>
  <c r="U97" i="1"/>
  <c r="BO100" i="1"/>
  <c r="BO98" i="1"/>
  <c r="AN22" i="1"/>
  <c r="BI22" i="1"/>
  <c r="BI47" i="1"/>
  <c r="AN47" i="1"/>
  <c r="BI31" i="1"/>
  <c r="AN31" i="1"/>
  <c r="BI71" i="1"/>
  <c r="AN71" i="1"/>
  <c r="BI54" i="1"/>
  <c r="AN54" i="1"/>
  <c r="BE97" i="1"/>
  <c r="BF32" i="1"/>
  <c r="BF97" i="1" s="1"/>
  <c r="BI90" i="1"/>
  <c r="AN90" i="1"/>
  <c r="BE101" i="1"/>
  <c r="BF80" i="1"/>
  <c r="BF101" i="1" s="1"/>
  <c r="BI87" i="1"/>
  <c r="AN87" i="1"/>
  <c r="BL87" i="1"/>
  <c r="BI89" i="1"/>
  <c r="AN89" i="1"/>
  <c r="BL82" i="1"/>
  <c r="BI69" i="1"/>
  <c r="AN69" i="1"/>
  <c r="BL69" i="1"/>
  <c r="U101" i="1"/>
  <c r="BI49" i="1"/>
  <c r="AN49" i="1"/>
  <c r="BI29" i="1"/>
  <c r="AN29" i="1"/>
  <c r="BL29" i="1"/>
  <c r="BI40" i="1"/>
  <c r="BL40" i="1"/>
  <c r="AN40" i="1"/>
  <c r="U99" i="1"/>
  <c r="BE95" i="1"/>
  <c r="BF8" i="1"/>
  <c r="BF95" i="1" s="1"/>
  <c r="BI41" i="1"/>
  <c r="AN41" i="1"/>
  <c r="BS100" i="1"/>
  <c r="AM95" i="1"/>
  <c r="BI8" i="1"/>
  <c r="AN8" i="1"/>
  <c r="BL30" i="1"/>
  <c r="BI78" i="1"/>
  <c r="AN78" i="1"/>
  <c r="BI84" i="1"/>
  <c r="AN84" i="1"/>
  <c r="BL78" i="1"/>
  <c r="BL62" i="1"/>
  <c r="BI66" i="1"/>
  <c r="AN66" i="1"/>
  <c r="BI48" i="1"/>
  <c r="AN48" i="1"/>
  <c r="U95" i="1"/>
  <c r="BL58" i="1"/>
  <c r="BT97" i="1"/>
  <c r="BT33" i="1"/>
  <c r="BT34" i="1" s="1"/>
  <c r="BT35" i="1" s="1"/>
  <c r="BT36" i="1" s="1"/>
  <c r="BT37" i="1" s="1"/>
  <c r="BT38" i="1" s="1"/>
  <c r="BT39" i="1" s="1"/>
  <c r="BT40" i="1" s="1"/>
  <c r="BT41" i="1" s="1"/>
  <c r="BT42" i="1" s="1"/>
  <c r="BT43" i="1" s="1"/>
  <c r="BT44" i="1" s="1"/>
  <c r="BI96" i="1" l="1"/>
  <c r="BI97" i="1"/>
  <c r="A34" i="14"/>
  <c r="C22" i="14"/>
  <c r="A107" i="14"/>
  <c r="A99" i="14"/>
  <c r="C45" i="14"/>
  <c r="A57" i="14"/>
  <c r="C44" i="14"/>
  <c r="A56" i="14"/>
  <c r="C23" i="14"/>
  <c r="A35" i="14"/>
  <c r="A13" i="14"/>
  <c r="C12" i="14"/>
  <c r="A24" i="14"/>
  <c r="K18" i="12"/>
  <c r="W18" i="12" s="1"/>
  <c r="Q19" i="12"/>
  <c r="N19" i="12"/>
  <c r="H18" i="12"/>
  <c r="AS101" i="13"/>
  <c r="AA80" i="13"/>
  <c r="AA101" i="13" s="1"/>
  <c r="R40" i="12"/>
  <c r="R52" i="12" s="1"/>
  <c r="R64" i="12" s="1"/>
  <c r="R76" i="12" s="1"/>
  <c r="R88" i="12" s="1"/>
  <c r="R100" i="12" s="1"/>
  <c r="R112" i="12" s="1"/>
  <c r="Z45" i="13"/>
  <c r="Z98" i="13" s="1"/>
  <c r="AS45" i="13"/>
  <c r="AA45" i="13" s="1"/>
  <c r="Z35" i="13"/>
  <c r="Z97" i="13" s="1"/>
  <c r="AS35" i="13"/>
  <c r="AA35" i="13" s="1"/>
  <c r="AR98" i="13"/>
  <c r="L42" i="12"/>
  <c r="R42" i="12" s="1"/>
  <c r="R54" i="12" s="1"/>
  <c r="R66" i="12" s="1"/>
  <c r="R78" i="12" s="1"/>
  <c r="R90" i="12" s="1"/>
  <c r="R102" i="12" s="1"/>
  <c r="R114" i="12" s="1"/>
  <c r="L45" i="12"/>
  <c r="R45" i="12" s="1"/>
  <c r="R57" i="12" s="1"/>
  <c r="R69" i="12" s="1"/>
  <c r="R81" i="12" s="1"/>
  <c r="R93" i="12" s="1"/>
  <c r="R105" i="12" s="1"/>
  <c r="R117" i="12" s="1"/>
  <c r="L49" i="12"/>
  <c r="R49" i="12" s="1"/>
  <c r="R61" i="12" s="1"/>
  <c r="R73" i="12" s="1"/>
  <c r="R85" i="12" s="1"/>
  <c r="R97" i="12" s="1"/>
  <c r="R109" i="12" s="1"/>
  <c r="R121" i="12" s="1"/>
  <c r="L47" i="12"/>
  <c r="R47" i="12" s="1"/>
  <c r="R59" i="12" s="1"/>
  <c r="R71" i="12" s="1"/>
  <c r="R83" i="12" s="1"/>
  <c r="R95" i="12" s="1"/>
  <c r="R107" i="12" s="1"/>
  <c r="R119" i="12" s="1"/>
  <c r="L44" i="12"/>
  <c r="R44" i="12" s="1"/>
  <c r="R56" i="12" s="1"/>
  <c r="R68" i="12" s="1"/>
  <c r="R80" i="12" s="1"/>
  <c r="R92" i="12" s="1"/>
  <c r="R104" i="12" s="1"/>
  <c r="R116" i="12" s="1"/>
  <c r="AA96" i="13"/>
  <c r="AS69" i="13"/>
  <c r="AA69" i="13" s="1"/>
  <c r="Z69" i="13"/>
  <c r="Z100" i="13" s="1"/>
  <c r="AS100" i="13"/>
  <c r="AA68" i="13"/>
  <c r="AA100" i="13" s="1"/>
  <c r="Z96" i="13"/>
  <c r="L48" i="12"/>
  <c r="R48" i="12" s="1"/>
  <c r="R60" i="12" s="1"/>
  <c r="R72" i="12" s="1"/>
  <c r="R84" i="12" s="1"/>
  <c r="R96" i="12" s="1"/>
  <c r="R108" i="12" s="1"/>
  <c r="R120" i="12" s="1"/>
  <c r="AF17" i="12"/>
  <c r="AD17" i="12"/>
  <c r="AB17" i="12"/>
  <c r="AR101" i="13"/>
  <c r="Z80" i="13"/>
  <c r="Z101" i="13" s="1"/>
  <c r="AS99" i="13"/>
  <c r="AA56" i="13"/>
  <c r="AS98" i="13"/>
  <c r="AA44" i="13"/>
  <c r="AA98" i="13" s="1"/>
  <c r="L50" i="12"/>
  <c r="R50" i="12" s="1"/>
  <c r="R62" i="12" s="1"/>
  <c r="R74" i="12" s="1"/>
  <c r="R86" i="12" s="1"/>
  <c r="R98" i="12" s="1"/>
  <c r="R110" i="12" s="1"/>
  <c r="R122" i="12" s="1"/>
  <c r="AE18" i="12"/>
  <c r="Z57" i="13"/>
  <c r="Z99" i="13" s="1"/>
  <c r="AS57" i="13"/>
  <c r="AA57" i="13" s="1"/>
  <c r="L41" i="12"/>
  <c r="R41" i="12" s="1"/>
  <c r="R53" i="12" s="1"/>
  <c r="R65" i="12" s="1"/>
  <c r="R77" i="12" s="1"/>
  <c r="R89" i="12" s="1"/>
  <c r="R101" i="12" s="1"/>
  <c r="R113" i="12" s="1"/>
  <c r="V16" i="12"/>
  <c r="V17" i="12" s="1"/>
  <c r="O19" i="12"/>
  <c r="I18" i="12"/>
  <c r="P18" i="12"/>
  <c r="Z95" i="13"/>
  <c r="AS97" i="13"/>
  <c r="AA32" i="13"/>
  <c r="AA97" i="13" s="1"/>
  <c r="L46" i="12"/>
  <c r="R46" i="12" s="1"/>
  <c r="R58" i="12" s="1"/>
  <c r="R70" i="12" s="1"/>
  <c r="R82" i="12" s="1"/>
  <c r="R94" i="12" s="1"/>
  <c r="R106" i="12" s="1"/>
  <c r="R118" i="12" s="1"/>
  <c r="AS95" i="13"/>
  <c r="AA8" i="13"/>
  <c r="AA95" i="13" s="1"/>
  <c r="L43" i="12"/>
  <c r="R43" i="12" s="1"/>
  <c r="R55" i="12" s="1"/>
  <c r="R67" i="12" s="1"/>
  <c r="R79" i="12" s="1"/>
  <c r="R91" i="12" s="1"/>
  <c r="R103" i="12" s="1"/>
  <c r="R115" i="12" s="1"/>
  <c r="V99" i="9"/>
  <c r="W99" i="9"/>
  <c r="V95" i="9"/>
  <c r="W95" i="9"/>
  <c r="V97" i="9"/>
  <c r="W97" i="9"/>
  <c r="W98" i="9"/>
  <c r="V98" i="9"/>
  <c r="W100" i="9"/>
  <c r="V96" i="9"/>
  <c r="W96" i="9"/>
  <c r="V101" i="9"/>
  <c r="W101" i="9"/>
  <c r="V100" i="9"/>
  <c r="U46" i="8"/>
  <c r="AA87" i="8"/>
  <c r="F75" i="8"/>
  <c r="AB59" i="8"/>
  <c r="I47" i="8"/>
  <c r="J118" i="8"/>
  <c r="G68" i="8"/>
  <c r="U68" i="8" s="1"/>
  <c r="F63" i="8"/>
  <c r="J79" i="8"/>
  <c r="AE86" i="8"/>
  <c r="P74" i="8"/>
  <c r="Q74" i="8" s="1"/>
  <c r="X74" i="8" s="1"/>
  <c r="AE59" i="8"/>
  <c r="P47" i="8"/>
  <c r="Q47" i="8" s="1"/>
  <c r="T70" i="8"/>
  <c r="F55" i="8"/>
  <c r="T50" i="8"/>
  <c r="G50" i="8"/>
  <c r="U50" i="8" s="1"/>
  <c r="AB69" i="8"/>
  <c r="I57" i="8"/>
  <c r="G78" i="8"/>
  <c r="AB115" i="8"/>
  <c r="I103" i="8"/>
  <c r="AE78" i="8"/>
  <c r="P66" i="8"/>
  <c r="AD81" i="8"/>
  <c r="M69" i="8"/>
  <c r="N69" i="8" s="1"/>
  <c r="AD77" i="8"/>
  <c r="M65" i="8"/>
  <c r="N65" i="8" s="1"/>
  <c r="G70" i="8"/>
  <c r="J75" i="8"/>
  <c r="AD92" i="8"/>
  <c r="M80" i="8"/>
  <c r="N80" i="8" s="1"/>
  <c r="T57" i="8"/>
  <c r="G57" i="8"/>
  <c r="U57" i="8" s="1"/>
  <c r="AA74" i="8"/>
  <c r="F62" i="8"/>
  <c r="AD86" i="8"/>
  <c r="M74" i="8"/>
  <c r="N74" i="8" s="1"/>
  <c r="AE73" i="8"/>
  <c r="P61" i="8"/>
  <c r="Q61" i="8" s="1"/>
  <c r="AE76" i="8"/>
  <c r="P64" i="8"/>
  <c r="Q64" i="8" s="1"/>
  <c r="X64" i="8" s="1"/>
  <c r="J86" i="8"/>
  <c r="AA77" i="8"/>
  <c r="F65" i="8"/>
  <c r="W62" i="8"/>
  <c r="J62" i="8"/>
  <c r="X62" i="8" s="1"/>
  <c r="T58" i="8"/>
  <c r="J67" i="8"/>
  <c r="AE104" i="8"/>
  <c r="P92" i="8"/>
  <c r="Q92" i="8" s="1"/>
  <c r="P46" i="8"/>
  <c r="AE58" i="8"/>
  <c r="AA81" i="8"/>
  <c r="F69" i="8"/>
  <c r="W61" i="8"/>
  <c r="J61" i="8"/>
  <c r="X61" i="8" s="1"/>
  <c r="T53" i="8"/>
  <c r="G53" i="8"/>
  <c r="U53" i="8" s="1"/>
  <c r="AD61" i="8"/>
  <c r="M49" i="8"/>
  <c r="N49" i="8" s="1"/>
  <c r="AE77" i="8"/>
  <c r="P65" i="8"/>
  <c r="N46" i="8"/>
  <c r="T56" i="8"/>
  <c r="G56" i="8"/>
  <c r="U56" i="8" s="1"/>
  <c r="T54" i="8"/>
  <c r="G54" i="8"/>
  <c r="U54" i="8" s="1"/>
  <c r="J97" i="8"/>
  <c r="AE81" i="8"/>
  <c r="P69" i="8"/>
  <c r="Q69" i="8" s="1"/>
  <c r="AD84" i="8"/>
  <c r="M72" i="8"/>
  <c r="N72" i="8" s="1"/>
  <c r="J114" i="8"/>
  <c r="J124" i="8"/>
  <c r="I56" i="8"/>
  <c r="AB121" i="8"/>
  <c r="I121" i="8" s="1"/>
  <c r="I109" i="8"/>
  <c r="J51" i="8"/>
  <c r="AA72" i="8"/>
  <c r="F60" i="8"/>
  <c r="AA91" i="8"/>
  <c r="F79" i="8"/>
  <c r="AD78" i="8"/>
  <c r="M66" i="8"/>
  <c r="N66" i="8" s="1"/>
  <c r="U66" i="8" s="1"/>
  <c r="J73" i="8"/>
  <c r="AD64" i="8"/>
  <c r="M52" i="8"/>
  <c r="N52" i="8" s="1"/>
  <c r="U52" i="8" s="1"/>
  <c r="AE96" i="8"/>
  <c r="P84" i="8"/>
  <c r="Q84" i="8" s="1"/>
  <c r="AA92" i="8"/>
  <c r="F80" i="8"/>
  <c r="N70" i="8"/>
  <c r="T82" i="8"/>
  <c r="G82" i="8"/>
  <c r="AB60" i="8"/>
  <c r="I48" i="8"/>
  <c r="G102" i="8"/>
  <c r="AD71" i="8"/>
  <c r="M59" i="8"/>
  <c r="N59" i="8" s="1"/>
  <c r="U59" i="8" s="1"/>
  <c r="F51" i="8"/>
  <c r="AE63" i="8"/>
  <c r="P51" i="8"/>
  <c r="Q51" i="8" s="1"/>
  <c r="F67" i="8"/>
  <c r="J78" i="8"/>
  <c r="G49" i="8"/>
  <c r="T49" i="8"/>
  <c r="AB99" i="8"/>
  <c r="I87" i="8"/>
  <c r="W50" i="8"/>
  <c r="T46" i="8"/>
  <c r="J100" i="8"/>
  <c r="F48" i="8"/>
  <c r="AB80" i="8"/>
  <c r="I68" i="8"/>
  <c r="J98" i="8"/>
  <c r="W52" i="8"/>
  <c r="T52" i="8"/>
  <c r="N58" i="8"/>
  <c r="U58" i="8" s="1"/>
  <c r="AD94" i="8"/>
  <c r="M82" i="8"/>
  <c r="AD99" i="8"/>
  <c r="M87" i="8"/>
  <c r="N87" i="8" s="1"/>
  <c r="I91" i="8"/>
  <c r="X49" i="8"/>
  <c r="AA106" i="8"/>
  <c r="F94" i="8"/>
  <c r="AA126" i="8"/>
  <c r="F126" i="8" s="1"/>
  <c r="F114" i="8"/>
  <c r="G76" i="8"/>
  <c r="W53" i="8"/>
  <c r="AE79" i="8"/>
  <c r="P67" i="8"/>
  <c r="Q67" i="8" s="1"/>
  <c r="AA83" i="8"/>
  <c r="F71" i="8"/>
  <c r="W74" i="8"/>
  <c r="AD103" i="8"/>
  <c r="M91" i="8"/>
  <c r="N91" i="8" s="1"/>
  <c r="AA73" i="8"/>
  <c r="F61" i="8"/>
  <c r="J138" i="6"/>
  <c r="X106" i="6"/>
  <c r="X58" i="6"/>
  <c r="J88" i="6"/>
  <c r="AE125" i="6"/>
  <c r="P125" i="6" s="1"/>
  <c r="P113" i="6"/>
  <c r="F133" i="6"/>
  <c r="T46" i="6"/>
  <c r="T133" i="6" s="1"/>
  <c r="T91" i="6"/>
  <c r="G91" i="6"/>
  <c r="U91" i="6" s="1"/>
  <c r="W119" i="6"/>
  <c r="G80" i="6"/>
  <c r="U80" i="6" s="1"/>
  <c r="W129" i="6"/>
  <c r="G54" i="6"/>
  <c r="U54" i="6" s="1"/>
  <c r="I137" i="6"/>
  <c r="W94" i="6"/>
  <c r="W107" i="6"/>
  <c r="AE120" i="6"/>
  <c r="P120" i="6" s="1"/>
  <c r="Q120" i="6" s="1"/>
  <c r="X120" i="6" s="1"/>
  <c r="P108" i="6"/>
  <c r="W134" i="6"/>
  <c r="G74" i="6"/>
  <c r="X85" i="6"/>
  <c r="J86" i="6"/>
  <c r="G62" i="6"/>
  <c r="U62" i="6" s="1"/>
  <c r="G46" i="6"/>
  <c r="AA115" i="6"/>
  <c r="F103" i="6"/>
  <c r="F137" i="6" s="1"/>
  <c r="T94" i="6"/>
  <c r="T88" i="6"/>
  <c r="J119" i="6"/>
  <c r="F134" i="6"/>
  <c r="T58" i="6"/>
  <c r="T134" i="6" s="1"/>
  <c r="J115" i="6"/>
  <c r="X115" i="6" s="1"/>
  <c r="J129" i="6"/>
  <c r="N94" i="6"/>
  <c r="J94" i="6"/>
  <c r="I138" i="6"/>
  <c r="AD109" i="6"/>
  <c r="M97" i="6"/>
  <c r="I136" i="6"/>
  <c r="AD101" i="6"/>
  <c r="M89" i="6"/>
  <c r="N89" i="6" s="1"/>
  <c r="U89" i="6" s="1"/>
  <c r="AE116" i="6"/>
  <c r="P104" i="6"/>
  <c r="U58" i="6"/>
  <c r="I139" i="6"/>
  <c r="AD118" i="6"/>
  <c r="M118" i="6" s="1"/>
  <c r="M106" i="6"/>
  <c r="T106" i="6" s="1"/>
  <c r="W103" i="6"/>
  <c r="G118" i="6"/>
  <c r="J107" i="6"/>
  <c r="X107" i="6" s="1"/>
  <c r="J52" i="6"/>
  <c r="X52" i="6" s="1"/>
  <c r="W96" i="6"/>
  <c r="G114" i="6"/>
  <c r="U114" i="6" s="1"/>
  <c r="AE109" i="6"/>
  <c r="P97" i="6"/>
  <c r="J112" i="6"/>
  <c r="J100" i="6"/>
  <c r="G100" i="6"/>
  <c r="Q135" i="6"/>
  <c r="J103" i="6"/>
  <c r="X103" i="6" s="1"/>
  <c r="J135" i="6"/>
  <c r="W85" i="6"/>
  <c r="AD110" i="6"/>
  <c r="M98" i="6"/>
  <c r="W135" i="6"/>
  <c r="AD112" i="6"/>
  <c r="M100" i="6"/>
  <c r="N100" i="6" s="1"/>
  <c r="T72" i="6"/>
  <c r="T135" i="6" s="1"/>
  <c r="F135" i="6"/>
  <c r="G78" i="6"/>
  <c r="U78" i="6" s="1"/>
  <c r="G69" i="6"/>
  <c r="U69" i="6" s="1"/>
  <c r="J59" i="6"/>
  <c r="X59" i="6" s="1"/>
  <c r="F136" i="6"/>
  <c r="G84" i="6"/>
  <c r="U84" i="6" s="1"/>
  <c r="J99" i="6"/>
  <c r="X99" i="6" s="1"/>
  <c r="AE129" i="6"/>
  <c r="P129" i="6" s="1"/>
  <c r="Q129" i="6" s="1"/>
  <c r="P117" i="6"/>
  <c r="W73" i="6"/>
  <c r="W101" i="6"/>
  <c r="J77" i="6"/>
  <c r="X77" i="6" s="1"/>
  <c r="P135" i="6"/>
  <c r="G95" i="6"/>
  <c r="AD117" i="6"/>
  <c r="M105" i="6"/>
  <c r="I134" i="6"/>
  <c r="I133" i="6"/>
  <c r="T93" i="6"/>
  <c r="X47" i="6"/>
  <c r="I135" i="6"/>
  <c r="J87" i="6"/>
  <c r="X87" i="6" s="1"/>
  <c r="J74" i="6"/>
  <c r="X74" i="6" s="1"/>
  <c r="G51" i="6"/>
  <c r="U51" i="6" s="1"/>
  <c r="X73" i="6"/>
  <c r="X135" i="6" s="1"/>
  <c r="W111" i="6"/>
  <c r="X101" i="6"/>
  <c r="T86" i="6"/>
  <c r="G106" i="6"/>
  <c r="J54" i="6"/>
  <c r="X54" i="6" s="1"/>
  <c r="J49" i="6"/>
  <c r="AD95" i="6"/>
  <c r="M83" i="6"/>
  <c r="AE100" i="6"/>
  <c r="P88" i="6"/>
  <c r="T85" i="6"/>
  <c r="U86" i="6"/>
  <c r="AD115" i="6"/>
  <c r="M103" i="6"/>
  <c r="N103" i="6" s="1"/>
  <c r="T89" i="6"/>
  <c r="U107" i="5"/>
  <c r="U110" i="5"/>
  <c r="E97" i="4"/>
  <c r="A98" i="4"/>
  <c r="Q133" i="3"/>
  <c r="AD80" i="3"/>
  <c r="M68" i="3"/>
  <c r="N68" i="3" s="1"/>
  <c r="G66" i="3"/>
  <c r="U66" i="3" s="1"/>
  <c r="AD73" i="3"/>
  <c r="M61" i="3"/>
  <c r="AE88" i="3"/>
  <c r="P76" i="3"/>
  <c r="AD75" i="3"/>
  <c r="M63" i="3"/>
  <c r="I51" i="3"/>
  <c r="G78" i="3"/>
  <c r="U78" i="3" s="1"/>
  <c r="P68" i="3"/>
  <c r="AE80" i="3"/>
  <c r="AB84" i="3"/>
  <c r="I72" i="3"/>
  <c r="AA80" i="3"/>
  <c r="F68" i="3"/>
  <c r="AE75" i="3"/>
  <c r="P63" i="3"/>
  <c r="Q63" i="3" s="1"/>
  <c r="J54" i="3"/>
  <c r="X54" i="3" s="1"/>
  <c r="J124" i="3"/>
  <c r="J110" i="3"/>
  <c r="N46" i="3"/>
  <c r="G93" i="3"/>
  <c r="I133" i="3"/>
  <c r="W46" i="3"/>
  <c r="J46" i="3"/>
  <c r="G101" i="3"/>
  <c r="U101" i="3" s="1"/>
  <c r="J112" i="3"/>
  <c r="X56" i="3"/>
  <c r="I63" i="3"/>
  <c r="F86" i="3"/>
  <c r="W55" i="3"/>
  <c r="G99" i="3"/>
  <c r="AE73" i="3"/>
  <c r="P61" i="3"/>
  <c r="Q61" i="3" s="1"/>
  <c r="W95" i="3"/>
  <c r="J95" i="3"/>
  <c r="X95" i="3" s="1"/>
  <c r="P65" i="3"/>
  <c r="AE77" i="3"/>
  <c r="G127" i="3"/>
  <c r="AB85" i="3"/>
  <c r="I73" i="3"/>
  <c r="N58" i="3"/>
  <c r="AD64" i="3"/>
  <c r="M52" i="3"/>
  <c r="N52" i="3" s="1"/>
  <c r="J60" i="3"/>
  <c r="AB87" i="3"/>
  <c r="I75" i="3"/>
  <c r="W52" i="3"/>
  <c r="P55" i="3"/>
  <c r="Q55" i="3" s="1"/>
  <c r="AE67" i="3"/>
  <c r="AB70" i="3"/>
  <c r="I58" i="3"/>
  <c r="AD67" i="3"/>
  <c r="M55" i="3"/>
  <c r="N55" i="3" s="1"/>
  <c r="G105" i="3"/>
  <c r="J55" i="3"/>
  <c r="X55" i="3" s="1"/>
  <c r="AA123" i="3"/>
  <c r="F123" i="3" s="1"/>
  <c r="F111" i="3"/>
  <c r="G120" i="3"/>
  <c r="AE74" i="3"/>
  <c r="P62" i="3"/>
  <c r="Q62" i="3" s="1"/>
  <c r="T54" i="3"/>
  <c r="G54" i="3"/>
  <c r="U54" i="3" s="1"/>
  <c r="T55" i="3"/>
  <c r="G55" i="3"/>
  <c r="U55" i="3" s="1"/>
  <c r="J78" i="3"/>
  <c r="F133" i="3"/>
  <c r="T46" i="3"/>
  <c r="AD81" i="3"/>
  <c r="M69" i="3"/>
  <c r="N69" i="3" s="1"/>
  <c r="F134" i="3"/>
  <c r="T58" i="3"/>
  <c r="J107" i="3"/>
  <c r="T56" i="3"/>
  <c r="G56" i="3"/>
  <c r="U56" i="3" s="1"/>
  <c r="AD60" i="3"/>
  <c r="M48" i="3"/>
  <c r="N48" i="3" s="1"/>
  <c r="T51" i="3"/>
  <c r="G51" i="3"/>
  <c r="U51" i="3" s="1"/>
  <c r="AE72" i="3"/>
  <c r="P60" i="3"/>
  <c r="J53" i="3"/>
  <c r="X53" i="3" s="1"/>
  <c r="J66" i="3"/>
  <c r="X66" i="3" s="1"/>
  <c r="J83" i="3"/>
  <c r="X83" i="3" s="1"/>
  <c r="G108" i="3"/>
  <c r="AB69" i="3"/>
  <c r="I57" i="3"/>
  <c r="AB79" i="3"/>
  <c r="I67" i="3"/>
  <c r="W56" i="3"/>
  <c r="G81" i="3"/>
  <c r="W59" i="3"/>
  <c r="J59" i="3"/>
  <c r="X59" i="3" s="1"/>
  <c r="AD71" i="3"/>
  <c r="M59" i="3"/>
  <c r="AA102" i="3"/>
  <c r="F90" i="3"/>
  <c r="Q106" i="3"/>
  <c r="Q118" i="3"/>
  <c r="W50" i="3"/>
  <c r="J50" i="3"/>
  <c r="X50" i="3" s="1"/>
  <c r="G60" i="3"/>
  <c r="T74" i="3"/>
  <c r="G74" i="3"/>
  <c r="U74" i="3" s="1"/>
  <c r="W47" i="3"/>
  <c r="J47" i="3"/>
  <c r="X47" i="3" s="1"/>
  <c r="G117" i="3"/>
  <c r="T49" i="3"/>
  <c r="P107" i="3"/>
  <c r="Q107" i="3" s="1"/>
  <c r="AE119" i="3"/>
  <c r="P119" i="3" s="1"/>
  <c r="G52" i="3"/>
  <c r="W71" i="3"/>
  <c r="J71" i="3"/>
  <c r="X71" i="3" s="1"/>
  <c r="AE81" i="3"/>
  <c r="P69" i="3"/>
  <c r="Q69" i="3" s="1"/>
  <c r="W48" i="3"/>
  <c r="J48" i="3"/>
  <c r="X48" i="3" s="1"/>
  <c r="G96" i="3"/>
  <c r="X62" i="3"/>
  <c r="T69" i="3"/>
  <c r="G69" i="3"/>
  <c r="U69" i="3" s="1"/>
  <c r="G58" i="3"/>
  <c r="P133" i="3"/>
  <c r="G85" i="3"/>
  <c r="F115" i="3"/>
  <c r="AA110" i="3"/>
  <c r="F98" i="3"/>
  <c r="T57" i="3"/>
  <c r="AD114" i="3"/>
  <c r="M102" i="3"/>
  <c r="N102" i="3" s="1"/>
  <c r="G103" i="3"/>
  <c r="W64" i="3"/>
  <c r="T47" i="3"/>
  <c r="G47" i="3"/>
  <c r="U47" i="3" s="1"/>
  <c r="G48" i="3"/>
  <c r="AA76" i="3"/>
  <c r="F64" i="3"/>
  <c r="W61" i="3"/>
  <c r="J61" i="3"/>
  <c r="X61" i="3" s="1"/>
  <c r="G46" i="3"/>
  <c r="AD122" i="3"/>
  <c r="M122" i="3" s="1"/>
  <c r="N122" i="3" s="1"/>
  <c r="M110" i="3"/>
  <c r="N110" i="3" s="1"/>
  <c r="W62" i="3"/>
  <c r="J90" i="3"/>
  <c r="AD82" i="3"/>
  <c r="M70" i="3"/>
  <c r="AE78" i="3"/>
  <c r="P66" i="3"/>
  <c r="Q66" i="3" s="1"/>
  <c r="AN99" i="1"/>
  <c r="AN101" i="1"/>
  <c r="AN96" i="1"/>
  <c r="AN98" i="1"/>
  <c r="BI99" i="1"/>
  <c r="AN95" i="1"/>
  <c r="BI101" i="1"/>
  <c r="BT98" i="1"/>
  <c r="BT45" i="1"/>
  <c r="BT46" i="1" s="1"/>
  <c r="BT47" i="1" s="1"/>
  <c r="BT48" i="1" s="1"/>
  <c r="BT49" i="1" s="1"/>
  <c r="BT50" i="1" s="1"/>
  <c r="BT51" i="1" s="1"/>
  <c r="BT52" i="1" s="1"/>
  <c r="BT53" i="1" s="1"/>
  <c r="BT54" i="1" s="1"/>
  <c r="BT55" i="1" s="1"/>
  <c r="BT56" i="1" s="1"/>
  <c r="AN100" i="1"/>
  <c r="BR98" i="1"/>
  <c r="BR45" i="1"/>
  <c r="BR46" i="1" s="1"/>
  <c r="BR47" i="1" s="1"/>
  <c r="BR48" i="1" s="1"/>
  <c r="BR49" i="1" s="1"/>
  <c r="BR50" i="1" s="1"/>
  <c r="BR51" i="1" s="1"/>
  <c r="BR52" i="1" s="1"/>
  <c r="BR53" i="1" s="1"/>
  <c r="BR54" i="1" s="1"/>
  <c r="BR55" i="1" s="1"/>
  <c r="BR56" i="1" s="1"/>
  <c r="BI95" i="1"/>
  <c r="AN97" i="1"/>
  <c r="T52" i="3" l="1"/>
  <c r="U52" i="3"/>
  <c r="C34" i="14"/>
  <c r="A46" i="14"/>
  <c r="C56" i="14"/>
  <c r="A68" i="14"/>
  <c r="C24" i="14"/>
  <c r="A36" i="14"/>
  <c r="C57" i="14"/>
  <c r="A69" i="14"/>
  <c r="A14" i="14"/>
  <c r="C13" i="14"/>
  <c r="A25" i="14"/>
  <c r="A108" i="14"/>
  <c r="A100" i="14"/>
  <c r="C35" i="14"/>
  <c r="A47" i="14"/>
  <c r="L52" i="12"/>
  <c r="AB18" i="12"/>
  <c r="AD18" i="12" s="1"/>
  <c r="AF18" i="12"/>
  <c r="J18" i="12"/>
  <c r="L18" i="12" s="1"/>
  <c r="P19" i="12"/>
  <c r="AA18" i="12"/>
  <c r="AC18" i="12" s="1"/>
  <c r="AA99" i="13"/>
  <c r="H19" i="12"/>
  <c r="AF19" i="12" s="1"/>
  <c r="N20" i="12"/>
  <c r="I19" i="12"/>
  <c r="O20" i="12"/>
  <c r="K19" i="12"/>
  <c r="W19" i="12" s="1"/>
  <c r="Q20" i="12"/>
  <c r="AD106" i="8"/>
  <c r="M94" i="8"/>
  <c r="AE89" i="8"/>
  <c r="P77" i="8"/>
  <c r="AA95" i="8"/>
  <c r="F83" i="8"/>
  <c r="AA118" i="8"/>
  <c r="F118" i="8" s="1"/>
  <c r="F106" i="8"/>
  <c r="U49" i="8"/>
  <c r="AD73" i="8"/>
  <c r="M61" i="8"/>
  <c r="N61" i="8" s="1"/>
  <c r="T69" i="8"/>
  <c r="G69" i="8"/>
  <c r="U69" i="8" s="1"/>
  <c r="Q66" i="8"/>
  <c r="X66" i="8" s="1"/>
  <c r="W66" i="8"/>
  <c r="T59" i="8"/>
  <c r="AA99" i="8"/>
  <c r="F87" i="8"/>
  <c r="W68" i="8"/>
  <c r="J68" i="8"/>
  <c r="X68" i="8" s="1"/>
  <c r="AB111" i="8"/>
  <c r="I99" i="8"/>
  <c r="AA84" i="8"/>
  <c r="F72" i="8"/>
  <c r="AB92" i="8"/>
  <c r="I80" i="8"/>
  <c r="AE98" i="8"/>
  <c r="P86" i="8"/>
  <c r="X51" i="8"/>
  <c r="AA93" i="8"/>
  <c r="F81" i="8"/>
  <c r="X67" i="8"/>
  <c r="G62" i="8"/>
  <c r="U62" i="8" s="1"/>
  <c r="T62" i="8"/>
  <c r="AE90" i="8"/>
  <c r="P78" i="8"/>
  <c r="T55" i="8"/>
  <c r="G55" i="8"/>
  <c r="U55" i="8" s="1"/>
  <c r="T94" i="8"/>
  <c r="G94" i="8"/>
  <c r="T75" i="8"/>
  <c r="G75" i="8"/>
  <c r="U75" i="8" s="1"/>
  <c r="G61" i="8"/>
  <c r="AE91" i="8"/>
  <c r="P79" i="8"/>
  <c r="J91" i="8"/>
  <c r="M134" i="8"/>
  <c r="T48" i="8"/>
  <c r="T133" i="8" s="1"/>
  <c r="G48" i="8"/>
  <c r="F133" i="8"/>
  <c r="T67" i="8"/>
  <c r="G67" i="8"/>
  <c r="U67" i="8" s="1"/>
  <c r="W51" i="8"/>
  <c r="T66" i="8"/>
  <c r="W67" i="8"/>
  <c r="AE88" i="8"/>
  <c r="P76" i="8"/>
  <c r="AA86" i="8"/>
  <c r="F74" i="8"/>
  <c r="T63" i="8"/>
  <c r="G63" i="8"/>
  <c r="U63" i="8" s="1"/>
  <c r="AD93" i="8"/>
  <c r="M81" i="8"/>
  <c r="N81" i="8" s="1"/>
  <c r="AA85" i="8"/>
  <c r="F73" i="8"/>
  <c r="W48" i="8"/>
  <c r="J48" i="8"/>
  <c r="X48" i="8" s="1"/>
  <c r="T80" i="8"/>
  <c r="G80" i="8"/>
  <c r="U80" i="8" s="1"/>
  <c r="AD76" i="8"/>
  <c r="M64" i="8"/>
  <c r="T79" i="8"/>
  <c r="G79" i="8"/>
  <c r="U79" i="8" s="1"/>
  <c r="AD96" i="8"/>
  <c r="M84" i="8"/>
  <c r="N84" i="8" s="1"/>
  <c r="N133" i="8"/>
  <c r="AE70" i="8"/>
  <c r="P58" i="8"/>
  <c r="T65" i="8"/>
  <c r="G65" i="8"/>
  <c r="U65" i="8" s="1"/>
  <c r="W64" i="8"/>
  <c r="U70" i="8"/>
  <c r="J103" i="8"/>
  <c r="W57" i="8"/>
  <c r="J57" i="8"/>
  <c r="X57" i="8" s="1"/>
  <c r="W56" i="8"/>
  <c r="J56" i="8"/>
  <c r="X56" i="8" s="1"/>
  <c r="AD104" i="8"/>
  <c r="M92" i="8"/>
  <c r="N92" i="8" s="1"/>
  <c r="AB71" i="8"/>
  <c r="I59" i="8"/>
  <c r="AD90" i="8"/>
  <c r="M78" i="8"/>
  <c r="AD111" i="8"/>
  <c r="M99" i="8"/>
  <c r="N99" i="8" s="1"/>
  <c r="AE75" i="8"/>
  <c r="P63" i="8"/>
  <c r="AB72" i="8"/>
  <c r="I60" i="8"/>
  <c r="AA104" i="8"/>
  <c r="F92" i="8"/>
  <c r="AA103" i="8"/>
  <c r="F91" i="8"/>
  <c r="J109" i="8"/>
  <c r="M133" i="8"/>
  <c r="P133" i="8"/>
  <c r="Q46" i="8"/>
  <c r="W46" i="8"/>
  <c r="AA89" i="8"/>
  <c r="F77" i="8"/>
  <c r="AB127" i="8"/>
  <c r="I127" i="8" s="1"/>
  <c r="I115" i="8"/>
  <c r="AB81" i="8"/>
  <c r="I69" i="8"/>
  <c r="G126" i="8"/>
  <c r="AE108" i="8"/>
  <c r="P96" i="8"/>
  <c r="Q96" i="8" s="1"/>
  <c r="G71" i="8"/>
  <c r="M71" i="8"/>
  <c r="T71" i="8" s="1"/>
  <c r="AD83" i="8"/>
  <c r="AE116" i="8"/>
  <c r="P104" i="8"/>
  <c r="Q104" i="8" s="1"/>
  <c r="AD98" i="8"/>
  <c r="M86" i="8"/>
  <c r="N86" i="8" s="1"/>
  <c r="AD115" i="8"/>
  <c r="M103" i="8"/>
  <c r="N103" i="8" s="1"/>
  <c r="G114" i="8"/>
  <c r="N82" i="8"/>
  <c r="J87" i="8"/>
  <c r="T51" i="8"/>
  <c r="G51" i="8"/>
  <c r="U51" i="8" s="1"/>
  <c r="U82" i="8"/>
  <c r="T60" i="8"/>
  <c r="G60" i="8"/>
  <c r="J121" i="8"/>
  <c r="AE93" i="8"/>
  <c r="P81" i="8"/>
  <c r="Q81" i="8" s="1"/>
  <c r="Q65" i="8"/>
  <c r="X65" i="8" s="1"/>
  <c r="W65" i="8"/>
  <c r="F134" i="8"/>
  <c r="AE85" i="8"/>
  <c r="P73" i="8"/>
  <c r="AD89" i="8"/>
  <c r="M77" i="8"/>
  <c r="N77" i="8" s="1"/>
  <c r="P59" i="8"/>
  <c r="Q59" i="8" s="1"/>
  <c r="AE71" i="8"/>
  <c r="W47" i="8"/>
  <c r="J47" i="8"/>
  <c r="I133" i="8"/>
  <c r="X133" i="6"/>
  <c r="Q88" i="6"/>
  <c r="Q136" i="6" s="1"/>
  <c r="P136" i="6"/>
  <c r="AE112" i="6"/>
  <c r="P100" i="6"/>
  <c r="Q104" i="6"/>
  <c r="X104" i="6" s="1"/>
  <c r="W104" i="6"/>
  <c r="W88" i="6"/>
  <c r="W136" i="6" s="1"/>
  <c r="N83" i="6"/>
  <c r="M136" i="6"/>
  <c r="T83" i="6"/>
  <c r="T136" i="6" s="1"/>
  <c r="AD113" i="6"/>
  <c r="M101" i="6"/>
  <c r="X86" i="6"/>
  <c r="J136" i="6"/>
  <c r="X88" i="6"/>
  <c r="N118" i="6"/>
  <c r="U118" i="6" s="1"/>
  <c r="Q108" i="6"/>
  <c r="W108" i="6"/>
  <c r="AD124" i="6"/>
  <c r="M124" i="6" s="1"/>
  <c r="M112" i="6"/>
  <c r="P109" i="6"/>
  <c r="AE121" i="6"/>
  <c r="P121" i="6" s="1"/>
  <c r="T100" i="6"/>
  <c r="AE128" i="6"/>
  <c r="P128" i="6" s="1"/>
  <c r="P116" i="6"/>
  <c r="J137" i="6"/>
  <c r="X94" i="6"/>
  <c r="X119" i="6"/>
  <c r="J139" i="6"/>
  <c r="Q113" i="6"/>
  <c r="X113" i="6" s="1"/>
  <c r="W113" i="6"/>
  <c r="U100" i="6"/>
  <c r="Q125" i="6"/>
  <c r="X125" i="6" s="1"/>
  <c r="W125" i="6"/>
  <c r="AD127" i="6"/>
  <c r="M127" i="6" s="1"/>
  <c r="N127" i="6" s="1"/>
  <c r="M115" i="6"/>
  <c r="N115" i="6" s="1"/>
  <c r="AD107" i="6"/>
  <c r="M95" i="6"/>
  <c r="N105" i="6"/>
  <c r="U105" i="6" s="1"/>
  <c r="T105" i="6"/>
  <c r="N98" i="6"/>
  <c r="U98" i="6" s="1"/>
  <c r="T98" i="6"/>
  <c r="U134" i="6"/>
  <c r="X129" i="6"/>
  <c r="W120" i="6"/>
  <c r="M117" i="6"/>
  <c r="AD129" i="6"/>
  <c r="M129" i="6" s="1"/>
  <c r="Q117" i="6"/>
  <c r="X117" i="6" s="1"/>
  <c r="W117" i="6"/>
  <c r="AD122" i="6"/>
  <c r="M122" i="6" s="1"/>
  <c r="M110" i="6"/>
  <c r="G134" i="6"/>
  <c r="N97" i="6"/>
  <c r="U97" i="6" s="1"/>
  <c r="T97" i="6"/>
  <c r="T103" i="6"/>
  <c r="G103" i="6"/>
  <c r="U103" i="6" s="1"/>
  <c r="U74" i="6"/>
  <c r="U135" i="6" s="1"/>
  <c r="G135" i="6"/>
  <c r="X134" i="6"/>
  <c r="U94" i="6"/>
  <c r="M109" i="6"/>
  <c r="AD121" i="6"/>
  <c r="M121" i="6" s="1"/>
  <c r="AA127" i="6"/>
  <c r="F127" i="6" s="1"/>
  <c r="F115" i="6"/>
  <c r="T118" i="6"/>
  <c r="J134" i="6"/>
  <c r="G136" i="6"/>
  <c r="X49" i="6"/>
  <c r="J133" i="6"/>
  <c r="N106" i="6"/>
  <c r="G137" i="6"/>
  <c r="G133" i="6"/>
  <c r="U46" i="6"/>
  <c r="U133" i="6" s="1"/>
  <c r="Q97" i="6"/>
  <c r="W97" i="6"/>
  <c r="A99" i="4"/>
  <c r="E98" i="4"/>
  <c r="T98" i="3"/>
  <c r="G98" i="3"/>
  <c r="U98" i="3" s="1"/>
  <c r="AD87" i="3"/>
  <c r="M75" i="3"/>
  <c r="AD92" i="3"/>
  <c r="M80" i="3"/>
  <c r="N80" i="3" s="1"/>
  <c r="AA122" i="3"/>
  <c r="F122" i="3" s="1"/>
  <c r="F110" i="3"/>
  <c r="AD83" i="3"/>
  <c r="M71" i="3"/>
  <c r="W133" i="3"/>
  <c r="N61" i="3"/>
  <c r="U61" i="3" s="1"/>
  <c r="T61" i="3"/>
  <c r="G115" i="3"/>
  <c r="AD72" i="3"/>
  <c r="M60" i="3"/>
  <c r="W58" i="3"/>
  <c r="J58" i="3"/>
  <c r="AB99" i="3"/>
  <c r="I87" i="3"/>
  <c r="AB97" i="3"/>
  <c r="I85" i="3"/>
  <c r="AE92" i="3"/>
  <c r="P80" i="3"/>
  <c r="AD85" i="3"/>
  <c r="M73" i="3"/>
  <c r="N70" i="3"/>
  <c r="T70" i="3"/>
  <c r="N59" i="3"/>
  <c r="U59" i="3" s="1"/>
  <c r="T59" i="3"/>
  <c r="AD79" i="3"/>
  <c r="M67" i="3"/>
  <c r="Q65" i="3"/>
  <c r="X65" i="3" s="1"/>
  <c r="W65" i="3"/>
  <c r="AB96" i="3"/>
  <c r="I84" i="3"/>
  <c r="G64" i="3"/>
  <c r="W57" i="3"/>
  <c r="J57" i="3"/>
  <c r="X57" i="3" s="1"/>
  <c r="AD93" i="3"/>
  <c r="M81" i="3"/>
  <c r="AB82" i="3"/>
  <c r="I70" i="3"/>
  <c r="T86" i="3"/>
  <c r="G86" i="3"/>
  <c r="Q68" i="3"/>
  <c r="X68" i="3" s="1"/>
  <c r="W68" i="3"/>
  <c r="AE93" i="3"/>
  <c r="P81" i="3"/>
  <c r="Q81" i="3" s="1"/>
  <c r="AB81" i="3"/>
  <c r="I69" i="3"/>
  <c r="Q60" i="3"/>
  <c r="Q134" i="3" s="1"/>
  <c r="P134" i="3"/>
  <c r="AE79" i="3"/>
  <c r="P67" i="3"/>
  <c r="Q67" i="3" s="1"/>
  <c r="W60" i="3"/>
  <c r="W63" i="3"/>
  <c r="J63" i="3"/>
  <c r="X63" i="3" s="1"/>
  <c r="N133" i="3"/>
  <c r="AB91" i="3"/>
  <c r="I79" i="3"/>
  <c r="N63" i="3"/>
  <c r="U63" i="3" s="1"/>
  <c r="T63" i="3"/>
  <c r="G123" i="3"/>
  <c r="U48" i="3"/>
  <c r="AD126" i="3"/>
  <c r="M126" i="3" s="1"/>
  <c r="N126" i="3" s="1"/>
  <c r="M114" i="3"/>
  <c r="N114" i="3" s="1"/>
  <c r="U58" i="3"/>
  <c r="Q119" i="3"/>
  <c r="X119" i="3" s="1"/>
  <c r="W119" i="3"/>
  <c r="AE84" i="3"/>
  <c r="P72" i="3"/>
  <c r="X107" i="3"/>
  <c r="AE85" i="3"/>
  <c r="P73" i="3"/>
  <c r="Q73" i="3" s="1"/>
  <c r="M133" i="3"/>
  <c r="AE87" i="3"/>
  <c r="P75" i="3"/>
  <c r="Q75" i="3" s="1"/>
  <c r="Q76" i="3"/>
  <c r="X76" i="3" s="1"/>
  <c r="W76" i="3"/>
  <c r="G111" i="3"/>
  <c r="W72" i="3"/>
  <c r="J72" i="3"/>
  <c r="AD94" i="3"/>
  <c r="M82" i="3"/>
  <c r="J73" i="3"/>
  <c r="X73" i="3" s="1"/>
  <c r="AA88" i="3"/>
  <c r="F76" i="3"/>
  <c r="T48" i="3"/>
  <c r="T133" i="3" s="1"/>
  <c r="T90" i="3"/>
  <c r="G90" i="3"/>
  <c r="U90" i="3" s="1"/>
  <c r="W107" i="3"/>
  <c r="AE86" i="3"/>
  <c r="P74" i="3"/>
  <c r="W66" i="3"/>
  <c r="AD76" i="3"/>
  <c r="M64" i="3"/>
  <c r="N64" i="3" s="1"/>
  <c r="T68" i="3"/>
  <c r="G68" i="3"/>
  <c r="U68" i="3" s="1"/>
  <c r="P88" i="3"/>
  <c r="AE100" i="3"/>
  <c r="J133" i="3"/>
  <c r="X46" i="3"/>
  <c r="X133" i="3" s="1"/>
  <c r="J75" i="3"/>
  <c r="AE90" i="3"/>
  <c r="P78" i="3"/>
  <c r="G133" i="3"/>
  <c r="U46" i="3"/>
  <c r="AA114" i="3"/>
  <c r="F102" i="3"/>
  <c r="W67" i="3"/>
  <c r="J67" i="3"/>
  <c r="X67" i="3" s="1"/>
  <c r="P77" i="3"/>
  <c r="AE89" i="3"/>
  <c r="AA92" i="3"/>
  <c r="F80" i="3"/>
  <c r="W51" i="3"/>
  <c r="J51" i="3"/>
  <c r="X51" i="3" s="1"/>
  <c r="BR57" i="1"/>
  <c r="BR58" i="1" s="1"/>
  <c r="BR59" i="1" s="1"/>
  <c r="BR60" i="1" s="1"/>
  <c r="BR61" i="1" s="1"/>
  <c r="BR62" i="1" s="1"/>
  <c r="BR63" i="1" s="1"/>
  <c r="BR64" i="1" s="1"/>
  <c r="BR65" i="1" s="1"/>
  <c r="BR66" i="1" s="1"/>
  <c r="BR67" i="1" s="1"/>
  <c r="BR68" i="1" s="1"/>
  <c r="BT57" i="1"/>
  <c r="BT58" i="1" s="1"/>
  <c r="BT59" i="1" s="1"/>
  <c r="BT60" i="1" s="1"/>
  <c r="BT61" i="1" s="1"/>
  <c r="BT62" i="1" s="1"/>
  <c r="BT63" i="1" s="1"/>
  <c r="BT64" i="1" s="1"/>
  <c r="BT65" i="1" s="1"/>
  <c r="BT66" i="1" s="1"/>
  <c r="BT67" i="1" s="1"/>
  <c r="BT68" i="1" s="1"/>
  <c r="M134" i="3" l="1"/>
  <c r="U133" i="3"/>
  <c r="A58" i="14"/>
  <c r="C46" i="14"/>
  <c r="C36" i="14"/>
  <c r="A48" i="14"/>
  <c r="C47" i="14"/>
  <c r="A59" i="14"/>
  <c r="C68" i="14"/>
  <c r="A80" i="14"/>
  <c r="C80" i="14" s="1"/>
  <c r="C25" i="14"/>
  <c r="A37" i="14"/>
  <c r="A101" i="14"/>
  <c r="A109" i="14"/>
  <c r="A26" i="14"/>
  <c r="C14" i="14"/>
  <c r="A15" i="14"/>
  <c r="C69" i="14"/>
  <c r="A81" i="14"/>
  <c r="C81" i="14" s="1"/>
  <c r="Q125" i="12"/>
  <c r="Q44" i="12"/>
  <c r="T44" i="12" s="1"/>
  <c r="Q51" i="12"/>
  <c r="T51" i="12" s="1"/>
  <c r="Q46" i="12"/>
  <c r="T46" i="12" s="1"/>
  <c r="Q42" i="12"/>
  <c r="Q50" i="12"/>
  <c r="T50" i="12" s="1"/>
  <c r="Q45" i="12"/>
  <c r="T45" i="12" s="1"/>
  <c r="Q40" i="12"/>
  <c r="Q49" i="12"/>
  <c r="T49" i="12" s="1"/>
  <c r="Q43" i="12"/>
  <c r="T43" i="12" s="1"/>
  <c r="Q48" i="12"/>
  <c r="T48" i="12" s="1"/>
  <c r="Q47" i="12"/>
  <c r="T47" i="12" s="1"/>
  <c r="Q41" i="12"/>
  <c r="AB19" i="12"/>
  <c r="J19" i="12"/>
  <c r="V19" i="12" s="1"/>
  <c r="P20" i="12"/>
  <c r="K20" i="12"/>
  <c r="W20" i="12" s="1"/>
  <c r="Q21" i="12"/>
  <c r="N21" i="12"/>
  <c r="H20" i="12"/>
  <c r="V18" i="12"/>
  <c r="I20" i="12"/>
  <c r="O21" i="12"/>
  <c r="AA19" i="12"/>
  <c r="AE19" i="12"/>
  <c r="AB84" i="8"/>
  <c r="I72" i="8"/>
  <c r="AD105" i="8"/>
  <c r="M93" i="8"/>
  <c r="N93" i="8" s="1"/>
  <c r="AA107" i="8"/>
  <c r="F95" i="8"/>
  <c r="AE83" i="8"/>
  <c r="P71" i="8"/>
  <c r="Q71" i="8" s="1"/>
  <c r="T77" i="8"/>
  <c r="G77" i="8"/>
  <c r="U77" i="8" s="1"/>
  <c r="AA101" i="8"/>
  <c r="F89" i="8"/>
  <c r="AB83" i="8"/>
  <c r="I71" i="8"/>
  <c r="Q78" i="8"/>
  <c r="X78" i="8" s="1"/>
  <c r="W78" i="8"/>
  <c r="AB104" i="8"/>
  <c r="I92" i="8"/>
  <c r="AD85" i="8"/>
  <c r="M73" i="8"/>
  <c r="N73" i="8" s="1"/>
  <c r="Q77" i="8"/>
  <c r="X77" i="8" s="1"/>
  <c r="W77" i="8"/>
  <c r="AE105" i="8"/>
  <c r="P93" i="8"/>
  <c r="Q93" i="8" s="1"/>
  <c r="U71" i="8"/>
  <c r="AA115" i="8"/>
  <c r="F103" i="8"/>
  <c r="AE102" i="8"/>
  <c r="P90" i="8"/>
  <c r="T72" i="8"/>
  <c r="G72" i="8"/>
  <c r="AE101" i="8"/>
  <c r="P89" i="8"/>
  <c r="J127" i="8"/>
  <c r="AD88" i="8"/>
  <c r="M76" i="8"/>
  <c r="AE110" i="8"/>
  <c r="P98" i="8"/>
  <c r="AD95" i="8"/>
  <c r="M83" i="8"/>
  <c r="AD101" i="8"/>
  <c r="M89" i="8"/>
  <c r="N89" i="8" s="1"/>
  <c r="AD127" i="8"/>
  <c r="M127" i="8" s="1"/>
  <c r="N127" i="8" s="1"/>
  <c r="M115" i="8"/>
  <c r="N115" i="8" s="1"/>
  <c r="W133" i="8"/>
  <c r="AD116" i="8"/>
  <c r="M104" i="8"/>
  <c r="N104" i="8" s="1"/>
  <c r="AD108" i="8"/>
  <c r="M96" i="8"/>
  <c r="N96" i="8" s="1"/>
  <c r="Q79" i="8"/>
  <c r="X79" i="8" s="1"/>
  <c r="W79" i="8"/>
  <c r="AA96" i="8"/>
  <c r="F84" i="8"/>
  <c r="N94" i="8"/>
  <c r="P108" i="8"/>
  <c r="Q108" i="8" s="1"/>
  <c r="AE120" i="8"/>
  <c r="P120" i="8" s="1"/>
  <c r="Q120" i="8" s="1"/>
  <c r="P134" i="8"/>
  <c r="Q58" i="8"/>
  <c r="W58" i="8"/>
  <c r="W59" i="8"/>
  <c r="J59" i="8"/>
  <c r="I134" i="8"/>
  <c r="N71" i="8"/>
  <c r="P75" i="8"/>
  <c r="AE87" i="8"/>
  <c r="Q73" i="8"/>
  <c r="X73" i="8" s="1"/>
  <c r="W73" i="8"/>
  <c r="W69" i="8"/>
  <c r="J69" i="8"/>
  <c r="X69" i="8" s="1"/>
  <c r="Q133" i="8"/>
  <c r="X46" i="8"/>
  <c r="T92" i="8"/>
  <c r="G92" i="8"/>
  <c r="U92" i="8" s="1"/>
  <c r="AD123" i="8"/>
  <c r="M123" i="8" s="1"/>
  <c r="N123" i="8" s="1"/>
  <c r="M111" i="8"/>
  <c r="N111" i="8" s="1"/>
  <c r="G73" i="8"/>
  <c r="T74" i="8"/>
  <c r="G74" i="8"/>
  <c r="U74" i="8" s="1"/>
  <c r="AE103" i="8"/>
  <c r="P91" i="8"/>
  <c r="J99" i="8"/>
  <c r="G106" i="8"/>
  <c r="AD118" i="8"/>
  <c r="M118" i="8" s="1"/>
  <c r="M106" i="8"/>
  <c r="AE128" i="8"/>
  <c r="P128" i="8" s="1"/>
  <c r="Q128" i="8" s="1"/>
  <c r="P116" i="8"/>
  <c r="Q116" i="8" s="1"/>
  <c r="AD102" i="8"/>
  <c r="M90" i="8"/>
  <c r="Q63" i="8"/>
  <c r="X63" i="8" s="1"/>
  <c r="W63" i="8"/>
  <c r="T87" i="8"/>
  <c r="G87" i="8"/>
  <c r="U87" i="8" s="1"/>
  <c r="T91" i="8"/>
  <c r="G91" i="8"/>
  <c r="U91" i="8" s="1"/>
  <c r="AA111" i="8"/>
  <c r="F99" i="8"/>
  <c r="AE97" i="8"/>
  <c r="P85" i="8"/>
  <c r="U60" i="8"/>
  <c r="U134" i="8" s="1"/>
  <c r="G134" i="8"/>
  <c r="AD110" i="8"/>
  <c r="M98" i="8"/>
  <c r="N98" i="8" s="1"/>
  <c r="AB93" i="8"/>
  <c r="I81" i="8"/>
  <c r="AA116" i="8"/>
  <c r="F104" i="8"/>
  <c r="AA97" i="8"/>
  <c r="F85" i="8"/>
  <c r="AA98" i="8"/>
  <c r="F86" i="8"/>
  <c r="U61" i="8"/>
  <c r="AB123" i="8"/>
  <c r="I123" i="8" s="1"/>
  <c r="I111" i="8"/>
  <c r="T118" i="8"/>
  <c r="G118" i="8"/>
  <c r="F135" i="8"/>
  <c r="P88" i="8"/>
  <c r="AE100" i="8"/>
  <c r="AA105" i="8"/>
  <c r="F93" i="8"/>
  <c r="P70" i="8"/>
  <c r="AE82" i="8"/>
  <c r="W80" i="8"/>
  <c r="J80" i="8"/>
  <c r="X80" i="8" s="1"/>
  <c r="X47" i="8"/>
  <c r="J133" i="8"/>
  <c r="J115" i="8"/>
  <c r="W60" i="8"/>
  <c r="J60" i="8"/>
  <c r="X60" i="8" s="1"/>
  <c r="N78" i="8"/>
  <c r="U78" i="8" s="1"/>
  <c r="T78" i="8"/>
  <c r="N64" i="8"/>
  <c r="U64" i="8" s="1"/>
  <c r="T64" i="8"/>
  <c r="Q76" i="8"/>
  <c r="X76" i="8" s="1"/>
  <c r="W76" i="8"/>
  <c r="U48" i="8"/>
  <c r="U133" i="8" s="1"/>
  <c r="G133" i="8"/>
  <c r="T61" i="8"/>
  <c r="T134" i="8" s="1"/>
  <c r="T81" i="8"/>
  <c r="G81" i="8"/>
  <c r="U81" i="8" s="1"/>
  <c r="Q86" i="8"/>
  <c r="X86" i="8" s="1"/>
  <c r="W86" i="8"/>
  <c r="T83" i="8"/>
  <c r="G83" i="8"/>
  <c r="AE124" i="6"/>
  <c r="P124" i="6" s="1"/>
  <c r="P112" i="6"/>
  <c r="N109" i="6"/>
  <c r="U109" i="6" s="1"/>
  <c r="T109" i="6"/>
  <c r="AD119" i="6"/>
  <c r="M119" i="6" s="1"/>
  <c r="M107" i="6"/>
  <c r="Q121" i="6"/>
  <c r="W121" i="6"/>
  <c r="T115" i="6"/>
  <c r="G115" i="6"/>
  <c r="F138" i="6"/>
  <c r="N110" i="6"/>
  <c r="U110" i="6" s="1"/>
  <c r="T110" i="6"/>
  <c r="Q116" i="6"/>
  <c r="X116" i="6" s="1"/>
  <c r="W116" i="6"/>
  <c r="X108" i="6"/>
  <c r="Q128" i="6"/>
  <c r="X128" i="6" s="1"/>
  <c r="W128" i="6"/>
  <c r="N121" i="6"/>
  <c r="U121" i="6" s="1"/>
  <c r="T121" i="6"/>
  <c r="X97" i="6"/>
  <c r="X137" i="6" s="1"/>
  <c r="N129" i="6"/>
  <c r="U129" i="6" s="1"/>
  <c r="T129" i="6"/>
  <c r="Q109" i="6"/>
  <c r="X109" i="6" s="1"/>
  <c r="W109" i="6"/>
  <c r="Q100" i="6"/>
  <c r="X100" i="6" s="1"/>
  <c r="W100" i="6"/>
  <c r="W137" i="6" s="1"/>
  <c r="N95" i="6"/>
  <c r="M137" i="6"/>
  <c r="T95" i="6"/>
  <c r="U83" i="6"/>
  <c r="U136" i="6" s="1"/>
  <c r="N136" i="6"/>
  <c r="P138" i="6"/>
  <c r="N124" i="6"/>
  <c r="U124" i="6" s="1"/>
  <c r="T124" i="6"/>
  <c r="X136" i="6"/>
  <c r="N101" i="6"/>
  <c r="U101" i="6" s="1"/>
  <c r="T101" i="6"/>
  <c r="T127" i="6"/>
  <c r="G127" i="6"/>
  <c r="F139" i="6"/>
  <c r="N122" i="6"/>
  <c r="U122" i="6" s="1"/>
  <c r="T122" i="6"/>
  <c r="AD125" i="6"/>
  <c r="M125" i="6" s="1"/>
  <c r="M113" i="6"/>
  <c r="N117" i="6"/>
  <c r="U117" i="6" s="1"/>
  <c r="T117" i="6"/>
  <c r="N112" i="6"/>
  <c r="U112" i="6" s="1"/>
  <c r="T112" i="6"/>
  <c r="U106" i="6"/>
  <c r="P137" i="6"/>
  <c r="A100" i="4"/>
  <c r="E99" i="4"/>
  <c r="AB94" i="3"/>
  <c r="I82" i="3"/>
  <c r="J84" i="3"/>
  <c r="AB109" i="3"/>
  <c r="I97" i="3"/>
  <c r="AD99" i="3"/>
  <c r="M87" i="3"/>
  <c r="Q77" i="3"/>
  <c r="X77" i="3" s="1"/>
  <c r="W77" i="3"/>
  <c r="AD106" i="3"/>
  <c r="M94" i="3"/>
  <c r="AE99" i="3"/>
  <c r="P87" i="3"/>
  <c r="Q87" i="3" s="1"/>
  <c r="N81" i="3"/>
  <c r="U81" i="3" s="1"/>
  <c r="T81" i="3"/>
  <c r="AB108" i="3"/>
  <c r="I96" i="3"/>
  <c r="U70" i="3"/>
  <c r="W87" i="3"/>
  <c r="J87" i="3"/>
  <c r="X87" i="3" s="1"/>
  <c r="N71" i="3"/>
  <c r="U71" i="3" s="1"/>
  <c r="T71" i="3"/>
  <c r="N82" i="3"/>
  <c r="T82" i="3"/>
  <c r="AE96" i="3"/>
  <c r="P84" i="3"/>
  <c r="W84" i="3" s="1"/>
  <c r="AD88" i="3"/>
  <c r="M76" i="3"/>
  <c r="N76" i="3" s="1"/>
  <c r="Q88" i="3"/>
  <c r="X88" i="3" s="1"/>
  <c r="W88" i="3"/>
  <c r="AB93" i="3"/>
  <c r="I81" i="3"/>
  <c r="U86" i="3"/>
  <c r="N73" i="3"/>
  <c r="U73" i="3" s="1"/>
  <c r="T73" i="3"/>
  <c r="X58" i="3"/>
  <c r="T110" i="3"/>
  <c r="G110" i="3"/>
  <c r="AA126" i="3"/>
  <c r="F126" i="3" s="1"/>
  <c r="F114" i="3"/>
  <c r="AB103" i="3"/>
  <c r="I91" i="3"/>
  <c r="AE112" i="3"/>
  <c r="P100" i="3"/>
  <c r="W69" i="3"/>
  <c r="J69" i="3"/>
  <c r="X69" i="3" s="1"/>
  <c r="Q78" i="3"/>
  <c r="X78" i="3" s="1"/>
  <c r="W78" i="3"/>
  <c r="Q74" i="3"/>
  <c r="X74" i="3" s="1"/>
  <c r="W74" i="3"/>
  <c r="G76" i="3"/>
  <c r="F135" i="3"/>
  <c r="P85" i="3"/>
  <c r="Q85" i="3" s="1"/>
  <c r="AE97" i="3"/>
  <c r="N67" i="3"/>
  <c r="U67" i="3" s="1"/>
  <c r="T67" i="3"/>
  <c r="AD97" i="3"/>
  <c r="M85" i="3"/>
  <c r="W134" i="3"/>
  <c r="T122" i="3"/>
  <c r="G122" i="3"/>
  <c r="AE101" i="3"/>
  <c r="P89" i="3"/>
  <c r="AD105" i="3"/>
  <c r="M93" i="3"/>
  <c r="AD95" i="3"/>
  <c r="M83" i="3"/>
  <c r="AE102" i="3"/>
  <c r="P90" i="3"/>
  <c r="AE98" i="3"/>
  <c r="P86" i="3"/>
  <c r="AA100" i="3"/>
  <c r="F88" i="3"/>
  <c r="AD91" i="3"/>
  <c r="M79" i="3"/>
  <c r="Q80" i="3"/>
  <c r="X80" i="3" s="1"/>
  <c r="W80" i="3"/>
  <c r="I134" i="3"/>
  <c r="X72" i="3"/>
  <c r="T80" i="3"/>
  <c r="G80" i="3"/>
  <c r="U80" i="3" s="1"/>
  <c r="X75" i="3"/>
  <c r="AE91" i="3"/>
  <c r="P79" i="3"/>
  <c r="Q79" i="3" s="1"/>
  <c r="X60" i="3"/>
  <c r="U64" i="3"/>
  <c r="AE104" i="3"/>
  <c r="P92" i="3"/>
  <c r="N60" i="3"/>
  <c r="T60" i="3"/>
  <c r="M92" i="3"/>
  <c r="N92" i="3" s="1"/>
  <c r="AD104" i="3"/>
  <c r="AB111" i="3"/>
  <c r="I99" i="3"/>
  <c r="AA104" i="3"/>
  <c r="F92" i="3"/>
  <c r="T102" i="3"/>
  <c r="G102" i="3"/>
  <c r="U102" i="3" s="1"/>
  <c r="W75" i="3"/>
  <c r="W73" i="3"/>
  <c r="Q72" i="3"/>
  <c r="P135" i="3"/>
  <c r="G134" i="3"/>
  <c r="W79" i="3"/>
  <c r="J79" i="3"/>
  <c r="X79" i="3" s="1"/>
  <c r="AE105" i="3"/>
  <c r="P93" i="3"/>
  <c r="Q93" i="3" s="1"/>
  <c r="I135" i="3"/>
  <c r="W70" i="3"/>
  <c r="J70" i="3"/>
  <c r="T64" i="3"/>
  <c r="W85" i="3"/>
  <c r="J85" i="3"/>
  <c r="X85" i="3" s="1"/>
  <c r="AD84" i="3"/>
  <c r="M72" i="3"/>
  <c r="N75" i="3"/>
  <c r="U75" i="3" s="1"/>
  <c r="T75" i="3"/>
  <c r="BT69" i="1"/>
  <c r="BT70" i="1" s="1"/>
  <c r="BT71" i="1" s="1"/>
  <c r="BT72" i="1" s="1"/>
  <c r="BT73" i="1" s="1"/>
  <c r="BT74" i="1" s="1"/>
  <c r="BT75" i="1" s="1"/>
  <c r="BT76" i="1" s="1"/>
  <c r="BT77" i="1" s="1"/>
  <c r="BT78" i="1" s="1"/>
  <c r="BT79" i="1" s="1"/>
  <c r="BT80" i="1" s="1"/>
  <c r="BT99" i="1"/>
  <c r="BR69" i="1"/>
  <c r="BR70" i="1" s="1"/>
  <c r="BR71" i="1" s="1"/>
  <c r="BR72" i="1" s="1"/>
  <c r="BR73" i="1" s="1"/>
  <c r="BR74" i="1" s="1"/>
  <c r="BR75" i="1" s="1"/>
  <c r="BR76" i="1" s="1"/>
  <c r="BR77" i="1" s="1"/>
  <c r="BR78" i="1" s="1"/>
  <c r="BR79" i="1" s="1"/>
  <c r="BR80" i="1" s="1"/>
  <c r="BR99" i="1"/>
  <c r="T134" i="3" l="1"/>
  <c r="A70" i="14"/>
  <c r="C58" i="14"/>
  <c r="A16" i="14"/>
  <c r="C15" i="14"/>
  <c r="A27" i="14"/>
  <c r="C59" i="14"/>
  <c r="A71" i="14"/>
  <c r="A38" i="14"/>
  <c r="C26" i="14"/>
  <c r="C48" i="14"/>
  <c r="A60" i="14"/>
  <c r="A110" i="14"/>
  <c r="C37" i="14"/>
  <c r="A49" i="14"/>
  <c r="AI50" i="12"/>
  <c r="AA20" i="12"/>
  <c r="AE20" i="12"/>
  <c r="Q22" i="12"/>
  <c r="K21" i="12"/>
  <c r="W21" i="12" s="1"/>
  <c r="AI47" i="12"/>
  <c r="AI46" i="12"/>
  <c r="AI45" i="12"/>
  <c r="AD19" i="12"/>
  <c r="AI48" i="12"/>
  <c r="AI51" i="12"/>
  <c r="AC19" i="12"/>
  <c r="I21" i="12"/>
  <c r="O22" i="12"/>
  <c r="L19" i="12"/>
  <c r="AI43" i="12"/>
  <c r="T125" i="12"/>
  <c r="U125" i="12" s="1"/>
  <c r="AI44" i="12"/>
  <c r="AH18" i="12"/>
  <c r="AI18" i="12" s="1"/>
  <c r="V28" i="12"/>
  <c r="AD20" i="12"/>
  <c r="AF20" i="12"/>
  <c r="AB20" i="12"/>
  <c r="H21" i="12"/>
  <c r="N22" i="12"/>
  <c r="P21" i="12"/>
  <c r="J20" i="12"/>
  <c r="V20" i="12" s="1"/>
  <c r="AI49" i="12"/>
  <c r="AA123" i="8"/>
  <c r="F123" i="8" s="1"/>
  <c r="F111" i="8"/>
  <c r="AE94" i="8"/>
  <c r="P82" i="8"/>
  <c r="AA110" i="8"/>
  <c r="F98" i="8"/>
  <c r="AD122" i="8"/>
  <c r="M122" i="8" s="1"/>
  <c r="N122" i="8" s="1"/>
  <c r="M110" i="8"/>
  <c r="N110" i="8" s="1"/>
  <c r="N83" i="8"/>
  <c r="Q89" i="8"/>
  <c r="X89" i="8" s="1"/>
  <c r="W89" i="8"/>
  <c r="T89" i="8"/>
  <c r="G89" i="8"/>
  <c r="U89" i="8" s="1"/>
  <c r="AA119" i="8"/>
  <c r="F119" i="8" s="1"/>
  <c r="F107" i="8"/>
  <c r="P135" i="8"/>
  <c r="Q70" i="8"/>
  <c r="W70" i="8"/>
  <c r="U118" i="8"/>
  <c r="T85" i="8"/>
  <c r="G85" i="8"/>
  <c r="T84" i="8"/>
  <c r="G84" i="8"/>
  <c r="U84" i="8" s="1"/>
  <c r="AD128" i="8"/>
  <c r="M128" i="8" s="1"/>
  <c r="N128" i="8" s="1"/>
  <c r="M116" i="8"/>
  <c r="N116" i="8" s="1"/>
  <c r="AD107" i="8"/>
  <c r="M95" i="8"/>
  <c r="AE113" i="8"/>
  <c r="P101" i="8"/>
  <c r="T103" i="8"/>
  <c r="G103" i="8"/>
  <c r="U103" i="8" s="1"/>
  <c r="AD97" i="8"/>
  <c r="M85" i="8"/>
  <c r="N85" i="8" s="1"/>
  <c r="AA113" i="8"/>
  <c r="F101" i="8"/>
  <c r="AA109" i="8"/>
  <c r="F97" i="8"/>
  <c r="AA127" i="8"/>
  <c r="F127" i="8" s="1"/>
  <c r="F115" i="8"/>
  <c r="Q85" i="8"/>
  <c r="X85" i="8" s="1"/>
  <c r="W85" i="8"/>
  <c r="N106" i="8"/>
  <c r="AE115" i="8"/>
  <c r="P103" i="8"/>
  <c r="Q75" i="8"/>
  <c r="X75" i="8" s="1"/>
  <c r="W75" i="8"/>
  <c r="Q134" i="8"/>
  <c r="X58" i="8"/>
  <c r="X134" i="8" s="1"/>
  <c r="AE122" i="8"/>
  <c r="P122" i="8" s="1"/>
  <c r="P110" i="8"/>
  <c r="AB116" i="8"/>
  <c r="I104" i="8"/>
  <c r="W72" i="8"/>
  <c r="J72" i="8"/>
  <c r="X72" i="8" s="1"/>
  <c r="W92" i="8"/>
  <c r="J92" i="8"/>
  <c r="X92" i="8" s="1"/>
  <c r="T104" i="8"/>
  <c r="G104" i="8"/>
  <c r="U104" i="8" s="1"/>
  <c r="AA117" i="8"/>
  <c r="F105" i="8"/>
  <c r="J111" i="8"/>
  <c r="AA128" i="8"/>
  <c r="F128" i="8" s="1"/>
  <c r="F116" i="8"/>
  <c r="AE109" i="8"/>
  <c r="P97" i="8"/>
  <c r="N118" i="8"/>
  <c r="X133" i="8"/>
  <c r="M135" i="8"/>
  <c r="N76" i="8"/>
  <c r="U76" i="8" s="1"/>
  <c r="T76" i="8"/>
  <c r="T135" i="8" s="1"/>
  <c r="Q90" i="8"/>
  <c r="X90" i="8" s="1"/>
  <c r="W90" i="8"/>
  <c r="AB96" i="8"/>
  <c r="I84" i="8"/>
  <c r="U83" i="8"/>
  <c r="T86" i="8"/>
  <c r="G86" i="8"/>
  <c r="U86" i="8" s="1"/>
  <c r="Q91" i="8"/>
  <c r="X91" i="8" s="1"/>
  <c r="W91" i="8"/>
  <c r="AE99" i="8"/>
  <c r="P87" i="8"/>
  <c r="AA108" i="8"/>
  <c r="F96" i="8"/>
  <c r="Q98" i="8"/>
  <c r="X98" i="8" s="1"/>
  <c r="W98" i="8"/>
  <c r="U72" i="8"/>
  <c r="U135" i="8" s="1"/>
  <c r="G135" i="8"/>
  <c r="AE112" i="8"/>
  <c r="P100" i="8"/>
  <c r="J123" i="8"/>
  <c r="W81" i="8"/>
  <c r="J81" i="8"/>
  <c r="X81" i="8" s="1"/>
  <c r="U106" i="8"/>
  <c r="AD100" i="8"/>
  <c r="M88" i="8"/>
  <c r="AE114" i="8"/>
  <c r="P102" i="8"/>
  <c r="AE117" i="8"/>
  <c r="P105" i="8"/>
  <c r="Q105" i="8" s="1"/>
  <c r="N134" i="8"/>
  <c r="W134" i="8"/>
  <c r="AD117" i="8"/>
  <c r="M105" i="8"/>
  <c r="N105" i="8" s="1"/>
  <c r="T93" i="8"/>
  <c r="G93" i="8"/>
  <c r="U93" i="8" s="1"/>
  <c r="F136" i="8"/>
  <c r="Q88" i="8"/>
  <c r="X88" i="8" s="1"/>
  <c r="W88" i="8"/>
  <c r="AB105" i="8"/>
  <c r="I93" i="8"/>
  <c r="T99" i="8"/>
  <c r="G99" i="8"/>
  <c r="U99" i="8" s="1"/>
  <c r="N90" i="8"/>
  <c r="U90" i="8" s="1"/>
  <c r="T90" i="8"/>
  <c r="T106" i="8"/>
  <c r="U73" i="8"/>
  <c r="W71" i="8"/>
  <c r="J71" i="8"/>
  <c r="I135" i="8"/>
  <c r="AE95" i="8"/>
  <c r="P83" i="8"/>
  <c r="Q83" i="8" s="1"/>
  <c r="AD114" i="8"/>
  <c r="M102" i="8"/>
  <c r="T73" i="8"/>
  <c r="X59" i="8"/>
  <c r="J134" i="8"/>
  <c r="AD120" i="8"/>
  <c r="M120" i="8" s="1"/>
  <c r="N120" i="8" s="1"/>
  <c r="M108" i="8"/>
  <c r="N108" i="8" s="1"/>
  <c r="AD113" i="8"/>
  <c r="M101" i="8"/>
  <c r="N101" i="8" s="1"/>
  <c r="U94" i="8"/>
  <c r="AB95" i="8"/>
  <c r="I83" i="8"/>
  <c r="T95" i="8"/>
  <c r="G95" i="8"/>
  <c r="F137" i="8"/>
  <c r="X121" i="6"/>
  <c r="Q137" i="6"/>
  <c r="N125" i="6"/>
  <c r="U125" i="6" s="1"/>
  <c r="T125" i="6"/>
  <c r="N119" i="6"/>
  <c r="T119" i="6"/>
  <c r="T139" i="6" s="1"/>
  <c r="M139" i="6"/>
  <c r="T137" i="6"/>
  <c r="U115" i="6"/>
  <c r="G138" i="6"/>
  <c r="Q112" i="6"/>
  <c r="X112" i="6" s="1"/>
  <c r="W112" i="6"/>
  <c r="W138" i="6" s="1"/>
  <c r="N113" i="6"/>
  <c r="U113" i="6" s="1"/>
  <c r="T113" i="6"/>
  <c r="N137" i="6"/>
  <c r="U95" i="6"/>
  <c r="U137" i="6" s="1"/>
  <c r="Q124" i="6"/>
  <c r="X124" i="6" s="1"/>
  <c r="W124" i="6"/>
  <c r="W139" i="6" s="1"/>
  <c r="P139" i="6"/>
  <c r="U127" i="6"/>
  <c r="G139" i="6"/>
  <c r="N107" i="6"/>
  <c r="T107" i="6"/>
  <c r="M138" i="6"/>
  <c r="X138" i="6"/>
  <c r="A101" i="4"/>
  <c r="E101" i="4" s="1"/>
  <c r="E100" i="4"/>
  <c r="AE117" i="3"/>
  <c r="P105" i="3"/>
  <c r="Q105" i="3" s="1"/>
  <c r="T114" i="3"/>
  <c r="G114" i="3"/>
  <c r="U114" i="3" s="1"/>
  <c r="AD111" i="3"/>
  <c r="M99" i="3"/>
  <c r="AE114" i="3"/>
  <c r="P102" i="3"/>
  <c r="U122" i="3"/>
  <c r="T126" i="3"/>
  <c r="G126" i="3"/>
  <c r="U126" i="3" s="1"/>
  <c r="AD100" i="3"/>
  <c r="M88" i="3"/>
  <c r="N88" i="3" s="1"/>
  <c r="W97" i="3"/>
  <c r="J97" i="3"/>
  <c r="X97" i="3" s="1"/>
  <c r="N134" i="3"/>
  <c r="U60" i="3"/>
  <c r="U134" i="3" s="1"/>
  <c r="AB121" i="3"/>
  <c r="I121" i="3" s="1"/>
  <c r="I109" i="3"/>
  <c r="AA116" i="3"/>
  <c r="F104" i="3"/>
  <c r="Q92" i="3"/>
  <c r="X92" i="3" s="1"/>
  <c r="W92" i="3"/>
  <c r="AD103" i="3"/>
  <c r="M91" i="3"/>
  <c r="AD107" i="3"/>
  <c r="M95" i="3"/>
  <c r="U110" i="3"/>
  <c r="W81" i="3"/>
  <c r="J81" i="3"/>
  <c r="X81" i="3" s="1"/>
  <c r="AE108" i="3"/>
  <c r="P96" i="3"/>
  <c r="N94" i="3"/>
  <c r="T94" i="3"/>
  <c r="N83" i="3"/>
  <c r="U83" i="3" s="1"/>
  <c r="T83" i="3"/>
  <c r="P99" i="3"/>
  <c r="Q99" i="3" s="1"/>
  <c r="AE111" i="3"/>
  <c r="X70" i="3"/>
  <c r="W99" i="3"/>
  <c r="J99" i="3"/>
  <c r="X99" i="3" s="1"/>
  <c r="AE116" i="3"/>
  <c r="P104" i="3"/>
  <c r="G88" i="3"/>
  <c r="F136" i="3"/>
  <c r="N93" i="3"/>
  <c r="U93" i="3" s="1"/>
  <c r="T93" i="3"/>
  <c r="N85" i="3"/>
  <c r="U85" i="3" s="1"/>
  <c r="T85" i="3"/>
  <c r="U76" i="3"/>
  <c r="G135" i="3"/>
  <c r="Q100" i="3"/>
  <c r="X100" i="3" s="1"/>
  <c r="W100" i="3"/>
  <c r="AB105" i="3"/>
  <c r="I93" i="3"/>
  <c r="AD118" i="3"/>
  <c r="M118" i="3" s="1"/>
  <c r="M106" i="3"/>
  <c r="X84" i="3"/>
  <c r="Q90" i="3"/>
  <c r="X90" i="3" s="1"/>
  <c r="W90" i="3"/>
  <c r="T92" i="3"/>
  <c r="G92" i="3"/>
  <c r="U92" i="3" s="1"/>
  <c r="W135" i="3"/>
  <c r="Q135" i="3"/>
  <c r="AB123" i="3"/>
  <c r="I123" i="3" s="1"/>
  <c r="I111" i="3"/>
  <c r="AA112" i="3"/>
  <c r="F100" i="3"/>
  <c r="AD117" i="3"/>
  <c r="M105" i="3"/>
  <c r="AD109" i="3"/>
  <c r="M97" i="3"/>
  <c r="T76" i="3"/>
  <c r="AE124" i="3"/>
  <c r="P124" i="3" s="1"/>
  <c r="P112" i="3"/>
  <c r="X134" i="3"/>
  <c r="U82" i="3"/>
  <c r="W96" i="3"/>
  <c r="J96" i="3"/>
  <c r="Q84" i="3"/>
  <c r="P136" i="3"/>
  <c r="Q86" i="3"/>
  <c r="X86" i="3" s="1"/>
  <c r="W86" i="3"/>
  <c r="Q89" i="3"/>
  <c r="X89" i="3" s="1"/>
  <c r="W89" i="3"/>
  <c r="W91" i="3"/>
  <c r="J91" i="3"/>
  <c r="X91" i="3" s="1"/>
  <c r="J134" i="3"/>
  <c r="M136" i="3"/>
  <c r="AB120" i="3"/>
  <c r="I120" i="3" s="1"/>
  <c r="I108" i="3"/>
  <c r="I136" i="3"/>
  <c r="W82" i="3"/>
  <c r="J82" i="3"/>
  <c r="AD96" i="3"/>
  <c r="M84" i="3"/>
  <c r="AE103" i="3"/>
  <c r="P91" i="3"/>
  <c r="Q91" i="3" s="1"/>
  <c r="AE109" i="3"/>
  <c r="P97" i="3"/>
  <c r="Q97" i="3" s="1"/>
  <c r="N79" i="3"/>
  <c r="U79" i="3" s="1"/>
  <c r="T79" i="3"/>
  <c r="N72" i="3"/>
  <c r="U72" i="3" s="1"/>
  <c r="T72" i="3"/>
  <c r="M135" i="3"/>
  <c r="AD116" i="3"/>
  <c r="M104" i="3"/>
  <c r="N104" i="3" s="1"/>
  <c r="AE110" i="3"/>
  <c r="P98" i="3"/>
  <c r="AE113" i="3"/>
  <c r="P101" i="3"/>
  <c r="AB115" i="3"/>
  <c r="I103" i="3"/>
  <c r="N87" i="3"/>
  <c r="U87" i="3" s="1"/>
  <c r="T87" i="3"/>
  <c r="AB106" i="3"/>
  <c r="I94" i="3"/>
  <c r="BR81" i="1"/>
  <c r="BR82" i="1" s="1"/>
  <c r="BR83" i="1" s="1"/>
  <c r="BR84" i="1" s="1"/>
  <c r="BR85" i="1" s="1"/>
  <c r="BR86" i="1" s="1"/>
  <c r="BR87" i="1" s="1"/>
  <c r="BR88" i="1" s="1"/>
  <c r="BR89" i="1" s="1"/>
  <c r="BR90" i="1" s="1"/>
  <c r="BR91" i="1" s="1"/>
  <c r="BR100" i="1"/>
  <c r="BT81" i="1"/>
  <c r="BT82" i="1" s="1"/>
  <c r="BT83" i="1" s="1"/>
  <c r="BT84" i="1" s="1"/>
  <c r="BT85" i="1" s="1"/>
  <c r="BT86" i="1" s="1"/>
  <c r="BT87" i="1" s="1"/>
  <c r="BT88" i="1" s="1"/>
  <c r="BT89" i="1" s="1"/>
  <c r="BT90" i="1" s="1"/>
  <c r="BT91" i="1" s="1"/>
  <c r="BT100" i="1"/>
  <c r="U135" i="3" l="1"/>
  <c r="A82" i="14"/>
  <c r="C82" i="14" s="1"/>
  <c r="C70" i="14"/>
  <c r="A50" i="14"/>
  <c r="C38" i="14"/>
  <c r="C49" i="14"/>
  <c r="A61" i="14"/>
  <c r="A17" i="14"/>
  <c r="C16" i="14"/>
  <c r="A28" i="14"/>
  <c r="C71" i="14"/>
  <c r="A83" i="14"/>
  <c r="C83" i="14" s="1"/>
  <c r="C60" i="14"/>
  <c r="A72" i="14"/>
  <c r="C27" i="14"/>
  <c r="A39" i="14"/>
  <c r="L20" i="12"/>
  <c r="P22" i="12"/>
  <c r="J21" i="12"/>
  <c r="V21" i="12" s="1"/>
  <c r="AE30" i="12"/>
  <c r="N23" i="12"/>
  <c r="H22" i="12"/>
  <c r="V30" i="12"/>
  <c r="AH20" i="12"/>
  <c r="AI20" i="12" s="1"/>
  <c r="W30" i="12" s="1"/>
  <c r="O23" i="12"/>
  <c r="I22" i="12"/>
  <c r="K22" i="12"/>
  <c r="W22" i="12" s="1"/>
  <c r="Q23" i="12"/>
  <c r="AH19" i="12"/>
  <c r="AI19" i="12" s="1"/>
  <c r="L21" i="12"/>
  <c r="AB21" i="12"/>
  <c r="AD21" i="12" s="1"/>
  <c r="AF21" i="12"/>
  <c r="AC20" i="12"/>
  <c r="AE28" i="12"/>
  <c r="W28" i="12"/>
  <c r="AA28" i="12"/>
  <c r="AC28" i="12"/>
  <c r="AF28" i="12"/>
  <c r="AB28" i="12"/>
  <c r="AD28" i="12"/>
  <c r="AB30" i="12"/>
  <c r="Q62" i="12"/>
  <c r="S62" i="12" s="1"/>
  <c r="T62" i="12" s="1"/>
  <c r="Q54" i="12"/>
  <c r="S54" i="12" s="1"/>
  <c r="T54" i="12" s="1"/>
  <c r="Q126" i="12"/>
  <c r="Q56" i="12"/>
  <c r="S56" i="12" s="1"/>
  <c r="T56" i="12" s="1"/>
  <c r="Q55" i="12"/>
  <c r="S55" i="12" s="1"/>
  <c r="T55" i="12" s="1"/>
  <c r="Q59" i="12"/>
  <c r="S59" i="12" s="1"/>
  <c r="T59" i="12" s="1"/>
  <c r="Q61" i="12"/>
  <c r="S61" i="12" s="1"/>
  <c r="T61" i="12" s="1"/>
  <c r="Q60" i="12"/>
  <c r="S60" i="12" s="1"/>
  <c r="T60" i="12" s="1"/>
  <c r="Q57" i="12"/>
  <c r="S57" i="12" s="1"/>
  <c r="T57" i="12" s="1"/>
  <c r="Q53" i="12"/>
  <c r="S53" i="12" s="1"/>
  <c r="T53" i="12" s="1"/>
  <c r="Q52" i="12"/>
  <c r="S52" i="12" s="1"/>
  <c r="T52" i="12" s="1"/>
  <c r="Q63" i="12"/>
  <c r="S63" i="12" s="1"/>
  <c r="T63" i="12" s="1"/>
  <c r="Q58" i="12"/>
  <c r="S58" i="12" s="1"/>
  <c r="T58" i="12" s="1"/>
  <c r="AA21" i="12"/>
  <c r="AE21" i="12"/>
  <c r="AF30" i="12"/>
  <c r="Q110" i="8"/>
  <c r="X110" i="8" s="1"/>
  <c r="W110" i="8"/>
  <c r="AE125" i="8"/>
  <c r="P125" i="8" s="1"/>
  <c r="P113" i="8"/>
  <c r="U95" i="8"/>
  <c r="AE107" i="8"/>
  <c r="P95" i="8"/>
  <c r="Q95" i="8" s="1"/>
  <c r="AE129" i="8"/>
  <c r="P129" i="8" s="1"/>
  <c r="Q129" i="8" s="1"/>
  <c r="P117" i="8"/>
  <c r="Q117" i="8" s="1"/>
  <c r="AE121" i="8"/>
  <c r="P121" i="8" s="1"/>
  <c r="P109" i="8"/>
  <c r="Q122" i="8"/>
  <c r="X122" i="8" s="1"/>
  <c r="W122" i="8"/>
  <c r="T101" i="8"/>
  <c r="G101" i="8"/>
  <c r="U101" i="8" s="1"/>
  <c r="N95" i="8"/>
  <c r="T98" i="8"/>
  <c r="G98" i="8"/>
  <c r="U98" i="8" s="1"/>
  <c r="T116" i="8"/>
  <c r="G116" i="8"/>
  <c r="U116" i="8" s="1"/>
  <c r="AD119" i="8"/>
  <c r="M119" i="8" s="1"/>
  <c r="M107" i="8"/>
  <c r="W83" i="8"/>
  <c r="J83" i="8"/>
  <c r="I136" i="8"/>
  <c r="X71" i="8"/>
  <c r="J135" i="8"/>
  <c r="AE126" i="8"/>
  <c r="P126" i="8" s="1"/>
  <c r="P114" i="8"/>
  <c r="T96" i="8"/>
  <c r="G96" i="8"/>
  <c r="U96" i="8" s="1"/>
  <c r="T128" i="8"/>
  <c r="G128" i="8"/>
  <c r="U128" i="8" s="1"/>
  <c r="W135" i="8"/>
  <c r="P136" i="8"/>
  <c r="Q82" i="8"/>
  <c r="W82" i="8"/>
  <c r="AB107" i="8"/>
  <c r="I95" i="8"/>
  <c r="W93" i="8"/>
  <c r="J93" i="8"/>
  <c r="X93" i="8" s="1"/>
  <c r="AD129" i="8"/>
  <c r="M129" i="8" s="1"/>
  <c r="N129" i="8" s="1"/>
  <c r="M117" i="8"/>
  <c r="N117" i="8" s="1"/>
  <c r="N88" i="8"/>
  <c r="U88" i="8" s="1"/>
  <c r="T88" i="8"/>
  <c r="T136" i="8" s="1"/>
  <c r="AA120" i="8"/>
  <c r="F120" i="8" s="1"/>
  <c r="F108" i="8"/>
  <c r="G136" i="8"/>
  <c r="G115" i="8"/>
  <c r="U115" i="8" s="1"/>
  <c r="T115" i="8"/>
  <c r="AD109" i="8"/>
  <c r="M97" i="8"/>
  <c r="N97" i="8" s="1"/>
  <c r="Q135" i="8"/>
  <c r="X70" i="8"/>
  <c r="X135" i="8" s="1"/>
  <c r="M136" i="8"/>
  <c r="AE106" i="8"/>
  <c r="P94" i="8"/>
  <c r="AB117" i="8"/>
  <c r="I105" i="8"/>
  <c r="M100" i="8"/>
  <c r="AD112" i="8"/>
  <c r="Q100" i="8"/>
  <c r="X100" i="8" s="1"/>
  <c r="W100" i="8"/>
  <c r="Q87" i="8"/>
  <c r="X87" i="8" s="1"/>
  <c r="W87" i="8"/>
  <c r="T127" i="8"/>
  <c r="G127" i="8"/>
  <c r="U127" i="8" s="1"/>
  <c r="N136" i="8"/>
  <c r="T111" i="8"/>
  <c r="G111" i="8"/>
  <c r="U111" i="8" s="1"/>
  <c r="Q97" i="8"/>
  <c r="X97" i="8" s="1"/>
  <c r="W97" i="8"/>
  <c r="AA125" i="8"/>
  <c r="F125" i="8" s="1"/>
  <c r="F113" i="8"/>
  <c r="N102" i="8"/>
  <c r="U102" i="8" s="1"/>
  <c r="T102" i="8"/>
  <c r="N135" i="8"/>
  <c r="AE124" i="8"/>
  <c r="P124" i="8" s="1"/>
  <c r="P112" i="8"/>
  <c r="AE111" i="8"/>
  <c r="P99" i="8"/>
  <c r="W84" i="8"/>
  <c r="J84" i="8"/>
  <c r="X84" i="8" s="1"/>
  <c r="T105" i="8"/>
  <c r="G105" i="8"/>
  <c r="U105" i="8" s="1"/>
  <c r="W104" i="8"/>
  <c r="J104" i="8"/>
  <c r="X104" i="8" s="1"/>
  <c r="Q103" i="8"/>
  <c r="X103" i="8" s="1"/>
  <c r="W103" i="8"/>
  <c r="T97" i="8"/>
  <c r="G97" i="8"/>
  <c r="U97" i="8" s="1"/>
  <c r="T107" i="8"/>
  <c r="G107" i="8"/>
  <c r="T123" i="8"/>
  <c r="G123" i="8"/>
  <c r="U123" i="8" s="1"/>
  <c r="Q102" i="8"/>
  <c r="X102" i="8" s="1"/>
  <c r="W102" i="8"/>
  <c r="AA122" i="8"/>
  <c r="F122" i="8" s="1"/>
  <c r="F110" i="8"/>
  <c r="AD125" i="8"/>
  <c r="M125" i="8" s="1"/>
  <c r="N125" i="8" s="1"/>
  <c r="M113" i="8"/>
  <c r="N113" i="8" s="1"/>
  <c r="AD126" i="8"/>
  <c r="M126" i="8" s="1"/>
  <c r="M114" i="8"/>
  <c r="AB108" i="8"/>
  <c r="I96" i="8"/>
  <c r="AA129" i="8"/>
  <c r="F129" i="8" s="1"/>
  <c r="F117" i="8"/>
  <c r="F138" i="8" s="1"/>
  <c r="AB128" i="8"/>
  <c r="I128" i="8" s="1"/>
  <c r="I116" i="8"/>
  <c r="P115" i="8"/>
  <c r="AE127" i="8"/>
  <c r="P127" i="8" s="1"/>
  <c r="AA121" i="8"/>
  <c r="F121" i="8" s="1"/>
  <c r="F109" i="8"/>
  <c r="Q101" i="8"/>
  <c r="X101" i="8" s="1"/>
  <c r="W101" i="8"/>
  <c r="U85" i="8"/>
  <c r="U136" i="8" s="1"/>
  <c r="T119" i="8"/>
  <c r="G119" i="8"/>
  <c r="U119" i="6"/>
  <c r="U139" i="6" s="1"/>
  <c r="N139" i="6"/>
  <c r="Q138" i="6"/>
  <c r="Q139" i="6"/>
  <c r="U107" i="6"/>
  <c r="U138" i="6" s="1"/>
  <c r="N138" i="6"/>
  <c r="T138" i="6"/>
  <c r="X139" i="6"/>
  <c r="T104" i="3"/>
  <c r="G104" i="3"/>
  <c r="U104" i="3" s="1"/>
  <c r="N99" i="3"/>
  <c r="U99" i="3" s="1"/>
  <c r="T99" i="3"/>
  <c r="N97" i="3"/>
  <c r="U97" i="3" s="1"/>
  <c r="T97" i="3"/>
  <c r="Q104" i="3"/>
  <c r="X104" i="3" s="1"/>
  <c r="W104" i="3"/>
  <c r="X82" i="3"/>
  <c r="W94" i="3"/>
  <c r="J94" i="3"/>
  <c r="AB118" i="3"/>
  <c r="I118" i="3" s="1"/>
  <c r="I106" i="3"/>
  <c r="AE122" i="3"/>
  <c r="P122" i="3" s="1"/>
  <c r="P110" i="3"/>
  <c r="AD129" i="3"/>
  <c r="M129" i="3" s="1"/>
  <c r="M117" i="3"/>
  <c r="W93" i="3"/>
  <c r="J93" i="3"/>
  <c r="X93" i="3" s="1"/>
  <c r="U94" i="3"/>
  <c r="AA128" i="3"/>
  <c r="F128" i="3" s="1"/>
  <c r="F116" i="3"/>
  <c r="AD112" i="3"/>
  <c r="M100" i="3"/>
  <c r="N100" i="3" s="1"/>
  <c r="AD123" i="3"/>
  <c r="M123" i="3" s="1"/>
  <c r="M111" i="3"/>
  <c r="Q101" i="3"/>
  <c r="X101" i="3" s="1"/>
  <c r="W101" i="3"/>
  <c r="AD108" i="3"/>
  <c r="M96" i="3"/>
  <c r="AE121" i="3"/>
  <c r="P121" i="3" s="1"/>
  <c r="Q121" i="3" s="1"/>
  <c r="P109" i="3"/>
  <c r="Q109" i="3" s="1"/>
  <c r="J108" i="3"/>
  <c r="G100" i="3"/>
  <c r="F137" i="3"/>
  <c r="AB117" i="3"/>
  <c r="I105" i="3"/>
  <c r="X135" i="3"/>
  <c r="N95" i="3"/>
  <c r="U95" i="3" s="1"/>
  <c r="T95" i="3"/>
  <c r="J109" i="3"/>
  <c r="AE125" i="3"/>
  <c r="P125" i="3" s="1"/>
  <c r="P113" i="3"/>
  <c r="N135" i="3"/>
  <c r="Q98" i="3"/>
  <c r="X98" i="3" s="1"/>
  <c r="W98" i="3"/>
  <c r="AD128" i="3"/>
  <c r="M128" i="3" s="1"/>
  <c r="N128" i="3" s="1"/>
  <c r="M116" i="3"/>
  <c r="N116" i="3" s="1"/>
  <c r="J120" i="3"/>
  <c r="Q112" i="3"/>
  <c r="X112" i="3" s="1"/>
  <c r="W112" i="3"/>
  <c r="AA124" i="3"/>
  <c r="F124" i="3" s="1"/>
  <c r="F112" i="3"/>
  <c r="J135" i="3"/>
  <c r="AD119" i="3"/>
  <c r="M119" i="3" s="1"/>
  <c r="M107" i="3"/>
  <c r="J121" i="3"/>
  <c r="X121" i="3" s="1"/>
  <c r="N118" i="3"/>
  <c r="T118" i="3"/>
  <c r="AD121" i="3"/>
  <c r="M121" i="3" s="1"/>
  <c r="M109" i="3"/>
  <c r="W136" i="3"/>
  <c r="J103" i="3"/>
  <c r="AE115" i="3"/>
  <c r="P103" i="3"/>
  <c r="Q103" i="3" s="1"/>
  <c r="Q124" i="3"/>
  <c r="X124" i="3" s="1"/>
  <c r="W124" i="3"/>
  <c r="J111" i="3"/>
  <c r="U88" i="3"/>
  <c r="G136" i="3"/>
  <c r="AE123" i="3"/>
  <c r="P123" i="3" s="1"/>
  <c r="Q123" i="3" s="1"/>
  <c r="P111" i="3"/>
  <c r="Q111" i="3" s="1"/>
  <c r="Q96" i="3"/>
  <c r="X96" i="3" s="1"/>
  <c r="N91" i="3"/>
  <c r="U91" i="3" s="1"/>
  <c r="T91" i="3"/>
  <c r="Q102" i="3"/>
  <c r="X102" i="3" s="1"/>
  <c r="W102" i="3"/>
  <c r="AE128" i="3"/>
  <c r="P128" i="3" s="1"/>
  <c r="P116" i="3"/>
  <c r="AE126" i="3"/>
  <c r="P126" i="3" s="1"/>
  <c r="P114" i="3"/>
  <c r="N105" i="3"/>
  <c r="U105" i="3" s="1"/>
  <c r="T105" i="3"/>
  <c r="AB127" i="3"/>
  <c r="I127" i="3" s="1"/>
  <c r="I115" i="3"/>
  <c r="T135" i="3"/>
  <c r="N84" i="3"/>
  <c r="U84" i="3" s="1"/>
  <c r="T84" i="3"/>
  <c r="Q136" i="3"/>
  <c r="J123" i="3"/>
  <c r="N106" i="3"/>
  <c r="T106" i="3"/>
  <c r="T88" i="3"/>
  <c r="AE120" i="3"/>
  <c r="P120" i="3" s="1"/>
  <c r="W120" i="3" s="1"/>
  <c r="P108" i="3"/>
  <c r="AD115" i="3"/>
  <c r="M103" i="3"/>
  <c r="AE129" i="3"/>
  <c r="P129" i="3" s="1"/>
  <c r="Q129" i="3" s="1"/>
  <c r="P117" i="3"/>
  <c r="Q117" i="3" s="1"/>
  <c r="BT101" i="1"/>
  <c r="BR101" i="1"/>
  <c r="T136" i="3" l="1"/>
  <c r="U136" i="3"/>
  <c r="C39" i="14"/>
  <c r="A51" i="14"/>
  <c r="C28" i="14"/>
  <c r="A40" i="14"/>
  <c r="C72" i="14"/>
  <c r="A84" i="14"/>
  <c r="C84" i="14" s="1"/>
  <c r="A18" i="14"/>
  <c r="C17" i="14"/>
  <c r="A29" i="14"/>
  <c r="C61" i="14"/>
  <c r="A73" i="14"/>
  <c r="A62" i="14"/>
  <c r="C50" i="14"/>
  <c r="AI53" i="12"/>
  <c r="AO13" i="13"/>
  <c r="AI62" i="12"/>
  <c r="H23" i="12"/>
  <c r="N24" i="12"/>
  <c r="H24" i="12" s="1"/>
  <c r="AI60" i="12"/>
  <c r="AP12" i="13"/>
  <c r="X12" i="13" s="1"/>
  <c r="AP18" i="13"/>
  <c r="X18" i="13" s="1"/>
  <c r="AP13" i="13"/>
  <c r="X13" i="13" s="1"/>
  <c r="AO14" i="13"/>
  <c r="AO16" i="13"/>
  <c r="AD22" i="12"/>
  <c r="AB22" i="12"/>
  <c r="AF22" i="12"/>
  <c r="AI57" i="12"/>
  <c r="AO17" i="13"/>
  <c r="AI61" i="12"/>
  <c r="AE51" i="12"/>
  <c r="BA19" i="13" s="1"/>
  <c r="AE49" i="12"/>
  <c r="BA17" i="13" s="1"/>
  <c r="AE45" i="12"/>
  <c r="BA13" i="13" s="1"/>
  <c r="AE43" i="12"/>
  <c r="BA11" i="13" s="1"/>
  <c r="AE41" i="12"/>
  <c r="BA9" i="13" s="1"/>
  <c r="AE48" i="12"/>
  <c r="BA16" i="13" s="1"/>
  <c r="AE47" i="12"/>
  <c r="BA15" i="13" s="1"/>
  <c r="AE44" i="12"/>
  <c r="BA12" i="13" s="1"/>
  <c r="AE46" i="12"/>
  <c r="BA14" i="13" s="1"/>
  <c r="AE42" i="12"/>
  <c r="BA10" i="13" s="1"/>
  <c r="AE40" i="12"/>
  <c r="AE50" i="12"/>
  <c r="BA18" i="13" s="1"/>
  <c r="AF29" i="12"/>
  <c r="W29" i="12"/>
  <c r="AB29" i="12"/>
  <c r="V29" i="12"/>
  <c r="AE29" i="12"/>
  <c r="AA29" i="12"/>
  <c r="AO19" i="13"/>
  <c r="AD29" i="12"/>
  <c r="AC21" i="12"/>
  <c r="AI59" i="12"/>
  <c r="AO12" i="13"/>
  <c r="AH21" i="12"/>
  <c r="AI21" i="12" s="1"/>
  <c r="W31" i="12" s="1"/>
  <c r="AI54" i="12"/>
  <c r="O24" i="12"/>
  <c r="I24" i="12" s="1"/>
  <c r="I23" i="12"/>
  <c r="AA47" i="12"/>
  <c r="AU15" i="13" s="1"/>
  <c r="AA46" i="12"/>
  <c r="AU14" i="13" s="1"/>
  <c r="AA42" i="12"/>
  <c r="AA51" i="12"/>
  <c r="AU19" i="13" s="1"/>
  <c r="AA50" i="12"/>
  <c r="AU18" i="13" s="1"/>
  <c r="AA40" i="12"/>
  <c r="AA45" i="12"/>
  <c r="AU13" i="13" s="1"/>
  <c r="AA49" i="12"/>
  <c r="AU17" i="13" s="1"/>
  <c r="AA43" i="12"/>
  <c r="AU11" i="13" s="1"/>
  <c r="AA48" i="12"/>
  <c r="AU16" i="13" s="1"/>
  <c r="AA41" i="12"/>
  <c r="AA44" i="12"/>
  <c r="AU12" i="13" s="1"/>
  <c r="AI58" i="12"/>
  <c r="AI55" i="12"/>
  <c r="AC30" i="12"/>
  <c r="AI30" i="12" s="1"/>
  <c r="K23" i="12"/>
  <c r="W23" i="12" s="1"/>
  <c r="Q24" i="12"/>
  <c r="K24" i="12" s="1"/>
  <c r="W24" i="12" s="1"/>
  <c r="AI28" i="12"/>
  <c r="AA30" i="12"/>
  <c r="J22" i="12"/>
  <c r="V22" i="12" s="1"/>
  <c r="P23" i="12"/>
  <c r="AO18" i="13"/>
  <c r="AI63" i="12"/>
  <c r="AI56" i="12"/>
  <c r="AB50" i="12"/>
  <c r="AV18" i="13" s="1"/>
  <c r="AD18" i="13" s="1"/>
  <c r="AB51" i="12"/>
  <c r="AV19" i="13" s="1"/>
  <c r="AD19" i="13" s="1"/>
  <c r="AB40" i="12"/>
  <c r="AB45" i="12"/>
  <c r="AV13" i="13" s="1"/>
  <c r="AD13" i="13" s="1"/>
  <c r="AJ28" i="12"/>
  <c r="AB49" i="12"/>
  <c r="AV17" i="13" s="1"/>
  <c r="AD17" i="13" s="1"/>
  <c r="AB43" i="12"/>
  <c r="AV11" i="13" s="1"/>
  <c r="AD11" i="13" s="1"/>
  <c r="AB48" i="12"/>
  <c r="AV16" i="13" s="1"/>
  <c r="AD16" i="13" s="1"/>
  <c r="AB41" i="12"/>
  <c r="AV9" i="13" s="1"/>
  <c r="AD9" i="13" s="1"/>
  <c r="AB47" i="12"/>
  <c r="AV15" i="13" s="1"/>
  <c r="AD15" i="13" s="1"/>
  <c r="AB44" i="12"/>
  <c r="AV12" i="13" s="1"/>
  <c r="AD12" i="13" s="1"/>
  <c r="AB42" i="12"/>
  <c r="AV10" i="13" s="1"/>
  <c r="AD10" i="13" s="1"/>
  <c r="AB46" i="12"/>
  <c r="AV14" i="13" s="1"/>
  <c r="AD14" i="13" s="1"/>
  <c r="AO15" i="13"/>
  <c r="AC29" i="12"/>
  <c r="Q74" i="12"/>
  <c r="S74" i="12" s="1"/>
  <c r="T74" i="12" s="1"/>
  <c r="Q66" i="12"/>
  <c r="S66" i="12" s="1"/>
  <c r="T66" i="12" s="1"/>
  <c r="Q72" i="12"/>
  <c r="S72" i="12" s="1"/>
  <c r="T72" i="12" s="1"/>
  <c r="Q64" i="12"/>
  <c r="S64" i="12" s="1"/>
  <c r="T64" i="12" s="1"/>
  <c r="Q75" i="12"/>
  <c r="S75" i="12" s="1"/>
  <c r="T75" i="12" s="1"/>
  <c r="Q127" i="12"/>
  <c r="Q71" i="12"/>
  <c r="S71" i="12" s="1"/>
  <c r="T71" i="12" s="1"/>
  <c r="Q67" i="12"/>
  <c r="S67" i="12" s="1"/>
  <c r="T67" i="12" s="1"/>
  <c r="Q70" i="12"/>
  <c r="S70" i="12" s="1"/>
  <c r="T70" i="12" s="1"/>
  <c r="Q69" i="12"/>
  <c r="S69" i="12" s="1"/>
  <c r="T69" i="12" s="1"/>
  <c r="Q68" i="12"/>
  <c r="S68" i="12" s="1"/>
  <c r="T68" i="12" s="1"/>
  <c r="Q65" i="12"/>
  <c r="S65" i="12" s="1"/>
  <c r="T65" i="12" s="1"/>
  <c r="Q73" i="12"/>
  <c r="S73" i="12" s="1"/>
  <c r="T73" i="12" s="1"/>
  <c r="Q128" i="12"/>
  <c r="Q81" i="12"/>
  <c r="S81" i="12" s="1"/>
  <c r="T81" i="12" s="1"/>
  <c r="Q85" i="12"/>
  <c r="S85" i="12" s="1"/>
  <c r="T85" i="12" s="1"/>
  <c r="Q77" i="12"/>
  <c r="S77" i="12" s="1"/>
  <c r="T77" i="12" s="1"/>
  <c r="Q84" i="12"/>
  <c r="S84" i="12" s="1"/>
  <c r="T84" i="12" s="1"/>
  <c r="Q80" i="12"/>
  <c r="S80" i="12" s="1"/>
  <c r="T80" i="12" s="1"/>
  <c r="Q87" i="12"/>
  <c r="S87" i="12" s="1"/>
  <c r="T87" i="12" s="1"/>
  <c r="Q86" i="12"/>
  <c r="S86" i="12" s="1"/>
  <c r="T86" i="12" s="1"/>
  <c r="Q83" i="12"/>
  <c r="S83" i="12" s="1"/>
  <c r="T83" i="12" s="1"/>
  <c r="Q82" i="12"/>
  <c r="S82" i="12" s="1"/>
  <c r="T82" i="12" s="1"/>
  <c r="Q79" i="12"/>
  <c r="S79" i="12" s="1"/>
  <c r="T79" i="12" s="1"/>
  <c r="Q76" i="12"/>
  <c r="S76" i="12" s="1"/>
  <c r="T76" i="12" s="1"/>
  <c r="Q78" i="12"/>
  <c r="S78" i="12" s="1"/>
  <c r="T78" i="12" s="1"/>
  <c r="T126" i="12"/>
  <c r="U126" i="12" s="1"/>
  <c r="AI52" i="12"/>
  <c r="AF46" i="12"/>
  <c r="BB14" i="13" s="1"/>
  <c r="AJ14" i="13" s="1"/>
  <c r="AF41" i="12"/>
  <c r="BB9" i="13" s="1"/>
  <c r="AJ9" i="13" s="1"/>
  <c r="AF48" i="12"/>
  <c r="BB16" i="13" s="1"/>
  <c r="AJ16" i="13" s="1"/>
  <c r="AF47" i="12"/>
  <c r="BB15" i="13" s="1"/>
  <c r="AJ15" i="13" s="1"/>
  <c r="AF44" i="12"/>
  <c r="BB12" i="13" s="1"/>
  <c r="AJ12" i="13" s="1"/>
  <c r="AF42" i="12"/>
  <c r="BB10" i="13" s="1"/>
  <c r="AJ10" i="13" s="1"/>
  <c r="AF40" i="12"/>
  <c r="AF51" i="12"/>
  <c r="BB19" i="13" s="1"/>
  <c r="AJ19" i="13" s="1"/>
  <c r="AF50" i="12"/>
  <c r="BB18" i="13" s="1"/>
  <c r="AJ18" i="13" s="1"/>
  <c r="AF45" i="12"/>
  <c r="BB13" i="13" s="1"/>
  <c r="AJ13" i="13" s="1"/>
  <c r="AF43" i="12"/>
  <c r="BB11" i="13" s="1"/>
  <c r="AJ11" i="13" s="1"/>
  <c r="AF49" i="12"/>
  <c r="BB17" i="13" s="1"/>
  <c r="AJ17" i="13" s="1"/>
  <c r="AA22" i="12"/>
  <c r="AE22" i="12"/>
  <c r="AO11" i="13"/>
  <c r="V125" i="12"/>
  <c r="AD30" i="12"/>
  <c r="AJ30" i="12" s="1"/>
  <c r="Q112" i="8"/>
  <c r="X112" i="8" s="1"/>
  <c r="W112" i="8"/>
  <c r="P137" i="8"/>
  <c r="Q94" i="8"/>
  <c r="W94" i="8"/>
  <c r="W137" i="8" s="1"/>
  <c r="T129" i="8"/>
  <c r="G129" i="8"/>
  <c r="U129" i="8" s="1"/>
  <c r="Q124" i="8"/>
  <c r="X124" i="8" s="1"/>
  <c r="W124" i="8"/>
  <c r="AE119" i="8"/>
  <c r="P119" i="8" s="1"/>
  <c r="Q119" i="8" s="1"/>
  <c r="P107" i="8"/>
  <c r="Q107" i="8" s="1"/>
  <c r="T109" i="8"/>
  <c r="G109" i="8"/>
  <c r="U109" i="8" s="1"/>
  <c r="W96" i="8"/>
  <c r="J96" i="8"/>
  <c r="X96" i="8" s="1"/>
  <c r="T110" i="8"/>
  <c r="G110" i="8"/>
  <c r="U110" i="8" s="1"/>
  <c r="G137" i="8"/>
  <c r="Q126" i="8"/>
  <c r="X126" i="8" s="1"/>
  <c r="W126" i="8"/>
  <c r="AE118" i="8"/>
  <c r="P118" i="8" s="1"/>
  <c r="P106" i="8"/>
  <c r="G121" i="8"/>
  <c r="AB120" i="8"/>
  <c r="I120" i="8" s="1"/>
  <c r="I108" i="8"/>
  <c r="T122" i="8"/>
  <c r="G122" i="8"/>
  <c r="U122" i="8" s="1"/>
  <c r="AD124" i="8"/>
  <c r="M124" i="8" s="1"/>
  <c r="M112" i="8"/>
  <c r="T108" i="8"/>
  <c r="G108" i="8"/>
  <c r="U108" i="8" s="1"/>
  <c r="W95" i="8"/>
  <c r="J95" i="8"/>
  <c r="I137" i="8"/>
  <c r="F139" i="8"/>
  <c r="Q127" i="8"/>
  <c r="X127" i="8" s="1"/>
  <c r="W127" i="8"/>
  <c r="N100" i="8"/>
  <c r="U100" i="8" s="1"/>
  <c r="U137" i="8" s="1"/>
  <c r="T100" i="8"/>
  <c r="T137" i="8" s="1"/>
  <c r="T120" i="8"/>
  <c r="G120" i="8"/>
  <c r="U120" i="8" s="1"/>
  <c r="AB119" i="8"/>
  <c r="I119" i="8" s="1"/>
  <c r="I107" i="8"/>
  <c r="X83" i="8"/>
  <c r="J136" i="8"/>
  <c r="Q109" i="8"/>
  <c r="X109" i="8" s="1"/>
  <c r="W109" i="8"/>
  <c r="Q113" i="8"/>
  <c r="X113" i="8" s="1"/>
  <c r="W113" i="8"/>
  <c r="U119" i="8"/>
  <c r="Q115" i="8"/>
  <c r="X115" i="8" s="1"/>
  <c r="W115" i="8"/>
  <c r="T113" i="8"/>
  <c r="G113" i="8"/>
  <c r="U113" i="8" s="1"/>
  <c r="W105" i="8"/>
  <c r="J105" i="8"/>
  <c r="X105" i="8" s="1"/>
  <c r="M137" i="8"/>
  <c r="Q121" i="8"/>
  <c r="X121" i="8" s="1"/>
  <c r="W121" i="8"/>
  <c r="Q125" i="8"/>
  <c r="X125" i="8" s="1"/>
  <c r="W125" i="8"/>
  <c r="W116" i="8"/>
  <c r="J116" i="8"/>
  <c r="X116" i="8" s="1"/>
  <c r="N114" i="8"/>
  <c r="U114" i="8" s="1"/>
  <c r="T114" i="8"/>
  <c r="Q99" i="8"/>
  <c r="X99" i="8" s="1"/>
  <c r="W99" i="8"/>
  <c r="T125" i="8"/>
  <c r="G125" i="8"/>
  <c r="U125" i="8" s="1"/>
  <c r="AB129" i="8"/>
  <c r="I129" i="8" s="1"/>
  <c r="I117" i="8"/>
  <c r="AD121" i="8"/>
  <c r="M121" i="8" s="1"/>
  <c r="N121" i="8" s="1"/>
  <c r="M109" i="8"/>
  <c r="N109" i="8" s="1"/>
  <c r="W136" i="8"/>
  <c r="N107" i="8"/>
  <c r="U107" i="8" s="1"/>
  <c r="M138" i="8"/>
  <c r="N137" i="8"/>
  <c r="T117" i="8"/>
  <c r="G117" i="8"/>
  <c r="U117" i="8" s="1"/>
  <c r="W128" i="8"/>
  <c r="J128" i="8"/>
  <c r="X128" i="8" s="1"/>
  <c r="N126" i="8"/>
  <c r="U126" i="8" s="1"/>
  <c r="T126" i="8"/>
  <c r="AE123" i="8"/>
  <c r="P123" i="8" s="1"/>
  <c r="P111" i="8"/>
  <c r="Q136" i="8"/>
  <c r="X82" i="8"/>
  <c r="Q114" i="8"/>
  <c r="X114" i="8" s="1"/>
  <c r="W114" i="8"/>
  <c r="N119" i="8"/>
  <c r="Q116" i="3"/>
  <c r="X116" i="3" s="1"/>
  <c r="W116" i="3"/>
  <c r="U118" i="3"/>
  <c r="G124" i="3"/>
  <c r="F139" i="3"/>
  <c r="N111" i="3"/>
  <c r="U111" i="3" s="1"/>
  <c r="T111" i="3"/>
  <c r="W118" i="3"/>
  <c r="J118" i="3"/>
  <c r="Q128" i="3"/>
  <c r="X128" i="3" s="1"/>
  <c r="W128" i="3"/>
  <c r="P115" i="3"/>
  <c r="Q115" i="3" s="1"/>
  <c r="AE127" i="3"/>
  <c r="P127" i="3" s="1"/>
  <c r="Q127" i="3" s="1"/>
  <c r="W105" i="3"/>
  <c r="J105" i="3"/>
  <c r="X105" i="3" s="1"/>
  <c r="N123" i="3"/>
  <c r="U123" i="3" s="1"/>
  <c r="T123" i="3"/>
  <c r="W127" i="3"/>
  <c r="J127" i="3"/>
  <c r="X127" i="3" s="1"/>
  <c r="W103" i="3"/>
  <c r="W137" i="3" s="1"/>
  <c r="W121" i="3"/>
  <c r="Q125" i="3"/>
  <c r="X125" i="3" s="1"/>
  <c r="W125" i="3"/>
  <c r="AD124" i="3"/>
  <c r="M124" i="3" s="1"/>
  <c r="N124" i="3" s="1"/>
  <c r="M112" i="3"/>
  <c r="N112" i="3" s="1"/>
  <c r="N129" i="3"/>
  <c r="U129" i="3" s="1"/>
  <c r="T129" i="3"/>
  <c r="J115" i="3"/>
  <c r="J137" i="3"/>
  <c r="X94" i="3"/>
  <c r="N103" i="3"/>
  <c r="U103" i="3" s="1"/>
  <c r="T103" i="3"/>
  <c r="X123" i="3"/>
  <c r="X111" i="3"/>
  <c r="N107" i="3"/>
  <c r="U107" i="3" s="1"/>
  <c r="T107" i="3"/>
  <c r="X109" i="3"/>
  <c r="U100" i="3"/>
  <c r="G137" i="3"/>
  <c r="N96" i="3"/>
  <c r="U96" i="3" s="1"/>
  <c r="T96" i="3"/>
  <c r="T137" i="3" s="1"/>
  <c r="M137" i="3"/>
  <c r="T116" i="3"/>
  <c r="G116" i="3"/>
  <c r="N136" i="3"/>
  <c r="I137" i="3"/>
  <c r="U106" i="3"/>
  <c r="X103" i="3"/>
  <c r="Q113" i="3"/>
  <c r="X113" i="3" s="1"/>
  <c r="W113" i="3"/>
  <c r="AB129" i="3"/>
  <c r="I129" i="3" s="1"/>
  <c r="I117" i="3"/>
  <c r="N117" i="3"/>
  <c r="U117" i="3" s="1"/>
  <c r="T117" i="3"/>
  <c r="AD127" i="3"/>
  <c r="M127" i="3" s="1"/>
  <c r="M115" i="3"/>
  <c r="W123" i="3"/>
  <c r="W111" i="3"/>
  <c r="N109" i="3"/>
  <c r="U109" i="3" s="1"/>
  <c r="T109" i="3"/>
  <c r="N119" i="3"/>
  <c r="U119" i="3" s="1"/>
  <c r="T119" i="3"/>
  <c r="W109" i="3"/>
  <c r="T100" i="3"/>
  <c r="AD120" i="3"/>
  <c r="M120" i="3" s="1"/>
  <c r="M108" i="3"/>
  <c r="T128" i="3"/>
  <c r="G128" i="3"/>
  <c r="U128" i="3" s="1"/>
  <c r="Q110" i="3"/>
  <c r="X110" i="3" s="1"/>
  <c r="W110" i="3"/>
  <c r="X136" i="3"/>
  <c r="Q108" i="3"/>
  <c r="Q138" i="3" s="1"/>
  <c r="Q114" i="3"/>
  <c r="X114" i="3" s="1"/>
  <c r="W114" i="3"/>
  <c r="P137" i="3"/>
  <c r="N121" i="3"/>
  <c r="U121" i="3" s="1"/>
  <c r="T121" i="3"/>
  <c r="U137" i="3"/>
  <c r="Q122" i="3"/>
  <c r="X122" i="3" s="1"/>
  <c r="W122" i="3"/>
  <c r="J136" i="3"/>
  <c r="Q120" i="3"/>
  <c r="P139" i="3"/>
  <c r="Q126" i="3"/>
  <c r="X126" i="3" s="1"/>
  <c r="W126" i="3"/>
  <c r="Q137" i="3"/>
  <c r="G112" i="3"/>
  <c r="F138" i="3"/>
  <c r="W108" i="3"/>
  <c r="I138" i="3"/>
  <c r="W106" i="3"/>
  <c r="J106" i="3"/>
  <c r="U112" i="3" l="1"/>
  <c r="C73" i="14"/>
  <c r="A85" i="14"/>
  <c r="C85" i="14" s="1"/>
  <c r="A74" i="14"/>
  <c r="C62" i="14"/>
  <c r="C40" i="14"/>
  <c r="A52" i="14"/>
  <c r="A30" i="14"/>
  <c r="C18" i="14"/>
  <c r="A19" i="14"/>
  <c r="C51" i="14"/>
  <c r="A63" i="14"/>
  <c r="C29" i="14"/>
  <c r="A41" i="14"/>
  <c r="AJ73" i="12"/>
  <c r="AJ68" i="12"/>
  <c r="AI73" i="12"/>
  <c r="AW12" i="13"/>
  <c r="AE12" i="13" s="1"/>
  <c r="AC12" i="13"/>
  <c r="AW19" i="13"/>
  <c r="AE19" i="13" s="1"/>
  <c r="AC19" i="13"/>
  <c r="W80" i="12"/>
  <c r="AP48" i="13" s="1"/>
  <c r="X48" i="13" s="1"/>
  <c r="W79" i="12"/>
  <c r="AP47" i="13" s="1"/>
  <c r="X47" i="13" s="1"/>
  <c r="W76" i="12"/>
  <c r="W12" i="13"/>
  <c r="AB62" i="12"/>
  <c r="AV30" i="13" s="1"/>
  <c r="AD30" i="13" s="1"/>
  <c r="AB54" i="12"/>
  <c r="AV22" i="13" s="1"/>
  <c r="AD22" i="13" s="1"/>
  <c r="AB56" i="12"/>
  <c r="AV24" i="13" s="1"/>
  <c r="AD24" i="13" s="1"/>
  <c r="AB63" i="12"/>
  <c r="AV31" i="13" s="1"/>
  <c r="AD31" i="13" s="1"/>
  <c r="AB58" i="12"/>
  <c r="AV26" i="13" s="1"/>
  <c r="AD26" i="13" s="1"/>
  <c r="AB55" i="12"/>
  <c r="AV23" i="13" s="1"/>
  <c r="AD23" i="13" s="1"/>
  <c r="AB59" i="12"/>
  <c r="AV27" i="13" s="1"/>
  <c r="AD27" i="13" s="1"/>
  <c r="AB60" i="12"/>
  <c r="AV28" i="13" s="1"/>
  <c r="AD28" i="13" s="1"/>
  <c r="AB61" i="12"/>
  <c r="AV29" i="13" s="1"/>
  <c r="AD29" i="13" s="1"/>
  <c r="AB52" i="12"/>
  <c r="AB57" i="12"/>
  <c r="AV25" i="13" s="1"/>
  <c r="AD25" i="13" s="1"/>
  <c r="AB53" i="12"/>
  <c r="AV21" i="13" s="1"/>
  <c r="AD21" i="13" s="1"/>
  <c r="AJ29" i="12"/>
  <c r="BC15" i="13"/>
  <c r="AK15" i="13" s="1"/>
  <c r="AI15" i="13"/>
  <c r="AH46" i="12"/>
  <c r="AL46" i="12" s="1"/>
  <c r="AP15" i="13"/>
  <c r="X15" i="13" s="1"/>
  <c r="BB8" i="13"/>
  <c r="AF125" i="12"/>
  <c r="AI87" i="12"/>
  <c r="W87" i="12" s="1"/>
  <c r="AP55" i="13" s="1"/>
  <c r="X55" i="13" s="1"/>
  <c r="AI65" i="12"/>
  <c r="T127" i="12"/>
  <c r="U127" i="12" s="1"/>
  <c r="AI64" i="12"/>
  <c r="AJ64" i="12" s="1"/>
  <c r="AJ50" i="12"/>
  <c r="AD50" i="12" s="1"/>
  <c r="AY18" i="13" s="1"/>
  <c r="AG18" i="13" s="1"/>
  <c r="AJ46" i="12"/>
  <c r="AD46" i="12" s="1"/>
  <c r="AY14" i="13" s="1"/>
  <c r="AG14" i="13" s="1"/>
  <c r="AJ40" i="12"/>
  <c r="AJ51" i="12"/>
  <c r="AD51" i="12" s="1"/>
  <c r="AY19" i="13" s="1"/>
  <c r="AG19" i="13" s="1"/>
  <c r="AJ45" i="12"/>
  <c r="AJ43" i="12"/>
  <c r="AD43" i="12" s="1"/>
  <c r="AY11" i="13" s="1"/>
  <c r="AG11" i="13" s="1"/>
  <c r="AJ49" i="12"/>
  <c r="AD49" i="12" s="1"/>
  <c r="AY17" i="13" s="1"/>
  <c r="AG17" i="13" s="1"/>
  <c r="AJ41" i="12"/>
  <c r="AJ48" i="12"/>
  <c r="AD48" i="12" s="1"/>
  <c r="AY16" i="13" s="1"/>
  <c r="AG16" i="13" s="1"/>
  <c r="AJ44" i="12"/>
  <c r="AJ47" i="12"/>
  <c r="AD47" i="12" s="1"/>
  <c r="AY15" i="13" s="1"/>
  <c r="AG15" i="13" s="1"/>
  <c r="AJ42" i="12"/>
  <c r="AU9" i="13"/>
  <c r="AU10" i="13"/>
  <c r="V31" i="12"/>
  <c r="AC31" i="12"/>
  <c r="W63" i="12"/>
  <c r="AP31" i="13" s="1"/>
  <c r="X31" i="13" s="1"/>
  <c r="W55" i="12"/>
  <c r="AP23" i="13" s="1"/>
  <c r="X23" i="13" s="1"/>
  <c r="W57" i="12"/>
  <c r="AP25" i="13" s="1"/>
  <c r="X25" i="13" s="1"/>
  <c r="W61" i="12"/>
  <c r="AP29" i="13" s="1"/>
  <c r="X29" i="13" s="1"/>
  <c r="W62" i="12"/>
  <c r="AP30" i="13" s="1"/>
  <c r="X30" i="13" s="1"/>
  <c r="W52" i="12"/>
  <c r="W53" i="12"/>
  <c r="AP21" i="13" s="1"/>
  <c r="X21" i="13" s="1"/>
  <c r="W58" i="12"/>
  <c r="AP26" i="13" s="1"/>
  <c r="X26" i="13" s="1"/>
  <c r="W54" i="12"/>
  <c r="AP22" i="13" s="1"/>
  <c r="X22" i="13" s="1"/>
  <c r="W59" i="12"/>
  <c r="AP27" i="13" s="1"/>
  <c r="X27" i="13" s="1"/>
  <c r="W56" i="12"/>
  <c r="AP24" i="13" s="1"/>
  <c r="X24" i="13" s="1"/>
  <c r="W60" i="12"/>
  <c r="AP28" i="13" s="1"/>
  <c r="X28" i="13" s="1"/>
  <c r="AI16" i="13"/>
  <c r="BC16" i="13"/>
  <c r="AK16" i="13" s="1"/>
  <c r="AA31" i="12"/>
  <c r="L22" i="12"/>
  <c r="W14" i="13"/>
  <c r="BE14" i="13"/>
  <c r="AP16" i="13"/>
  <c r="X16" i="13" s="1"/>
  <c r="AK48" i="12"/>
  <c r="AC48" i="12" s="1"/>
  <c r="AX16" i="13" s="1"/>
  <c r="AI86" i="12"/>
  <c r="AI84" i="12"/>
  <c r="W84" i="12" s="1"/>
  <c r="AP52" i="13" s="1"/>
  <c r="X52" i="13" s="1"/>
  <c r="AI69" i="12"/>
  <c r="AI66" i="12"/>
  <c r="AB125" i="12"/>
  <c r="AV8" i="13"/>
  <c r="W18" i="13"/>
  <c r="AW11" i="13"/>
  <c r="AE11" i="13" s="1"/>
  <c r="AC11" i="13"/>
  <c r="AW15" i="13"/>
  <c r="AE15" i="13" s="1"/>
  <c r="AC15" i="13"/>
  <c r="AI18" i="13"/>
  <c r="BC18" i="13"/>
  <c r="AK18" i="13" s="1"/>
  <c r="BC11" i="13"/>
  <c r="AK11" i="13" s="1"/>
  <c r="AI11" i="13"/>
  <c r="W17" i="13"/>
  <c r="W13" i="13"/>
  <c r="AC22" i="12"/>
  <c r="AI68" i="12"/>
  <c r="AP19" i="13"/>
  <c r="X19" i="13" s="1"/>
  <c r="AK51" i="12"/>
  <c r="AC51" i="12" s="1"/>
  <c r="AX19" i="13" s="1"/>
  <c r="T128" i="12"/>
  <c r="U128" i="12" s="1"/>
  <c r="AI76" i="12"/>
  <c r="AI77" i="12"/>
  <c r="AI70" i="12"/>
  <c r="AI74" i="12"/>
  <c r="AJ74" i="12" s="1"/>
  <c r="AB31" i="12"/>
  <c r="AW17" i="13"/>
  <c r="AE17" i="13" s="1"/>
  <c r="AC17" i="13"/>
  <c r="AA23" i="12"/>
  <c r="AE23" i="12"/>
  <c r="W19" i="13"/>
  <c r="BA8" i="13"/>
  <c r="AE125" i="12"/>
  <c r="BC13" i="13"/>
  <c r="AK13" i="13" s="1"/>
  <c r="AI13" i="13"/>
  <c r="AP11" i="13"/>
  <c r="W125" i="12"/>
  <c r="AK43" i="12"/>
  <c r="AC43" i="12" s="1"/>
  <c r="AI75" i="12"/>
  <c r="AJ75" i="12" s="1"/>
  <c r="AC14" i="13"/>
  <c r="AW14" i="13"/>
  <c r="AE14" i="13" s="1"/>
  <c r="BC9" i="13"/>
  <c r="AK9" i="13" s="1"/>
  <c r="AI9" i="13"/>
  <c r="AF31" i="12"/>
  <c r="AI79" i="12"/>
  <c r="AI85" i="12"/>
  <c r="AI67" i="12"/>
  <c r="AJ67" i="12" s="1"/>
  <c r="J23" i="12"/>
  <c r="V23" i="12" s="1"/>
  <c r="P24" i="12"/>
  <c r="J24" i="12" s="1"/>
  <c r="V24" i="12" s="1"/>
  <c r="AW13" i="13"/>
  <c r="AE13" i="13" s="1"/>
  <c r="AC13" i="13"/>
  <c r="AA24" i="12"/>
  <c r="AE24" i="12"/>
  <c r="AA57" i="12"/>
  <c r="AU25" i="13" s="1"/>
  <c r="AA59" i="12"/>
  <c r="AU27" i="13" s="1"/>
  <c r="AA53" i="12"/>
  <c r="AU21" i="13" s="1"/>
  <c r="AA63" i="12"/>
  <c r="AU31" i="13" s="1"/>
  <c r="AA58" i="12"/>
  <c r="AU26" i="13" s="1"/>
  <c r="AA54" i="12"/>
  <c r="AU22" i="13" s="1"/>
  <c r="AA55" i="12"/>
  <c r="AU23" i="13" s="1"/>
  <c r="AA56" i="12"/>
  <c r="AU24" i="13" s="1"/>
  <c r="AA60" i="12"/>
  <c r="AU28" i="13" s="1"/>
  <c r="AA61" i="12"/>
  <c r="AU29" i="13" s="1"/>
  <c r="AA52" i="12"/>
  <c r="AA62" i="12"/>
  <c r="AU30" i="13" s="1"/>
  <c r="AI10" i="13"/>
  <c r="BC10" i="13"/>
  <c r="AK10" i="13" s="1"/>
  <c r="BC17" i="13"/>
  <c r="AK17" i="13" s="1"/>
  <c r="AI17" i="13"/>
  <c r="AE31" i="12"/>
  <c r="AI80" i="12"/>
  <c r="AP17" i="13"/>
  <c r="X17" i="13" s="1"/>
  <c r="AK49" i="12"/>
  <c r="AC49" i="12" s="1"/>
  <c r="AX17" i="13" s="1"/>
  <c r="BE17" i="13" s="1"/>
  <c r="AI78" i="12"/>
  <c r="W78" i="12" s="1"/>
  <c r="AP46" i="13" s="1"/>
  <c r="X46" i="13" s="1"/>
  <c r="AI82" i="12"/>
  <c r="AI81" i="12"/>
  <c r="W81" i="12" s="1"/>
  <c r="AP49" i="13" s="1"/>
  <c r="X49" i="13" s="1"/>
  <c r="AI71" i="12"/>
  <c r="AH22" i="12"/>
  <c r="AI22" i="12" s="1"/>
  <c r="W32" i="12" s="1"/>
  <c r="V32" i="12"/>
  <c r="AA125" i="12"/>
  <c r="AU8" i="13"/>
  <c r="AE61" i="12"/>
  <c r="BA29" i="13" s="1"/>
  <c r="AE53" i="12"/>
  <c r="BA21" i="13" s="1"/>
  <c r="AE63" i="12"/>
  <c r="BA31" i="13" s="1"/>
  <c r="AE55" i="12"/>
  <c r="BA23" i="13" s="1"/>
  <c r="AE60" i="12"/>
  <c r="BA28" i="13" s="1"/>
  <c r="AE59" i="12"/>
  <c r="BA27" i="13" s="1"/>
  <c r="AE56" i="12"/>
  <c r="BA24" i="13" s="1"/>
  <c r="AE52" i="12"/>
  <c r="AE62" i="12"/>
  <c r="BA30" i="13" s="1"/>
  <c r="AE57" i="12"/>
  <c r="BA25" i="13" s="1"/>
  <c r="AE58" i="12"/>
  <c r="BA26" i="13" s="1"/>
  <c r="AE54" i="12"/>
  <c r="BA22" i="13" s="1"/>
  <c r="BC14" i="13"/>
  <c r="AK14" i="13" s="1"/>
  <c r="AI14" i="13"/>
  <c r="BC19" i="13"/>
  <c r="AK19" i="13" s="1"/>
  <c r="AI19" i="13"/>
  <c r="AF32" i="12"/>
  <c r="AH48" i="12"/>
  <c r="AL48" i="12" s="1"/>
  <c r="AP14" i="13"/>
  <c r="X14" i="13" s="1"/>
  <c r="AK46" i="12"/>
  <c r="AC46" i="12" s="1"/>
  <c r="AX14" i="13" s="1"/>
  <c r="L24" i="12"/>
  <c r="AF24" i="12"/>
  <c r="AB24" i="12"/>
  <c r="AK50" i="12"/>
  <c r="AC50" i="12" s="1"/>
  <c r="AI72" i="12"/>
  <c r="AC16" i="13"/>
  <c r="AW16" i="13"/>
  <c r="AE16" i="13" s="1"/>
  <c r="AF58" i="12"/>
  <c r="BB26" i="13" s="1"/>
  <c r="AJ26" i="13" s="1"/>
  <c r="AF60" i="12"/>
  <c r="BB28" i="13" s="1"/>
  <c r="AJ28" i="13" s="1"/>
  <c r="AF52" i="12"/>
  <c r="AF59" i="12"/>
  <c r="BB27" i="13" s="1"/>
  <c r="AJ27" i="13" s="1"/>
  <c r="AF56" i="12"/>
  <c r="BB24" i="13" s="1"/>
  <c r="AJ24" i="13" s="1"/>
  <c r="AF62" i="12"/>
  <c r="BB30" i="13" s="1"/>
  <c r="AJ30" i="13" s="1"/>
  <c r="AF61" i="12"/>
  <c r="BB29" i="13" s="1"/>
  <c r="AJ29" i="13" s="1"/>
  <c r="AF57" i="12"/>
  <c r="BB25" i="13" s="1"/>
  <c r="AJ25" i="13" s="1"/>
  <c r="AF63" i="12"/>
  <c r="BB31" i="13" s="1"/>
  <c r="AJ31" i="13" s="1"/>
  <c r="AF54" i="12"/>
  <c r="BB22" i="13" s="1"/>
  <c r="AJ22" i="13" s="1"/>
  <c r="AF53" i="12"/>
  <c r="BB21" i="13" s="1"/>
  <c r="AJ21" i="13" s="1"/>
  <c r="AF55" i="12"/>
  <c r="BB23" i="13" s="1"/>
  <c r="AJ23" i="13" s="1"/>
  <c r="W11" i="13"/>
  <c r="AO95" i="13"/>
  <c r="AI83" i="12"/>
  <c r="W15" i="13"/>
  <c r="AA75" i="12"/>
  <c r="AU43" i="13" s="1"/>
  <c r="AA72" i="12"/>
  <c r="AU40" i="13" s="1"/>
  <c r="AA65" i="12"/>
  <c r="AU33" i="13" s="1"/>
  <c r="AA64" i="12"/>
  <c r="AA73" i="12"/>
  <c r="AU41" i="13" s="1"/>
  <c r="AA74" i="12"/>
  <c r="AU42" i="13" s="1"/>
  <c r="AA68" i="12"/>
  <c r="AU36" i="13" s="1"/>
  <c r="AA66" i="12"/>
  <c r="AU34" i="13" s="1"/>
  <c r="AW18" i="13"/>
  <c r="AE18" i="13" s="1"/>
  <c r="AC18" i="13"/>
  <c r="V58" i="12"/>
  <c r="V60" i="12"/>
  <c r="V52" i="12"/>
  <c r="AI29" i="12"/>
  <c r="V61" i="12"/>
  <c r="V57" i="12"/>
  <c r="V62" i="12"/>
  <c r="V63" i="12"/>
  <c r="V53" i="12"/>
  <c r="V54" i="12"/>
  <c r="V55" i="12"/>
  <c r="V59" i="12"/>
  <c r="V56" i="12"/>
  <c r="BC12" i="13"/>
  <c r="AK12" i="13" s="1"/>
  <c r="AI12" i="13"/>
  <c r="AB32" i="12"/>
  <c r="BE16" i="13"/>
  <c r="W16" i="13"/>
  <c r="L23" i="12"/>
  <c r="AF23" i="12"/>
  <c r="AB23" i="12"/>
  <c r="AD23" i="12" s="1"/>
  <c r="AD31" i="12"/>
  <c r="N124" i="8"/>
  <c r="U124" i="8" s="1"/>
  <c r="T124" i="8"/>
  <c r="X136" i="8"/>
  <c r="Q137" i="8"/>
  <c r="X94" i="8"/>
  <c r="X137" i="8" s="1"/>
  <c r="W129" i="8"/>
  <c r="J129" i="8"/>
  <c r="X129" i="8" s="1"/>
  <c r="W119" i="8"/>
  <c r="J119" i="8"/>
  <c r="I139" i="8"/>
  <c r="X95" i="8"/>
  <c r="J137" i="8"/>
  <c r="W108" i="8"/>
  <c r="J108" i="8"/>
  <c r="X108" i="8" s="1"/>
  <c r="W107" i="8"/>
  <c r="J107" i="8"/>
  <c r="I138" i="8"/>
  <c r="Q123" i="8"/>
  <c r="X123" i="8" s="1"/>
  <c r="W123" i="8"/>
  <c r="W120" i="8"/>
  <c r="J120" i="8"/>
  <c r="X120" i="8" s="1"/>
  <c r="P139" i="8"/>
  <c r="Q118" i="8"/>
  <c r="W118" i="8"/>
  <c r="M139" i="8"/>
  <c r="U121" i="8"/>
  <c r="U139" i="8" s="1"/>
  <c r="Q111" i="8"/>
  <c r="X111" i="8" s="1"/>
  <c r="W111" i="8"/>
  <c r="N139" i="8"/>
  <c r="T121" i="8"/>
  <c r="T139" i="8" s="1"/>
  <c r="W117" i="8"/>
  <c r="J117" i="8"/>
  <c r="X117" i="8" s="1"/>
  <c r="G138" i="8"/>
  <c r="G139" i="8"/>
  <c r="N112" i="8"/>
  <c r="U112" i="8" s="1"/>
  <c r="U138" i="8" s="1"/>
  <c r="T112" i="8"/>
  <c r="T138" i="8" s="1"/>
  <c r="P138" i="8"/>
  <c r="Q106" i="8"/>
  <c r="W106" i="8"/>
  <c r="N127" i="3"/>
  <c r="U127" i="3" s="1"/>
  <c r="T127" i="3"/>
  <c r="N137" i="3"/>
  <c r="U124" i="3"/>
  <c r="G139" i="3"/>
  <c r="N115" i="3"/>
  <c r="U115" i="3" s="1"/>
  <c r="T115" i="3"/>
  <c r="X137" i="3"/>
  <c r="T124" i="3"/>
  <c r="Q139" i="3"/>
  <c r="W117" i="3"/>
  <c r="J117" i="3"/>
  <c r="X117" i="3" s="1"/>
  <c r="J139" i="3"/>
  <c r="X118" i="3"/>
  <c r="W129" i="3"/>
  <c r="J129" i="3"/>
  <c r="X129" i="3" s="1"/>
  <c r="U116" i="3"/>
  <c r="G138" i="3"/>
  <c r="X115" i="3"/>
  <c r="W139" i="3"/>
  <c r="T112" i="3"/>
  <c r="N108" i="3"/>
  <c r="T108" i="3"/>
  <c r="T138" i="3" s="1"/>
  <c r="M138" i="3"/>
  <c r="W115" i="3"/>
  <c r="W138" i="3" s="1"/>
  <c r="X120" i="3"/>
  <c r="I139" i="3"/>
  <c r="X108" i="3"/>
  <c r="X106" i="3"/>
  <c r="P138" i="3"/>
  <c r="N120" i="3"/>
  <c r="U120" i="3" s="1"/>
  <c r="T120" i="3"/>
  <c r="T139" i="3" s="1"/>
  <c r="M139" i="3"/>
  <c r="U139" i="3" l="1"/>
  <c r="C19" i="14"/>
  <c r="A31" i="14"/>
  <c r="A42" i="14"/>
  <c r="C30" i="14"/>
  <c r="C41" i="14"/>
  <c r="A53" i="14"/>
  <c r="C63" i="14"/>
  <c r="A75" i="14"/>
  <c r="A86" i="14"/>
  <c r="C86" i="14" s="1"/>
  <c r="C74" i="14"/>
  <c r="C52" i="14"/>
  <c r="A64" i="14"/>
  <c r="AK58" i="12"/>
  <c r="AC58" i="12" s="1"/>
  <c r="AX26" i="13" s="1"/>
  <c r="AK71" i="12"/>
  <c r="AF71" i="12"/>
  <c r="BB39" i="13" s="1"/>
  <c r="AJ39" i="13" s="1"/>
  <c r="AE71" i="12"/>
  <c r="BA39" i="13" s="1"/>
  <c r="AB71" i="12"/>
  <c r="AV39" i="13" s="1"/>
  <c r="AD39" i="13" s="1"/>
  <c r="V71" i="12"/>
  <c r="W71" i="12"/>
  <c r="AP39" i="13" s="1"/>
  <c r="X39" i="13" s="1"/>
  <c r="W70" i="12"/>
  <c r="AP38" i="13" s="1"/>
  <c r="X38" i="13" s="1"/>
  <c r="AF70" i="12"/>
  <c r="BB38" i="13" s="1"/>
  <c r="AJ38" i="13" s="1"/>
  <c r="V70" i="12"/>
  <c r="AE70" i="12"/>
  <c r="BA38" i="13" s="1"/>
  <c r="AB70" i="12"/>
  <c r="AV38" i="13" s="1"/>
  <c r="AD38" i="13" s="1"/>
  <c r="AE69" i="12"/>
  <c r="BA37" i="13" s="1"/>
  <c r="AF69" i="12"/>
  <c r="BB37" i="13" s="1"/>
  <c r="AJ37" i="13" s="1"/>
  <c r="W69" i="12"/>
  <c r="AP37" i="13" s="1"/>
  <c r="X37" i="13" s="1"/>
  <c r="AB69" i="12"/>
  <c r="AV37" i="13" s="1"/>
  <c r="AD37" i="13" s="1"/>
  <c r="V69" i="12"/>
  <c r="AK69" i="12" s="1"/>
  <c r="AC69" i="12" s="1"/>
  <c r="AX37" i="13" s="1"/>
  <c r="AD45" i="12"/>
  <c r="AY13" i="13" s="1"/>
  <c r="AG13" i="13" s="1"/>
  <c r="AK45" i="12"/>
  <c r="AC45" i="12" s="1"/>
  <c r="V65" i="12"/>
  <c r="AE65" i="12"/>
  <c r="BA33" i="13" s="1"/>
  <c r="AF65" i="12"/>
  <c r="BB33" i="13" s="1"/>
  <c r="AJ33" i="13" s="1"/>
  <c r="AB65" i="12"/>
  <c r="AV33" i="13" s="1"/>
  <c r="AD33" i="13" s="1"/>
  <c r="W65" i="12"/>
  <c r="AP33" i="13" s="1"/>
  <c r="X33" i="13" s="1"/>
  <c r="AK47" i="12"/>
  <c r="AC47" i="12" s="1"/>
  <c r="AP44" i="13"/>
  <c r="AO30" i="13"/>
  <c r="AU32" i="13"/>
  <c r="AA127" i="12"/>
  <c r="AD24" i="12"/>
  <c r="BC27" i="13"/>
  <c r="AK27" i="13" s="1"/>
  <c r="AI27" i="13"/>
  <c r="AU95" i="13"/>
  <c r="AC8" i="13"/>
  <c r="AW8" i="13"/>
  <c r="AW23" i="13"/>
  <c r="AE23" i="13" s="1"/>
  <c r="AC23" i="13"/>
  <c r="AC23" i="12"/>
  <c r="AK68" i="12"/>
  <c r="AC68" i="12" s="1"/>
  <c r="AX36" i="13" s="1"/>
  <c r="AB68" i="12"/>
  <c r="AV36" i="13" s="1"/>
  <c r="AD36" i="13" s="1"/>
  <c r="AF68" i="12"/>
  <c r="BB36" i="13" s="1"/>
  <c r="AJ36" i="13" s="1"/>
  <c r="V68" i="12"/>
  <c r="W68" i="12"/>
  <c r="AP36" i="13" s="1"/>
  <c r="X36" i="13" s="1"/>
  <c r="AE68" i="12"/>
  <c r="BA36" i="13" s="1"/>
  <c r="AD42" i="12"/>
  <c r="AY10" i="13" s="1"/>
  <c r="AG10" i="13" s="1"/>
  <c r="AK42" i="12"/>
  <c r="AC42" i="12" s="1"/>
  <c r="AE32" i="12"/>
  <c r="AI24" i="13"/>
  <c r="BC24" i="13"/>
  <c r="AK24" i="13" s="1"/>
  <c r="BC28" i="13"/>
  <c r="AK28" i="13" s="1"/>
  <c r="AI28" i="13"/>
  <c r="AA70" i="12"/>
  <c r="AU38" i="13" s="1"/>
  <c r="AC40" i="13"/>
  <c r="AZ14" i="13"/>
  <c r="AH14" i="13" s="1"/>
  <c r="AF14" i="13"/>
  <c r="AM14" i="13" s="1"/>
  <c r="BC22" i="13"/>
  <c r="AK22" i="13" s="1"/>
  <c r="AI22" i="13"/>
  <c r="BC23" i="13"/>
  <c r="AK23" i="13" s="1"/>
  <c r="AI23" i="13"/>
  <c r="AW26" i="13"/>
  <c r="AE26" i="13" s="1"/>
  <c r="AC26" i="13"/>
  <c r="AC32" i="12"/>
  <c r="AV95" i="13"/>
  <c r="AD8" i="13"/>
  <c r="AD95" i="13" s="1"/>
  <c r="AA84" i="12"/>
  <c r="AU52" i="13" s="1"/>
  <c r="AA80" i="12"/>
  <c r="AU48" i="13" s="1"/>
  <c r="AA77" i="12"/>
  <c r="AU45" i="13" s="1"/>
  <c r="AA76" i="12"/>
  <c r="AA87" i="12"/>
  <c r="AU55" i="13" s="1"/>
  <c r="AA85" i="12"/>
  <c r="AU53" i="13" s="1"/>
  <c r="AA83" i="12"/>
  <c r="AU51" i="13" s="1"/>
  <c r="AA81" i="12"/>
  <c r="AU49" i="13" s="1"/>
  <c r="AA79" i="12"/>
  <c r="AU47" i="13" s="1"/>
  <c r="AA86" i="12"/>
  <c r="AU54" i="13" s="1"/>
  <c r="AA82" i="12"/>
  <c r="AU50" i="13" s="1"/>
  <c r="AA78" i="12"/>
  <c r="AU46" i="13" s="1"/>
  <c r="V85" i="12"/>
  <c r="V81" i="12"/>
  <c r="V84" i="12"/>
  <c r="V80" i="12"/>
  <c r="V87" i="12"/>
  <c r="V86" i="12"/>
  <c r="V83" i="12"/>
  <c r="V82" i="12"/>
  <c r="V79" i="12"/>
  <c r="V78" i="12"/>
  <c r="V76" i="12"/>
  <c r="AI31" i="12"/>
  <c r="V77" i="12"/>
  <c r="AD44" i="12"/>
  <c r="AY12" i="13" s="1"/>
  <c r="AG12" i="13" s="1"/>
  <c r="AK44" i="12"/>
  <c r="AC44" i="12" s="1"/>
  <c r="AD32" i="12"/>
  <c r="AJ32" i="12" s="1"/>
  <c r="AO31" i="13"/>
  <c r="AE67" i="12"/>
  <c r="BA35" i="13" s="1"/>
  <c r="V67" i="12"/>
  <c r="AB67" i="12"/>
  <c r="AV35" i="13" s="1"/>
  <c r="AD35" i="13" s="1"/>
  <c r="W67" i="12"/>
  <c r="AP35" i="13" s="1"/>
  <c r="X35" i="13" s="1"/>
  <c r="AF67" i="12"/>
  <c r="BB35" i="13" s="1"/>
  <c r="AJ35" i="13" s="1"/>
  <c r="AC33" i="13"/>
  <c r="Q122" i="12"/>
  <c r="S122" i="12" s="1"/>
  <c r="T122" i="12" s="1"/>
  <c r="Q120" i="12"/>
  <c r="S120" i="12" s="1"/>
  <c r="T120" i="12" s="1"/>
  <c r="Q123" i="12"/>
  <c r="S123" i="12" s="1"/>
  <c r="T123" i="12" s="1"/>
  <c r="Q121" i="12"/>
  <c r="S121" i="12" s="1"/>
  <c r="T121" i="12" s="1"/>
  <c r="Q113" i="12"/>
  <c r="S113" i="12" s="1"/>
  <c r="T113" i="12" s="1"/>
  <c r="Q131" i="12"/>
  <c r="Q117" i="12"/>
  <c r="S117" i="12" s="1"/>
  <c r="T117" i="12" s="1"/>
  <c r="Q119" i="12"/>
  <c r="S119" i="12" s="1"/>
  <c r="T119" i="12" s="1"/>
  <c r="Q116" i="12"/>
  <c r="S116" i="12" s="1"/>
  <c r="T116" i="12" s="1"/>
  <c r="Q118" i="12"/>
  <c r="S118" i="12" s="1"/>
  <c r="T118" i="12" s="1"/>
  <c r="Q114" i="12"/>
  <c r="S114" i="12" s="1"/>
  <c r="T114" i="12" s="1"/>
  <c r="Q112" i="12"/>
  <c r="S112" i="12" s="1"/>
  <c r="T112" i="12" s="1"/>
  <c r="Q115" i="12"/>
  <c r="S115" i="12" s="1"/>
  <c r="T115" i="12" s="1"/>
  <c r="AJ70" i="12"/>
  <c r="AK70" i="12" s="1"/>
  <c r="AC70" i="12" s="1"/>
  <c r="AX38" i="13" s="1"/>
  <c r="AC34" i="13"/>
  <c r="AA67" i="12"/>
  <c r="AU35" i="13" s="1"/>
  <c r="W95" i="13"/>
  <c r="AF72" i="12"/>
  <c r="BB40" i="13" s="1"/>
  <c r="AJ40" i="13" s="1"/>
  <c r="AB72" i="12"/>
  <c r="AV40" i="13" s="1"/>
  <c r="AD40" i="13" s="1"/>
  <c r="V72" i="12"/>
  <c r="AE72" i="12"/>
  <c r="BA40" i="13" s="1"/>
  <c r="W72" i="12"/>
  <c r="AP40" i="13" s="1"/>
  <c r="X40" i="13" s="1"/>
  <c r="AI26" i="13"/>
  <c r="BC26" i="13"/>
  <c r="AK26" i="13" s="1"/>
  <c r="AI31" i="13"/>
  <c r="BC31" i="13"/>
  <c r="AK31" i="13" s="1"/>
  <c r="AC30" i="13"/>
  <c r="AW30" i="13"/>
  <c r="AE30" i="13" s="1"/>
  <c r="AW31" i="13"/>
  <c r="AE31" i="13" s="1"/>
  <c r="AC31" i="13"/>
  <c r="W75" i="12"/>
  <c r="AP43" i="13" s="1"/>
  <c r="X43" i="13" s="1"/>
  <c r="AE75" i="12"/>
  <c r="BA43" i="13" s="1"/>
  <c r="AB75" i="12"/>
  <c r="AV43" i="13" s="1"/>
  <c r="AD43" i="13" s="1"/>
  <c r="V75" i="12"/>
  <c r="AF75" i="12"/>
  <c r="BB43" i="13" s="1"/>
  <c r="AJ43" i="13" s="1"/>
  <c r="BA95" i="13"/>
  <c r="AI8" i="13"/>
  <c r="AI95" i="13" s="1"/>
  <c r="BC8" i="13"/>
  <c r="AP20" i="13"/>
  <c r="W126" i="12"/>
  <c r="W82" i="12"/>
  <c r="AP50" i="13" s="1"/>
  <c r="X50" i="13" s="1"/>
  <c r="AJ71" i="12"/>
  <c r="AD71" i="12" s="1"/>
  <c r="AY39" i="13" s="1"/>
  <c r="AG39" i="13" s="1"/>
  <c r="AW41" i="13"/>
  <c r="AE41" i="13" s="1"/>
  <c r="AC41" i="13"/>
  <c r="AF17" i="13"/>
  <c r="AZ17" i="13"/>
  <c r="AH17" i="13" s="1"/>
  <c r="X11" i="13"/>
  <c r="X95" i="13" s="1"/>
  <c r="AP95" i="13"/>
  <c r="AC24" i="12"/>
  <c r="AV20" i="13"/>
  <c r="AB126" i="12"/>
  <c r="AO29" i="13"/>
  <c r="AO27" i="13"/>
  <c r="Q130" i="12"/>
  <c r="Q105" i="12"/>
  <c r="S105" i="12" s="1"/>
  <c r="T105" i="12" s="1"/>
  <c r="Q108" i="12"/>
  <c r="S108" i="12" s="1"/>
  <c r="T108" i="12" s="1"/>
  <c r="Q100" i="12"/>
  <c r="S100" i="12" s="1"/>
  <c r="T100" i="12" s="1"/>
  <c r="Q109" i="12"/>
  <c r="S109" i="12" s="1"/>
  <c r="T109" i="12" s="1"/>
  <c r="Q101" i="12"/>
  <c r="S101" i="12" s="1"/>
  <c r="T101" i="12" s="1"/>
  <c r="Q110" i="12"/>
  <c r="S110" i="12" s="1"/>
  <c r="T110" i="12" s="1"/>
  <c r="Q111" i="12"/>
  <c r="S111" i="12" s="1"/>
  <c r="T111" i="12" s="1"/>
  <c r="Q107" i="12"/>
  <c r="S107" i="12" s="1"/>
  <c r="T107" i="12" s="1"/>
  <c r="Q103" i="12"/>
  <c r="S103" i="12" s="1"/>
  <c r="T103" i="12" s="1"/>
  <c r="Q106" i="12"/>
  <c r="S106" i="12" s="1"/>
  <c r="T106" i="12" s="1"/>
  <c r="Q104" i="12"/>
  <c r="S104" i="12" s="1"/>
  <c r="T104" i="12" s="1"/>
  <c r="Q102" i="12"/>
  <c r="S102" i="12" s="1"/>
  <c r="T102" i="12" s="1"/>
  <c r="AO23" i="13"/>
  <c r="AO20" i="13"/>
  <c r="V126" i="12"/>
  <c r="AW36" i="13"/>
  <c r="AE36" i="13" s="1"/>
  <c r="AC36" i="13"/>
  <c r="AW43" i="13"/>
  <c r="AE43" i="13" s="1"/>
  <c r="AC43" i="13"/>
  <c r="BE11" i="13"/>
  <c r="BC25" i="13"/>
  <c r="AK25" i="13" s="1"/>
  <c r="AI25" i="13"/>
  <c r="BC21" i="13"/>
  <c r="AK21" i="13" s="1"/>
  <c r="AI21" i="13"/>
  <c r="AU20" i="13"/>
  <c r="AA126" i="12"/>
  <c r="AW21" i="13"/>
  <c r="AE21" i="13" s="1"/>
  <c r="AC21" i="13"/>
  <c r="AH24" i="12"/>
  <c r="AI24" i="12" s="1"/>
  <c r="W34" i="12" s="1"/>
  <c r="AF83" i="12"/>
  <c r="BB51" i="13" s="1"/>
  <c r="AJ51" i="13" s="1"/>
  <c r="AF87" i="12"/>
  <c r="BB55" i="13" s="1"/>
  <c r="AJ55" i="13" s="1"/>
  <c r="AF79" i="12"/>
  <c r="BB47" i="13" s="1"/>
  <c r="AJ47" i="13" s="1"/>
  <c r="AF85" i="12"/>
  <c r="BB53" i="13" s="1"/>
  <c r="AJ53" i="13" s="1"/>
  <c r="AF81" i="12"/>
  <c r="BB49" i="13" s="1"/>
  <c r="AJ49" i="13" s="1"/>
  <c r="AF76" i="12"/>
  <c r="AF86" i="12"/>
  <c r="BB54" i="13" s="1"/>
  <c r="AJ54" i="13" s="1"/>
  <c r="AF84" i="12"/>
  <c r="BB52" i="13" s="1"/>
  <c r="AJ52" i="13" s="1"/>
  <c r="AF82" i="12"/>
  <c r="BB50" i="13" s="1"/>
  <c r="AJ50" i="13" s="1"/>
  <c r="AF80" i="12"/>
  <c r="BB48" i="13" s="1"/>
  <c r="AJ48" i="13" s="1"/>
  <c r="AF78" i="12"/>
  <c r="BB46" i="13" s="1"/>
  <c r="AJ46" i="13" s="1"/>
  <c r="AF77" i="12"/>
  <c r="BB45" i="13" s="1"/>
  <c r="AJ45" i="13" s="1"/>
  <c r="AB87" i="12"/>
  <c r="AV55" i="13" s="1"/>
  <c r="AD55" i="13" s="1"/>
  <c r="AB79" i="12"/>
  <c r="AV47" i="13" s="1"/>
  <c r="AD47" i="13" s="1"/>
  <c r="AB83" i="12"/>
  <c r="AV51" i="13" s="1"/>
  <c r="AD51" i="13" s="1"/>
  <c r="AB85" i="12"/>
  <c r="AV53" i="13" s="1"/>
  <c r="AD53" i="13" s="1"/>
  <c r="AB81" i="12"/>
  <c r="AV49" i="13" s="1"/>
  <c r="AD49" i="13" s="1"/>
  <c r="AB77" i="12"/>
  <c r="AV45" i="13" s="1"/>
  <c r="AD45" i="13" s="1"/>
  <c r="AJ31" i="12"/>
  <c r="AB76" i="12"/>
  <c r="AB86" i="12"/>
  <c r="AV54" i="13" s="1"/>
  <c r="AD54" i="13" s="1"/>
  <c r="AB84" i="12"/>
  <c r="AV52" i="13" s="1"/>
  <c r="AD52" i="13" s="1"/>
  <c r="AB82" i="12"/>
  <c r="AV50" i="13" s="1"/>
  <c r="AD50" i="13" s="1"/>
  <c r="AB80" i="12"/>
  <c r="AV48" i="13" s="1"/>
  <c r="AD48" i="13" s="1"/>
  <c r="AB78" i="12"/>
  <c r="AV46" i="13" s="1"/>
  <c r="AD46" i="13" s="1"/>
  <c r="AW10" i="13"/>
  <c r="AE10" i="13" s="1"/>
  <c r="AC10" i="13"/>
  <c r="AD41" i="12"/>
  <c r="AY9" i="13" s="1"/>
  <c r="AG9" i="13" s="1"/>
  <c r="AK41" i="12"/>
  <c r="AC41" i="12" s="1"/>
  <c r="AK64" i="12"/>
  <c r="AC64" i="12" s="1"/>
  <c r="W64" i="12"/>
  <c r="AF64" i="12"/>
  <c r="AB64" i="12"/>
  <c r="AD64" i="12" s="1"/>
  <c r="AE64" i="12"/>
  <c r="V64" i="12"/>
  <c r="W83" i="12"/>
  <c r="AP51" i="13" s="1"/>
  <c r="X51" i="13" s="1"/>
  <c r="AJ65" i="12"/>
  <c r="AJ72" i="12"/>
  <c r="AC24" i="13"/>
  <c r="AW24" i="13"/>
  <c r="AE24" i="13" s="1"/>
  <c r="AO25" i="13"/>
  <c r="AO28" i="13"/>
  <c r="AC42" i="13"/>
  <c r="AA69" i="12"/>
  <c r="AU37" i="13" s="1"/>
  <c r="AX18" i="13"/>
  <c r="AH50" i="12"/>
  <c r="AL50" i="12" s="1"/>
  <c r="BC30" i="13"/>
  <c r="AK30" i="13" s="1"/>
  <c r="AI30" i="13"/>
  <c r="BC29" i="13"/>
  <c r="AK29" i="13" s="1"/>
  <c r="AI29" i="13"/>
  <c r="AE80" i="12"/>
  <c r="BA48" i="13" s="1"/>
  <c r="AE84" i="12"/>
  <c r="BA52" i="13" s="1"/>
  <c r="AE87" i="12"/>
  <c r="BA55" i="13" s="1"/>
  <c r="AE85" i="12"/>
  <c r="BA53" i="13" s="1"/>
  <c r="AE83" i="12"/>
  <c r="BA51" i="13" s="1"/>
  <c r="AE81" i="12"/>
  <c r="BA49" i="13" s="1"/>
  <c r="AE79" i="12"/>
  <c r="BA47" i="13" s="1"/>
  <c r="AE76" i="12"/>
  <c r="AE86" i="12"/>
  <c r="BA54" i="13" s="1"/>
  <c r="AE82" i="12"/>
  <c r="BA50" i="13" s="1"/>
  <c r="AE78" i="12"/>
  <c r="BA46" i="13" s="1"/>
  <c r="AE77" i="12"/>
  <c r="BA45" i="13" s="1"/>
  <c r="AW29" i="13"/>
  <c r="AE29" i="13" s="1"/>
  <c r="AC29" i="13"/>
  <c r="AW27" i="13"/>
  <c r="AE27" i="13" s="1"/>
  <c r="AC27" i="13"/>
  <c r="AH23" i="12"/>
  <c r="AI23" i="12" s="1"/>
  <c r="W33" i="12" s="1"/>
  <c r="AX11" i="13"/>
  <c r="AH43" i="12"/>
  <c r="AL43" i="12" s="1"/>
  <c r="BE19" i="13"/>
  <c r="W74" i="12"/>
  <c r="AP42" i="13" s="1"/>
  <c r="X42" i="13" s="1"/>
  <c r="AE74" i="12"/>
  <c r="BA42" i="13" s="1"/>
  <c r="V74" i="12"/>
  <c r="AF74" i="12"/>
  <c r="BB42" i="13" s="1"/>
  <c r="AJ42" i="13" s="1"/>
  <c r="AB74" i="12"/>
  <c r="AV42" i="13" s="1"/>
  <c r="AD42" i="13" s="1"/>
  <c r="AB66" i="12"/>
  <c r="AV34" i="13" s="1"/>
  <c r="AD34" i="13" s="1"/>
  <c r="AF66" i="12"/>
  <c r="BB34" i="13" s="1"/>
  <c r="AJ34" i="13" s="1"/>
  <c r="W66" i="12"/>
  <c r="AP34" i="13" s="1"/>
  <c r="X34" i="13" s="1"/>
  <c r="AE66" i="12"/>
  <c r="BA34" i="13" s="1"/>
  <c r="V66" i="12"/>
  <c r="AZ16" i="13"/>
  <c r="AH16" i="13" s="1"/>
  <c r="AF16" i="13"/>
  <c r="AM16" i="13" s="1"/>
  <c r="BB95" i="13"/>
  <c r="AJ8" i="13"/>
  <c r="AJ95" i="13" s="1"/>
  <c r="W85" i="12"/>
  <c r="AP53" i="13" s="1"/>
  <c r="X53" i="13" s="1"/>
  <c r="AJ69" i="12"/>
  <c r="AH51" i="12"/>
  <c r="AL51" i="12" s="1"/>
  <c r="AC22" i="13"/>
  <c r="AW22" i="13"/>
  <c r="AE22" i="13" s="1"/>
  <c r="Q129" i="12"/>
  <c r="Q97" i="12"/>
  <c r="S97" i="12" s="1"/>
  <c r="T97" i="12" s="1"/>
  <c r="Q89" i="12"/>
  <c r="S89" i="12" s="1"/>
  <c r="T89" i="12" s="1"/>
  <c r="Q93" i="12"/>
  <c r="S93" i="12" s="1"/>
  <c r="T93" i="12" s="1"/>
  <c r="Q94" i="12"/>
  <c r="S94" i="12" s="1"/>
  <c r="T94" i="12" s="1"/>
  <c r="Q95" i="12"/>
  <c r="S95" i="12" s="1"/>
  <c r="T95" i="12" s="1"/>
  <c r="Q98" i="12"/>
  <c r="S98" i="12" s="1"/>
  <c r="T98" i="12" s="1"/>
  <c r="Q96" i="12"/>
  <c r="S96" i="12" s="1"/>
  <c r="T96" i="12" s="1"/>
  <c r="Q92" i="12"/>
  <c r="S92" i="12" s="1"/>
  <c r="T92" i="12" s="1"/>
  <c r="Q88" i="12"/>
  <c r="S88" i="12" s="1"/>
  <c r="T88" i="12" s="1"/>
  <c r="Q99" i="12"/>
  <c r="S99" i="12" s="1"/>
  <c r="T99" i="12" s="1"/>
  <c r="Q90" i="12"/>
  <c r="S90" i="12" s="1"/>
  <c r="T90" i="12" s="1"/>
  <c r="Q91" i="12"/>
  <c r="S91" i="12" s="1"/>
  <c r="T91" i="12" s="1"/>
  <c r="AD40" i="12"/>
  <c r="AK40" i="12"/>
  <c r="AC40" i="12" s="1"/>
  <c r="AO24" i="13"/>
  <c r="AO22" i="13"/>
  <c r="AO21" i="13"/>
  <c r="AO26" i="13"/>
  <c r="AA71" i="12"/>
  <c r="AU39" i="13" s="1"/>
  <c r="BB20" i="13"/>
  <c r="AF126" i="12"/>
  <c r="AB34" i="12"/>
  <c r="AE126" i="12"/>
  <c r="BA20" i="13"/>
  <c r="AW28" i="13"/>
  <c r="AE28" i="13" s="1"/>
  <c r="AC28" i="13"/>
  <c r="AW25" i="13"/>
  <c r="AE25" i="13" s="1"/>
  <c r="AC25" i="13"/>
  <c r="AE33" i="12"/>
  <c r="AZ19" i="13"/>
  <c r="AH19" i="13" s="1"/>
  <c r="AF19" i="13"/>
  <c r="AM19" i="13" s="1"/>
  <c r="AM17" i="13"/>
  <c r="AW9" i="13"/>
  <c r="AE9" i="13" s="1"/>
  <c r="AC9" i="13"/>
  <c r="AA32" i="12"/>
  <c r="AJ62" i="12"/>
  <c r="AD62" i="12" s="1"/>
  <c r="AY30" i="13" s="1"/>
  <c r="AG30" i="13" s="1"/>
  <c r="AJ54" i="12"/>
  <c r="AD54" i="12" s="1"/>
  <c r="AY22" i="13" s="1"/>
  <c r="AG22" i="13" s="1"/>
  <c r="AJ56" i="12"/>
  <c r="AD56" i="12" s="1"/>
  <c r="AY24" i="13" s="1"/>
  <c r="AG24" i="13" s="1"/>
  <c r="AJ52" i="12"/>
  <c r="AD52" i="12" s="1"/>
  <c r="AJ57" i="12"/>
  <c r="AD57" i="12" s="1"/>
  <c r="AY25" i="13" s="1"/>
  <c r="AG25" i="13" s="1"/>
  <c r="AJ53" i="12"/>
  <c r="AD53" i="12" s="1"/>
  <c r="AY21" i="13" s="1"/>
  <c r="AG21" i="13" s="1"/>
  <c r="AJ63" i="12"/>
  <c r="AD63" i="12" s="1"/>
  <c r="AY31" i="13" s="1"/>
  <c r="AG31" i="13" s="1"/>
  <c r="AJ58" i="12"/>
  <c r="AD58" i="12" s="1"/>
  <c r="AY26" i="13" s="1"/>
  <c r="AG26" i="13" s="1"/>
  <c r="AJ55" i="12"/>
  <c r="AD55" i="12" s="1"/>
  <c r="AY23" i="13" s="1"/>
  <c r="AG23" i="13" s="1"/>
  <c r="AJ59" i="12"/>
  <c r="AD59" i="12" s="1"/>
  <c r="AY27" i="13" s="1"/>
  <c r="AG27" i="13" s="1"/>
  <c r="AJ60" i="12"/>
  <c r="AD60" i="12" s="1"/>
  <c r="AY28" i="13" s="1"/>
  <c r="AG28" i="13" s="1"/>
  <c r="AJ61" i="12"/>
  <c r="AD61" i="12" s="1"/>
  <c r="AY29" i="13" s="1"/>
  <c r="AG29" i="13" s="1"/>
  <c r="W77" i="12"/>
  <c r="AP45" i="13" s="1"/>
  <c r="X45" i="13" s="1"/>
  <c r="W86" i="12"/>
  <c r="AP54" i="13" s="1"/>
  <c r="X54" i="13" s="1"/>
  <c r="AB73" i="12"/>
  <c r="AV41" i="13" s="1"/>
  <c r="AD41" i="13" s="1"/>
  <c r="V73" i="12"/>
  <c r="AK73" i="12" s="1"/>
  <c r="AC73" i="12" s="1"/>
  <c r="AX41" i="13" s="1"/>
  <c r="AE73" i="12"/>
  <c r="BA41" i="13" s="1"/>
  <c r="AF73" i="12"/>
  <c r="BB41" i="13" s="1"/>
  <c r="AJ41" i="13" s="1"/>
  <c r="W73" i="12"/>
  <c r="AP41" i="13" s="1"/>
  <c r="X41" i="13" s="1"/>
  <c r="AJ66" i="12"/>
  <c r="AH49" i="12"/>
  <c r="AL49" i="12" s="1"/>
  <c r="N138" i="8"/>
  <c r="W138" i="8"/>
  <c r="W139" i="8"/>
  <c r="X107" i="8"/>
  <c r="J138" i="8"/>
  <c r="X119" i="8"/>
  <c r="J139" i="8"/>
  <c r="Q138" i="8"/>
  <c r="X106" i="8"/>
  <c r="Q139" i="8"/>
  <c r="X118" i="8"/>
  <c r="X138" i="3"/>
  <c r="U108" i="3"/>
  <c r="U138" i="3" s="1"/>
  <c r="N138" i="3"/>
  <c r="J138" i="3"/>
  <c r="N139" i="3"/>
  <c r="X139" i="3"/>
  <c r="C53" i="14" l="1"/>
  <c r="A65" i="14"/>
  <c r="C64" i="14"/>
  <c r="A76" i="14"/>
  <c r="A54" i="14"/>
  <c r="C42" i="14"/>
  <c r="C31" i="14"/>
  <c r="A43" i="14"/>
  <c r="C75" i="14"/>
  <c r="A87" i="14"/>
  <c r="C87" i="14" s="1"/>
  <c r="AY32" i="13"/>
  <c r="AJ96" i="12"/>
  <c r="AF41" i="13"/>
  <c r="AF38" i="13"/>
  <c r="AF37" i="13"/>
  <c r="AI91" i="12"/>
  <c r="AA91" i="12" s="1"/>
  <c r="AU59" i="13" s="1"/>
  <c r="BC48" i="13"/>
  <c r="AK48" i="13" s="1"/>
  <c r="AI48" i="13"/>
  <c r="AI119" i="12"/>
  <c r="AW53" i="13"/>
  <c r="AE53" i="13" s="1"/>
  <c r="AC53" i="13"/>
  <c r="BC39" i="13"/>
  <c r="AK39" i="13" s="1"/>
  <c r="AI39" i="13"/>
  <c r="AZ26" i="13"/>
  <c r="AH26" i="13" s="1"/>
  <c r="AF26" i="13"/>
  <c r="AA97" i="12"/>
  <c r="AU65" i="13" s="1"/>
  <c r="AA94" i="12"/>
  <c r="AU62" i="13" s="1"/>
  <c r="AB121" i="12"/>
  <c r="AV89" i="13" s="1"/>
  <c r="AD89" i="13" s="1"/>
  <c r="AB119" i="12"/>
  <c r="AV87" i="13" s="1"/>
  <c r="AD87" i="13" s="1"/>
  <c r="AB122" i="12"/>
  <c r="AV90" i="13" s="1"/>
  <c r="AD90" i="13" s="1"/>
  <c r="AB115" i="12"/>
  <c r="AV83" i="13" s="1"/>
  <c r="AD83" i="13" s="1"/>
  <c r="W21" i="13"/>
  <c r="AI90" i="12"/>
  <c r="AI93" i="12"/>
  <c r="AA93" i="12" s="1"/>
  <c r="AU61" i="13" s="1"/>
  <c r="AD69" i="12"/>
  <c r="AY37" i="13" s="1"/>
  <c r="AG37" i="13" s="1"/>
  <c r="BC42" i="13"/>
  <c r="AK42" i="13" s="1"/>
  <c r="AI42" i="13"/>
  <c r="BA44" i="13"/>
  <c r="AE128" i="12"/>
  <c r="AD72" i="12"/>
  <c r="AY40" i="13" s="1"/>
  <c r="AG40" i="13" s="1"/>
  <c r="AP32" i="13"/>
  <c r="W127" i="12"/>
  <c r="AK63" i="12"/>
  <c r="AC63" i="12" s="1"/>
  <c r="AO96" i="13"/>
  <c r="W20" i="13"/>
  <c r="AI111" i="12"/>
  <c r="AC34" i="12"/>
  <c r="AO40" i="13"/>
  <c r="AW34" i="13"/>
  <c r="AE34" i="13" s="1"/>
  <c r="AI117" i="12"/>
  <c r="AW33" i="13"/>
  <c r="AE33" i="13" s="1"/>
  <c r="W31" i="13"/>
  <c r="AO47" i="13"/>
  <c r="AO53" i="13"/>
  <c r="AC55" i="13"/>
  <c r="AW55" i="13"/>
  <c r="AE55" i="13" s="1"/>
  <c r="AX10" i="13"/>
  <c r="AH42" i="12"/>
  <c r="AL42" i="12" s="1"/>
  <c r="AW95" i="13"/>
  <c r="AE8" i="13"/>
  <c r="AE95" i="13" s="1"/>
  <c r="AU97" i="13"/>
  <c r="AC32" i="13"/>
  <c r="AI107" i="12"/>
  <c r="W107" i="12" s="1"/>
  <c r="AP75" i="13" s="1"/>
  <c r="X75" i="13" s="1"/>
  <c r="W23" i="13"/>
  <c r="AI101" i="12"/>
  <c r="AO43" i="13"/>
  <c r="AI115" i="12"/>
  <c r="AI113" i="12"/>
  <c r="AX12" i="13"/>
  <c r="AH44" i="12"/>
  <c r="AL44" i="12" s="1"/>
  <c r="AO51" i="13"/>
  <c r="AC50" i="13"/>
  <c r="AW50" i="13"/>
  <c r="AE50" i="13" s="1"/>
  <c r="AW45" i="13"/>
  <c r="AE45" i="13" s="1"/>
  <c r="AC45" i="13"/>
  <c r="AC33" i="12"/>
  <c r="W30" i="13"/>
  <c r="AO33" i="13"/>
  <c r="BC37" i="13"/>
  <c r="AK37" i="13" s="1"/>
  <c r="AI37" i="13"/>
  <c r="AA33" i="12"/>
  <c r="AF34" i="12"/>
  <c r="AK52" i="12"/>
  <c r="AC52" i="12" s="1"/>
  <c r="BC54" i="13"/>
  <c r="AK54" i="13" s="1"/>
  <c r="AI54" i="13"/>
  <c r="AD66" i="12"/>
  <c r="AY34" i="13" s="1"/>
  <c r="AG34" i="13" s="1"/>
  <c r="AI92" i="12"/>
  <c r="AK66" i="12"/>
  <c r="AC66" i="12" s="1"/>
  <c r="AX34" i="13" s="1"/>
  <c r="BC51" i="13"/>
  <c r="AK51" i="13" s="1"/>
  <c r="AI51" i="13"/>
  <c r="AW37" i="13"/>
  <c r="AE37" i="13" s="1"/>
  <c r="AC37" i="13"/>
  <c r="V34" i="12"/>
  <c r="AI102" i="12"/>
  <c r="AI109" i="12"/>
  <c r="W29" i="13"/>
  <c r="AP96" i="13"/>
  <c r="X20" i="13"/>
  <c r="X96" i="13" s="1"/>
  <c r="AK72" i="12"/>
  <c r="AC72" i="12" s="1"/>
  <c r="AX40" i="13" s="1"/>
  <c r="T131" i="12"/>
  <c r="U131" i="12" s="1"/>
  <c r="AI112" i="12"/>
  <c r="AI121" i="12"/>
  <c r="AO54" i="13"/>
  <c r="AW54" i="13"/>
  <c r="AE54" i="13" s="1"/>
  <c r="AC54" i="13"/>
  <c r="AW48" i="13"/>
  <c r="AE48" i="13" s="1"/>
  <c r="AC48" i="13"/>
  <c r="AW40" i="13"/>
  <c r="AE40" i="13" s="1"/>
  <c r="W128" i="12"/>
  <c r="AK65" i="12"/>
  <c r="AC65" i="12" s="1"/>
  <c r="AX33" i="13" s="1"/>
  <c r="AE34" i="12"/>
  <c r="AD74" i="12"/>
  <c r="AY42" i="13" s="1"/>
  <c r="AG42" i="13" s="1"/>
  <c r="AD33" i="12"/>
  <c r="AI94" i="12"/>
  <c r="AO42" i="13"/>
  <c r="BB32" i="13"/>
  <c r="AF127" i="12"/>
  <c r="AU96" i="13"/>
  <c r="AW20" i="13"/>
  <c r="AC20" i="13"/>
  <c r="AC96" i="13" s="1"/>
  <c r="AO49" i="13"/>
  <c r="AI89" i="12"/>
  <c r="AF33" i="12"/>
  <c r="AA128" i="12"/>
  <c r="AU44" i="13"/>
  <c r="BC33" i="13"/>
  <c r="AK33" i="13" s="1"/>
  <c r="AI33" i="13"/>
  <c r="T129" i="12"/>
  <c r="U129" i="12" s="1"/>
  <c r="AI88" i="12"/>
  <c r="AA88" i="12" s="1"/>
  <c r="AK74" i="12"/>
  <c r="AC74" i="12" s="1"/>
  <c r="AX42" i="13" s="1"/>
  <c r="AZ18" i="13"/>
  <c r="AH18" i="13" s="1"/>
  <c r="AF18" i="13"/>
  <c r="AM18" i="13" s="1"/>
  <c r="BE18" i="13"/>
  <c r="AD126" i="12"/>
  <c r="AY20" i="13"/>
  <c r="AK57" i="12"/>
  <c r="AC57" i="12" s="1"/>
  <c r="AC39" i="13"/>
  <c r="AW39" i="13"/>
  <c r="AE39" i="13" s="1"/>
  <c r="W24" i="13"/>
  <c r="AI96" i="12"/>
  <c r="AA96" i="12" s="1"/>
  <c r="AU64" i="13" s="1"/>
  <c r="AK60" i="12"/>
  <c r="AC60" i="12" s="1"/>
  <c r="BC45" i="13"/>
  <c r="AK45" i="13" s="1"/>
  <c r="AI45" i="13"/>
  <c r="BC53" i="13"/>
  <c r="AK53" i="13" s="1"/>
  <c r="AI53" i="13"/>
  <c r="AW42" i="13"/>
  <c r="AE42" i="13" s="1"/>
  <c r="W25" i="13"/>
  <c r="V127" i="12"/>
  <c r="AO32" i="13"/>
  <c r="AH64" i="12"/>
  <c r="BB44" i="13"/>
  <c r="AF128" i="12"/>
  <c r="AI104" i="12"/>
  <c r="AI100" i="12"/>
  <c r="T130" i="12"/>
  <c r="U130" i="12" s="1"/>
  <c r="AD68" i="12"/>
  <c r="AY36" i="13" s="1"/>
  <c r="AG36" i="13" s="1"/>
  <c r="BC43" i="13"/>
  <c r="AK43" i="13" s="1"/>
  <c r="AI43" i="13"/>
  <c r="AI114" i="12"/>
  <c r="AI123" i="12"/>
  <c r="AB123" i="12" s="1"/>
  <c r="AV91" i="13" s="1"/>
  <c r="AD91" i="13" s="1"/>
  <c r="AO35" i="13"/>
  <c r="AH67" i="12"/>
  <c r="AL67" i="12" s="1"/>
  <c r="AO45" i="13"/>
  <c r="AO55" i="13"/>
  <c r="AW47" i="13"/>
  <c r="AE47" i="13" s="1"/>
  <c r="AC47" i="13"/>
  <c r="AW52" i="13"/>
  <c r="AE52" i="13" s="1"/>
  <c r="AC52" i="13"/>
  <c r="AW38" i="13"/>
  <c r="AE38" i="13" s="1"/>
  <c r="AC38" i="13"/>
  <c r="BC36" i="13"/>
  <c r="AK36" i="13" s="1"/>
  <c r="AI36" i="13"/>
  <c r="AA34" i="12"/>
  <c r="AP98" i="13"/>
  <c r="X44" i="13"/>
  <c r="X98" i="13" s="1"/>
  <c r="AX13" i="13"/>
  <c r="AH45" i="12"/>
  <c r="AL45" i="12" s="1"/>
  <c r="AK55" i="12"/>
  <c r="AC55" i="12" s="1"/>
  <c r="AD75" i="12"/>
  <c r="AY43" i="13" s="1"/>
  <c r="AG43" i="13" s="1"/>
  <c r="AE104" i="12"/>
  <c r="BA72" i="13" s="1"/>
  <c r="AE100" i="12"/>
  <c r="AE111" i="12"/>
  <c r="BA79" i="13" s="1"/>
  <c r="AE101" i="12"/>
  <c r="BA69" i="13" s="1"/>
  <c r="AE109" i="12"/>
  <c r="BA77" i="13" s="1"/>
  <c r="BC34" i="13"/>
  <c r="AK34" i="13" s="1"/>
  <c r="AI34" i="13"/>
  <c r="BC40" i="13"/>
  <c r="AK40" i="13" s="1"/>
  <c r="AI40" i="13"/>
  <c r="AO46" i="13"/>
  <c r="AX32" i="13"/>
  <c r="W27" i="13"/>
  <c r="AO50" i="13"/>
  <c r="AF36" i="13"/>
  <c r="AD67" i="12"/>
  <c r="AY35" i="13" s="1"/>
  <c r="AG35" i="13" s="1"/>
  <c r="BB96" i="13"/>
  <c r="AJ20" i="13"/>
  <c r="AJ96" i="13" s="1"/>
  <c r="W22" i="13"/>
  <c r="BC49" i="13"/>
  <c r="AK49" i="13" s="1"/>
  <c r="AI49" i="13"/>
  <c r="AX9" i="13"/>
  <c r="AH41" i="12"/>
  <c r="AL41" i="12" s="1"/>
  <c r="W121" i="12"/>
  <c r="AP89" i="13" s="1"/>
  <c r="X89" i="13" s="1"/>
  <c r="W122" i="12"/>
  <c r="AP90" i="13" s="1"/>
  <c r="X90" i="13" s="1"/>
  <c r="W123" i="12"/>
  <c r="AP91" i="13" s="1"/>
  <c r="X91" i="13" s="1"/>
  <c r="W119" i="12"/>
  <c r="AP87" i="13" s="1"/>
  <c r="X87" i="13" s="1"/>
  <c r="W112" i="12"/>
  <c r="W114" i="12"/>
  <c r="AP82" i="13" s="1"/>
  <c r="X82" i="13" s="1"/>
  <c r="W117" i="12"/>
  <c r="AP85" i="13" s="1"/>
  <c r="X85" i="13" s="1"/>
  <c r="W120" i="12"/>
  <c r="AP88" i="13" s="1"/>
  <c r="X88" i="13" s="1"/>
  <c r="W113" i="12"/>
  <c r="AP81" i="13" s="1"/>
  <c r="X81" i="13" s="1"/>
  <c r="AK54" i="12"/>
  <c r="AC54" i="12" s="1"/>
  <c r="AH58" i="12"/>
  <c r="AL58" i="12" s="1"/>
  <c r="AX8" i="13"/>
  <c r="AC125" i="12"/>
  <c r="AH40" i="12"/>
  <c r="AI98" i="12"/>
  <c r="AA98" i="12" s="1"/>
  <c r="AU66" i="13" s="1"/>
  <c r="AZ11" i="13"/>
  <c r="AH11" i="13" s="1"/>
  <c r="AF11" i="13"/>
  <c r="BC46" i="13"/>
  <c r="AK46" i="13" s="1"/>
  <c r="AI46" i="13"/>
  <c r="BC55" i="13"/>
  <c r="AK55" i="13" s="1"/>
  <c r="AI55" i="13"/>
  <c r="AB33" i="12"/>
  <c r="BA32" i="13"/>
  <c r="AE127" i="12"/>
  <c r="AV44" i="13"/>
  <c r="AB128" i="12"/>
  <c r="AI106" i="12"/>
  <c r="AI108" i="12"/>
  <c r="W108" i="12" s="1"/>
  <c r="AP76" i="13" s="1"/>
  <c r="X76" i="13" s="1"/>
  <c r="AI32" i="12"/>
  <c r="AM11" i="13"/>
  <c r="AI118" i="12"/>
  <c r="AI120" i="12"/>
  <c r="AB120" i="12" s="1"/>
  <c r="AV88" i="13" s="1"/>
  <c r="AD88" i="13" s="1"/>
  <c r="BC35" i="13"/>
  <c r="AK35" i="13" s="1"/>
  <c r="AI35" i="13"/>
  <c r="AO48" i="13"/>
  <c r="AW49" i="13"/>
  <c r="AE49" i="13" s="1"/>
  <c r="AC49" i="13"/>
  <c r="AD34" i="12"/>
  <c r="AJ34" i="12" s="1"/>
  <c r="AX15" i="13"/>
  <c r="AH47" i="12"/>
  <c r="AL47" i="12" s="1"/>
  <c r="BC38" i="13"/>
  <c r="AK38" i="13" s="1"/>
  <c r="AI38" i="13"/>
  <c r="AO39" i="13"/>
  <c r="AH71" i="12"/>
  <c r="AL71" i="12" s="1"/>
  <c r="AK59" i="12"/>
  <c r="AC59" i="12" s="1"/>
  <c r="AK53" i="12"/>
  <c r="AC53" i="12" s="1"/>
  <c r="AO41" i="13"/>
  <c r="W104" i="12"/>
  <c r="AP72" i="13" s="1"/>
  <c r="X72" i="13" s="1"/>
  <c r="W100" i="12"/>
  <c r="W102" i="12"/>
  <c r="AP70" i="13" s="1"/>
  <c r="X70" i="13" s="1"/>
  <c r="W109" i="12"/>
  <c r="AP77" i="13" s="1"/>
  <c r="X77" i="13" s="1"/>
  <c r="W101" i="12"/>
  <c r="AP69" i="13" s="1"/>
  <c r="X69" i="13" s="1"/>
  <c r="W111" i="12"/>
  <c r="AP79" i="13" s="1"/>
  <c r="X79" i="13" s="1"/>
  <c r="W28" i="13"/>
  <c r="AK62" i="12"/>
  <c r="AC62" i="12" s="1"/>
  <c r="AE96" i="12"/>
  <c r="BA64" i="13" s="1"/>
  <c r="AE95" i="12"/>
  <c r="BA63" i="13" s="1"/>
  <c r="AE89" i="12"/>
  <c r="BA57" i="13" s="1"/>
  <c r="AE98" i="12"/>
  <c r="BA66" i="13" s="1"/>
  <c r="AE93" i="12"/>
  <c r="BA61" i="13" s="1"/>
  <c r="AE94" i="12"/>
  <c r="BA62" i="13" s="1"/>
  <c r="AI99" i="12"/>
  <c r="AA99" i="12" s="1"/>
  <c r="AU67" i="13" s="1"/>
  <c r="BC47" i="13"/>
  <c r="AK47" i="13" s="1"/>
  <c r="AI47" i="13"/>
  <c r="AD65" i="12"/>
  <c r="AY33" i="13" s="1"/>
  <c r="AG33" i="13" s="1"/>
  <c r="AI110" i="12"/>
  <c r="AE110" i="12" s="1"/>
  <c r="BA78" i="13" s="1"/>
  <c r="AD70" i="12"/>
  <c r="AY38" i="13" s="1"/>
  <c r="AG38" i="13" s="1"/>
  <c r="AW46" i="13"/>
  <c r="AE46" i="13" s="1"/>
  <c r="AC46" i="13"/>
  <c r="AC95" i="13"/>
  <c r="AC71" i="12"/>
  <c r="AX39" i="13" s="1"/>
  <c r="AI97" i="12"/>
  <c r="BC41" i="13"/>
  <c r="AK41" i="13" s="1"/>
  <c r="AI41" i="13"/>
  <c r="BA96" i="13"/>
  <c r="BC20" i="13"/>
  <c r="AI20" i="13"/>
  <c r="AI96" i="13" s="1"/>
  <c r="BE26" i="13"/>
  <c r="W26" i="13"/>
  <c r="AM26" i="13" s="1"/>
  <c r="AY8" i="13"/>
  <c r="AD125" i="12"/>
  <c r="AI95" i="12"/>
  <c r="AO34" i="13"/>
  <c r="AH66" i="12"/>
  <c r="AL66" i="12" s="1"/>
  <c r="V33" i="12"/>
  <c r="BC50" i="13"/>
  <c r="AK50" i="13" s="1"/>
  <c r="AI50" i="13"/>
  <c r="AI52" i="13"/>
  <c r="BC52" i="13"/>
  <c r="AK52" i="13" s="1"/>
  <c r="AV32" i="13"/>
  <c r="AW32" i="13" s="1"/>
  <c r="AB127" i="12"/>
  <c r="AJ87" i="12"/>
  <c r="AJ79" i="12"/>
  <c r="AJ83" i="12"/>
  <c r="AD83" i="12" s="1"/>
  <c r="AY51" i="13" s="1"/>
  <c r="AG51" i="13" s="1"/>
  <c r="AJ85" i="12"/>
  <c r="AD85" i="12" s="1"/>
  <c r="AY53" i="13" s="1"/>
  <c r="AG53" i="13" s="1"/>
  <c r="AJ81" i="12"/>
  <c r="AD81" i="12" s="1"/>
  <c r="AY49" i="13" s="1"/>
  <c r="AG49" i="13" s="1"/>
  <c r="AJ86" i="12"/>
  <c r="AD86" i="12" s="1"/>
  <c r="AY54" i="13" s="1"/>
  <c r="AG54" i="13" s="1"/>
  <c r="AJ84" i="12"/>
  <c r="AJ82" i="12"/>
  <c r="AD82" i="12" s="1"/>
  <c r="AY50" i="13" s="1"/>
  <c r="AG50" i="13" s="1"/>
  <c r="AJ80" i="12"/>
  <c r="AJ78" i="12"/>
  <c r="AD78" i="12" s="1"/>
  <c r="AY46" i="13" s="1"/>
  <c r="AG46" i="13" s="1"/>
  <c r="AJ77" i="12"/>
  <c r="AD77" i="12" s="1"/>
  <c r="AY45" i="13" s="1"/>
  <c r="AG45" i="13" s="1"/>
  <c r="AJ76" i="12"/>
  <c r="AI103" i="12"/>
  <c r="AE103" i="12" s="1"/>
  <c r="BA71" i="13" s="1"/>
  <c r="AI105" i="12"/>
  <c r="AV96" i="13"/>
  <c r="AD20" i="13"/>
  <c r="AD96" i="13" s="1"/>
  <c r="BC95" i="13"/>
  <c r="AK8" i="13"/>
  <c r="AK95" i="13" s="1"/>
  <c r="AK75" i="12"/>
  <c r="AC75" i="12" s="1"/>
  <c r="AX43" i="13" s="1"/>
  <c r="AW35" i="13"/>
  <c r="AE35" i="13" s="1"/>
  <c r="AC35" i="13"/>
  <c r="AI116" i="12"/>
  <c r="AB116" i="12" s="1"/>
  <c r="AV84" i="13" s="1"/>
  <c r="AD84" i="13" s="1"/>
  <c r="AI122" i="12"/>
  <c r="AK67" i="12"/>
  <c r="AC67" i="12" s="1"/>
  <c r="AX35" i="13" s="1"/>
  <c r="AO44" i="13"/>
  <c r="V128" i="12"/>
  <c r="AO52" i="13"/>
  <c r="AW51" i="13"/>
  <c r="AE51" i="13" s="1"/>
  <c r="AC51" i="13"/>
  <c r="AD73" i="12"/>
  <c r="AY41" i="13" s="1"/>
  <c r="AG41" i="13" s="1"/>
  <c r="AO36" i="13"/>
  <c r="AK83" i="12"/>
  <c r="AC83" i="12" s="1"/>
  <c r="AX51" i="13" s="1"/>
  <c r="AO37" i="13"/>
  <c r="AH69" i="12"/>
  <c r="AL69" i="12" s="1"/>
  <c r="AO38" i="13"/>
  <c r="AK61" i="12"/>
  <c r="AC61" i="12" s="1"/>
  <c r="AK56" i="12"/>
  <c r="AC56" i="12" s="1"/>
  <c r="X139" i="8"/>
  <c r="X138" i="8"/>
  <c r="C43" i="14" l="1"/>
  <c r="A55" i="14"/>
  <c r="A66" i="14"/>
  <c r="C54" i="14"/>
  <c r="C76" i="14"/>
  <c r="A88" i="14"/>
  <c r="C88" i="14" s="1"/>
  <c r="C65" i="14"/>
  <c r="A77" i="14"/>
  <c r="AU56" i="13"/>
  <c r="AC66" i="13"/>
  <c r="AC59" i="13"/>
  <c r="AC67" i="13"/>
  <c r="AJ120" i="12"/>
  <c r="AJ121" i="12"/>
  <c r="AJ123" i="12"/>
  <c r="AJ114" i="12"/>
  <c r="AJ119" i="12"/>
  <c r="AJ112" i="12"/>
  <c r="AD112" i="12" s="1"/>
  <c r="AJ117" i="12"/>
  <c r="AJ113" i="12"/>
  <c r="AJ115" i="12"/>
  <c r="AJ118" i="12"/>
  <c r="AJ116" i="12"/>
  <c r="AJ122" i="12"/>
  <c r="AC61" i="13"/>
  <c r="AI71" i="13"/>
  <c r="AC64" i="13"/>
  <c r="AW97" i="13"/>
  <c r="AE32" i="13"/>
  <c r="AE97" i="13" s="1"/>
  <c r="AI78" i="13"/>
  <c r="BE34" i="13"/>
  <c r="W34" i="13"/>
  <c r="AX21" i="13"/>
  <c r="AH53" i="12"/>
  <c r="AL53" i="12" s="1"/>
  <c r="AZ42" i="13"/>
  <c r="AH42" i="13" s="1"/>
  <c r="AF42" i="13"/>
  <c r="AB92" i="12"/>
  <c r="AV60" i="13" s="1"/>
  <c r="AD60" i="13" s="1"/>
  <c r="V92" i="12"/>
  <c r="W92" i="12"/>
  <c r="AP60" i="13" s="1"/>
  <c r="X60" i="13" s="1"/>
  <c r="AF92" i="12"/>
  <c r="BB60" i="13" s="1"/>
  <c r="AJ60" i="13" s="1"/>
  <c r="AK115" i="12"/>
  <c r="AZ10" i="13"/>
  <c r="AH10" i="13" s="1"/>
  <c r="AF10" i="13"/>
  <c r="AM10" i="13" s="1"/>
  <c r="BE10" i="13"/>
  <c r="W90" i="12"/>
  <c r="AP58" i="13" s="1"/>
  <c r="X58" i="13" s="1"/>
  <c r="V90" i="12"/>
  <c r="AF90" i="12"/>
  <c r="BB58" i="13" s="1"/>
  <c r="AJ58" i="13" s="1"/>
  <c r="AB90" i="12"/>
  <c r="AV58" i="13" s="1"/>
  <c r="AD58" i="13" s="1"/>
  <c r="AC65" i="13"/>
  <c r="AJ92" i="12"/>
  <c r="AD92" i="12" s="1"/>
  <c r="AY60" i="13" s="1"/>
  <c r="AG60" i="13" s="1"/>
  <c r="AJ91" i="12"/>
  <c r="AH68" i="12"/>
  <c r="AL68" i="12" s="1"/>
  <c r="V95" i="12"/>
  <c r="AB95" i="12"/>
  <c r="AV63" i="13" s="1"/>
  <c r="AD63" i="13" s="1"/>
  <c r="AF95" i="12"/>
  <c r="BB63" i="13" s="1"/>
  <c r="AJ63" i="13" s="1"/>
  <c r="W95" i="12"/>
  <c r="AP63" i="13" s="1"/>
  <c r="X63" i="13" s="1"/>
  <c r="AE91" i="12"/>
  <c r="BA59" i="13" s="1"/>
  <c r="W105" i="12"/>
  <c r="AP73" i="13" s="1"/>
  <c r="X73" i="13" s="1"/>
  <c r="AX27" i="13"/>
  <c r="AH59" i="12"/>
  <c r="AL59" i="12" s="1"/>
  <c r="AK86" i="12"/>
  <c r="AC86" i="12" s="1"/>
  <c r="AC127" i="12"/>
  <c r="BA68" i="13"/>
  <c r="BE35" i="13"/>
  <c r="W35" i="13"/>
  <c r="AO97" i="13"/>
  <c r="BE32" i="13"/>
  <c r="W32" i="13"/>
  <c r="AK89" i="12"/>
  <c r="AC89" i="12" s="1"/>
  <c r="AX57" i="13" s="1"/>
  <c r="V89" i="12"/>
  <c r="W89" i="12"/>
  <c r="AP57" i="13" s="1"/>
  <c r="X57" i="13" s="1"/>
  <c r="AB89" i="12"/>
  <c r="AV57" i="13" s="1"/>
  <c r="AD57" i="13" s="1"/>
  <c r="AF89" i="12"/>
  <c r="BB57" i="13" s="1"/>
  <c r="AJ57" i="13" s="1"/>
  <c r="BB97" i="13"/>
  <c r="AJ32" i="13"/>
  <c r="AJ97" i="13" s="1"/>
  <c r="AZ33" i="13"/>
  <c r="AH33" i="13" s="1"/>
  <c r="AF33" i="13"/>
  <c r="V118" i="12"/>
  <c r="V119" i="12"/>
  <c r="V122" i="12"/>
  <c r="V123" i="12"/>
  <c r="V117" i="12"/>
  <c r="V116" i="12"/>
  <c r="V112" i="12"/>
  <c r="V120" i="12"/>
  <c r="V115" i="12"/>
  <c r="V113" i="12"/>
  <c r="V121" i="12"/>
  <c r="V114" i="12"/>
  <c r="AI34" i="12"/>
  <c r="AH65" i="12"/>
  <c r="AL65" i="12" s="1"/>
  <c r="AJ90" i="12"/>
  <c r="AD90" i="12" s="1"/>
  <c r="AY58" i="13" s="1"/>
  <c r="AG58" i="13" s="1"/>
  <c r="AJ99" i="12"/>
  <c r="W52" i="13"/>
  <c r="BC96" i="13"/>
  <c r="AK20" i="13"/>
  <c r="AK96" i="13" s="1"/>
  <c r="AF15" i="13"/>
  <c r="AM15" i="13" s="1"/>
  <c r="AZ15" i="13"/>
  <c r="AH15" i="13" s="1"/>
  <c r="BE15" i="13"/>
  <c r="AL64" i="12"/>
  <c r="AP80" i="13"/>
  <c r="AB88" i="12"/>
  <c r="V88" i="12"/>
  <c r="W88" i="12"/>
  <c r="AF88" i="12"/>
  <c r="AH74" i="12"/>
  <c r="AL74" i="12" s="1"/>
  <c r="W54" i="13"/>
  <c r="BE33" i="13"/>
  <c r="W33" i="13"/>
  <c r="AH83" i="12"/>
  <c r="AL83" i="12" s="1"/>
  <c r="AH75" i="12"/>
  <c r="AL75" i="12" s="1"/>
  <c r="AC97" i="13"/>
  <c r="W96" i="13"/>
  <c r="BA98" i="13"/>
  <c r="AI44" i="13"/>
  <c r="AI98" i="13" s="1"/>
  <c r="BC44" i="13"/>
  <c r="AZ37" i="13"/>
  <c r="AH37" i="13" s="1"/>
  <c r="AJ88" i="12"/>
  <c r="AJ98" i="12"/>
  <c r="AX30" i="13"/>
  <c r="AH62" i="12"/>
  <c r="AL62" i="12" s="1"/>
  <c r="BB98" i="13"/>
  <c r="AJ44" i="13"/>
  <c r="AJ98" i="13" s="1"/>
  <c r="AC62" i="13"/>
  <c r="AD84" i="12"/>
  <c r="AY52" i="13" s="1"/>
  <c r="AG52" i="13" s="1"/>
  <c r="AK84" i="12"/>
  <c r="AC84" i="12" s="1"/>
  <c r="AI79" i="13"/>
  <c r="AZ40" i="13"/>
  <c r="AH40" i="13" s="1"/>
  <c r="AF40" i="13"/>
  <c r="AB99" i="12"/>
  <c r="AV67" i="13" s="1"/>
  <c r="AD67" i="13" s="1"/>
  <c r="W99" i="12"/>
  <c r="AP67" i="13" s="1"/>
  <c r="X67" i="13" s="1"/>
  <c r="V99" i="12"/>
  <c r="AF99" i="12"/>
  <c r="BB67" i="13" s="1"/>
  <c r="AJ67" i="13" s="1"/>
  <c r="AX97" i="13"/>
  <c r="AZ32" i="13"/>
  <c r="AF32" i="13"/>
  <c r="AE108" i="12"/>
  <c r="BA76" i="13" s="1"/>
  <c r="AZ35" i="13"/>
  <c r="AH35" i="13" s="1"/>
  <c r="AF35" i="13"/>
  <c r="AD76" i="12"/>
  <c r="AK76" i="12"/>
  <c r="AC76" i="12" s="1"/>
  <c r="AY95" i="13"/>
  <c r="AG8" i="13"/>
  <c r="AG95" i="13" s="1"/>
  <c r="AB97" i="12"/>
  <c r="AV65" i="13" s="1"/>
  <c r="AD65" i="13" s="1"/>
  <c r="AF97" i="12"/>
  <c r="BB65" i="13" s="1"/>
  <c r="AJ65" i="13" s="1"/>
  <c r="W97" i="12"/>
  <c r="AP65" i="13" s="1"/>
  <c r="X65" i="13" s="1"/>
  <c r="V97" i="12"/>
  <c r="AK97" i="12" s="1"/>
  <c r="AC97" i="12" s="1"/>
  <c r="AX65" i="13" s="1"/>
  <c r="AK81" i="12"/>
  <c r="AC81" i="12" s="1"/>
  <c r="AE97" i="12"/>
  <c r="BA65" i="13" s="1"/>
  <c r="AE92" i="12"/>
  <c r="BA60" i="13" s="1"/>
  <c r="BE39" i="13"/>
  <c r="W39" i="13"/>
  <c r="AM39" i="13" s="1"/>
  <c r="AV98" i="13"/>
  <c r="AD44" i="13"/>
  <c r="AD98" i="13" s="1"/>
  <c r="W116" i="12"/>
  <c r="AP84" i="13" s="1"/>
  <c r="X84" i="13" s="1"/>
  <c r="AE107" i="12"/>
  <c r="BA75" i="13" s="1"/>
  <c r="AA117" i="12"/>
  <c r="AU85" i="13" s="1"/>
  <c r="AA123" i="12"/>
  <c r="AU91" i="13" s="1"/>
  <c r="AA118" i="12"/>
  <c r="AU86" i="13" s="1"/>
  <c r="AA121" i="12"/>
  <c r="AU89" i="13" s="1"/>
  <c r="AA122" i="12"/>
  <c r="AU90" i="13" s="1"/>
  <c r="AA120" i="12"/>
  <c r="AU88" i="13" s="1"/>
  <c r="AA116" i="12"/>
  <c r="AU84" i="13" s="1"/>
  <c r="AA112" i="12"/>
  <c r="AA119" i="12"/>
  <c r="AU87" i="13" s="1"/>
  <c r="AA115" i="12"/>
  <c r="AU83" i="13" s="1"/>
  <c r="AA113" i="12"/>
  <c r="AU81" i="13" s="1"/>
  <c r="AA114" i="12"/>
  <c r="AU82" i="13" s="1"/>
  <c r="AK123" i="12"/>
  <c r="AK77" i="12"/>
  <c r="AC77" i="12" s="1"/>
  <c r="AY96" i="13"/>
  <c r="AG20" i="13"/>
  <c r="AG96" i="13" s="1"/>
  <c r="W42" i="13"/>
  <c r="BE42" i="13"/>
  <c r="AK85" i="12"/>
  <c r="AC85" i="12" s="1"/>
  <c r="BE51" i="13"/>
  <c r="W51" i="13"/>
  <c r="BE43" i="13"/>
  <c r="W43" i="13"/>
  <c r="AK117" i="12"/>
  <c r="AC117" i="12" s="1"/>
  <c r="AX85" i="13" s="1"/>
  <c r="AA89" i="12"/>
  <c r="AU57" i="13" s="1"/>
  <c r="AA95" i="12"/>
  <c r="AU63" i="13" s="1"/>
  <c r="AJ89" i="12"/>
  <c r="AD89" i="12" s="1"/>
  <c r="AY57" i="13" s="1"/>
  <c r="AG57" i="13" s="1"/>
  <c r="AJ95" i="12"/>
  <c r="AB111" i="12"/>
  <c r="AV79" i="13" s="1"/>
  <c r="AD79" i="13" s="1"/>
  <c r="AB103" i="12"/>
  <c r="AV71" i="13" s="1"/>
  <c r="AD71" i="13" s="1"/>
  <c r="AB106" i="12"/>
  <c r="AV74" i="13" s="1"/>
  <c r="AD74" i="13" s="1"/>
  <c r="AB107" i="12"/>
  <c r="AV75" i="13" s="1"/>
  <c r="AD75" i="13" s="1"/>
  <c r="AB110" i="12"/>
  <c r="AV78" i="13" s="1"/>
  <c r="AD78" i="13" s="1"/>
  <c r="AB100" i="12"/>
  <c r="AB104" i="12"/>
  <c r="AV72" i="13" s="1"/>
  <c r="AD72" i="13" s="1"/>
  <c r="AB101" i="12"/>
  <c r="AV69" i="13" s="1"/>
  <c r="AD69" i="13" s="1"/>
  <c r="AB109" i="12"/>
  <c r="AV77" i="13" s="1"/>
  <c r="AD77" i="13" s="1"/>
  <c r="AB102" i="12"/>
  <c r="AV70" i="13" s="1"/>
  <c r="AD70" i="13" s="1"/>
  <c r="AB105" i="12"/>
  <c r="AV73" i="13" s="1"/>
  <c r="AD73" i="13" s="1"/>
  <c r="AJ33" i="12"/>
  <c r="AB108" i="12"/>
  <c r="AV76" i="13" s="1"/>
  <c r="AD76" i="13" s="1"/>
  <c r="AI69" i="13"/>
  <c r="W45" i="13"/>
  <c r="AP97" i="13"/>
  <c r="X32" i="13"/>
  <c r="X97" i="13" s="1"/>
  <c r="AB91" i="12"/>
  <c r="AV59" i="13" s="1"/>
  <c r="AD59" i="13" s="1"/>
  <c r="V91" i="12"/>
  <c r="AK91" i="12" s="1"/>
  <c r="AC91" i="12" s="1"/>
  <c r="AX59" i="13" s="1"/>
  <c r="AF91" i="12"/>
  <c r="BB59" i="13" s="1"/>
  <c r="AJ59" i="13" s="1"/>
  <c r="W91" i="12"/>
  <c r="AP59" i="13" s="1"/>
  <c r="X59" i="13" s="1"/>
  <c r="AV97" i="13"/>
  <c r="AD32" i="13"/>
  <c r="AD97" i="13" s="1"/>
  <c r="AK120" i="12"/>
  <c r="AC120" i="12" s="1"/>
  <c r="AX88" i="13" s="1"/>
  <c r="AX24" i="13"/>
  <c r="AH56" i="12"/>
  <c r="AL56" i="12" s="1"/>
  <c r="AH70" i="12"/>
  <c r="AL70" i="12" s="1"/>
  <c r="AK122" i="12"/>
  <c r="BC62" i="13"/>
  <c r="AK62" i="13" s="1"/>
  <c r="AI62" i="13"/>
  <c r="AE99" i="12"/>
  <c r="BA67" i="13" s="1"/>
  <c r="W110" i="12"/>
  <c r="AP78" i="13" s="1"/>
  <c r="X78" i="13" s="1"/>
  <c r="AX22" i="13"/>
  <c r="AH54" i="12"/>
  <c r="AL54" i="12" s="1"/>
  <c r="AZ36" i="13"/>
  <c r="AH36" i="13" s="1"/>
  <c r="W46" i="13"/>
  <c r="AI77" i="13"/>
  <c r="AI72" i="13"/>
  <c r="AK114" i="12"/>
  <c r="AB96" i="12"/>
  <c r="AV64" i="13" s="1"/>
  <c r="AD64" i="13" s="1"/>
  <c r="W96" i="12"/>
  <c r="AP64" i="13" s="1"/>
  <c r="X64" i="13" s="1"/>
  <c r="AF96" i="12"/>
  <c r="BB64" i="13" s="1"/>
  <c r="AJ64" i="13" s="1"/>
  <c r="V96" i="12"/>
  <c r="AK96" i="12" s="1"/>
  <c r="AC96" i="12" s="1"/>
  <c r="AX64" i="13" s="1"/>
  <c r="W49" i="13"/>
  <c r="AF94" i="12"/>
  <c r="BB62" i="13" s="1"/>
  <c r="AJ62" i="13" s="1"/>
  <c r="W94" i="12"/>
  <c r="AP62" i="13" s="1"/>
  <c r="X62" i="13" s="1"/>
  <c r="V94" i="12"/>
  <c r="AB94" i="12"/>
  <c r="AV62" i="13" s="1"/>
  <c r="AD62" i="13" s="1"/>
  <c r="AK121" i="12"/>
  <c r="AX20" i="13"/>
  <c r="AC126" i="12"/>
  <c r="AH52" i="12"/>
  <c r="W53" i="13"/>
  <c r="AB117" i="12"/>
  <c r="AV85" i="13" s="1"/>
  <c r="AD85" i="13" s="1"/>
  <c r="AA92" i="12"/>
  <c r="AU60" i="13" s="1"/>
  <c r="AZ38" i="13"/>
  <c r="AH38" i="13" s="1"/>
  <c r="AJ94" i="12"/>
  <c r="AK78" i="12"/>
  <c r="AC78" i="12" s="1"/>
  <c r="BE37" i="13"/>
  <c r="W37" i="13"/>
  <c r="AM37" i="13" s="1"/>
  <c r="AI66" i="13"/>
  <c r="AK82" i="12"/>
  <c r="AC82" i="12" s="1"/>
  <c r="AZ13" i="13"/>
  <c r="AH13" i="13" s="1"/>
  <c r="AF13" i="13"/>
  <c r="AM13" i="13" s="1"/>
  <c r="BE13" i="13"/>
  <c r="AE121" i="12"/>
  <c r="BA89" i="13" s="1"/>
  <c r="AE122" i="12"/>
  <c r="BA90" i="13" s="1"/>
  <c r="AE117" i="12"/>
  <c r="BA85" i="13" s="1"/>
  <c r="AE112" i="12"/>
  <c r="AE118" i="12"/>
  <c r="BA86" i="13" s="1"/>
  <c r="AE116" i="12"/>
  <c r="BA84" i="13" s="1"/>
  <c r="AE123" i="12"/>
  <c r="BA91" i="13" s="1"/>
  <c r="AE115" i="12"/>
  <c r="BA83" i="13" s="1"/>
  <c r="AE120" i="12"/>
  <c r="BA88" i="13" s="1"/>
  <c r="AE119" i="12"/>
  <c r="BA87" i="13" s="1"/>
  <c r="AE114" i="12"/>
  <c r="BA82" i="13" s="1"/>
  <c r="AE113" i="12"/>
  <c r="BA81" i="13" s="1"/>
  <c r="BE36" i="13"/>
  <c r="W36" i="13"/>
  <c r="AM36" i="13" s="1"/>
  <c r="AO98" i="13"/>
  <c r="W44" i="13"/>
  <c r="BC63" i="13"/>
  <c r="AK63" i="13" s="1"/>
  <c r="AI63" i="13"/>
  <c r="AX95" i="13"/>
  <c r="AZ8" i="13"/>
  <c r="AF8" i="13"/>
  <c r="BE8" i="13"/>
  <c r="AE106" i="12"/>
  <c r="BA74" i="13" s="1"/>
  <c r="AX25" i="13"/>
  <c r="AH57" i="12"/>
  <c r="AL57" i="12" s="1"/>
  <c r="BE38" i="13"/>
  <c r="W38" i="13"/>
  <c r="AM38" i="13" s="1"/>
  <c r="AD79" i="12"/>
  <c r="AY47" i="13" s="1"/>
  <c r="AG47" i="13" s="1"/>
  <c r="AK79" i="12"/>
  <c r="AC79" i="12" s="1"/>
  <c r="V109" i="12"/>
  <c r="V101" i="12"/>
  <c r="V104" i="12"/>
  <c r="V105" i="12"/>
  <c r="V111" i="12"/>
  <c r="V108" i="12"/>
  <c r="V102" i="12"/>
  <c r="V103" i="12"/>
  <c r="V110" i="12"/>
  <c r="V107" i="12"/>
  <c r="V100" i="12"/>
  <c r="AI33" i="12"/>
  <c r="V106" i="12"/>
  <c r="AZ39" i="13"/>
  <c r="AH39" i="13" s="1"/>
  <c r="AF39" i="13"/>
  <c r="BC61" i="13"/>
  <c r="AK61" i="13" s="1"/>
  <c r="AI61" i="13"/>
  <c r="AE88" i="12"/>
  <c r="W106" i="12"/>
  <c r="AP74" i="13" s="1"/>
  <c r="X74" i="13" s="1"/>
  <c r="W48" i="13"/>
  <c r="W118" i="12"/>
  <c r="AP86" i="13" s="1"/>
  <c r="X86" i="13" s="1"/>
  <c r="AE102" i="12"/>
  <c r="BA70" i="13" s="1"/>
  <c r="W55" i="13"/>
  <c r="AK112" i="12"/>
  <c r="AC112" i="12" s="1"/>
  <c r="AF116" i="12"/>
  <c r="BB84" i="13" s="1"/>
  <c r="AJ84" i="13" s="1"/>
  <c r="AF122" i="12"/>
  <c r="BB90" i="13" s="1"/>
  <c r="AJ90" i="13" s="1"/>
  <c r="AF117" i="12"/>
  <c r="BB85" i="13" s="1"/>
  <c r="AJ85" i="13" s="1"/>
  <c r="AF118" i="12"/>
  <c r="BB86" i="13" s="1"/>
  <c r="AJ86" i="13" s="1"/>
  <c r="AF123" i="12"/>
  <c r="BB91" i="13" s="1"/>
  <c r="AJ91" i="13" s="1"/>
  <c r="AF121" i="12"/>
  <c r="BB89" i="13" s="1"/>
  <c r="AJ89" i="13" s="1"/>
  <c r="AF119" i="12"/>
  <c r="BB87" i="13" s="1"/>
  <c r="AJ87" i="13" s="1"/>
  <c r="AF120" i="12"/>
  <c r="BB88" i="13" s="1"/>
  <c r="AJ88" i="13" s="1"/>
  <c r="AF115" i="12"/>
  <c r="BB83" i="13" s="1"/>
  <c r="AJ83" i="13" s="1"/>
  <c r="AF114" i="12"/>
  <c r="BB82" i="13" s="1"/>
  <c r="AJ82" i="13" s="1"/>
  <c r="AF112" i="12"/>
  <c r="AF113" i="12"/>
  <c r="BB81" i="13" s="1"/>
  <c r="AJ81" i="13" s="1"/>
  <c r="AZ12" i="13"/>
  <c r="AH12" i="13" s="1"/>
  <c r="AF12" i="13"/>
  <c r="AM12" i="13" s="1"/>
  <c r="BE12" i="13"/>
  <c r="AH72" i="12"/>
  <c r="AL72" i="12" s="1"/>
  <c r="AX31" i="13"/>
  <c r="AH63" i="12"/>
  <c r="AL63" i="12" s="1"/>
  <c r="AB112" i="12"/>
  <c r="AB118" i="12"/>
  <c r="AV86" i="13" s="1"/>
  <c r="AD86" i="13" s="1"/>
  <c r="AJ97" i="12"/>
  <c r="AD97" i="12" s="1"/>
  <c r="AY65" i="13" s="1"/>
  <c r="AG65" i="13" s="1"/>
  <c r="AY97" i="13"/>
  <c r="AG32" i="13"/>
  <c r="AG97" i="13" s="1"/>
  <c r="BE41" i="13"/>
  <c r="W41" i="13"/>
  <c r="AM41" i="13" s="1"/>
  <c r="AF51" i="13"/>
  <c r="AZ51" i="13"/>
  <c r="AH51" i="13" s="1"/>
  <c r="BC57" i="13"/>
  <c r="AK57" i="13" s="1"/>
  <c r="AI57" i="13"/>
  <c r="AH125" i="12"/>
  <c r="AL40" i="12"/>
  <c r="AF107" i="12"/>
  <c r="BB75" i="13" s="1"/>
  <c r="AJ75" i="13" s="1"/>
  <c r="AF110" i="12"/>
  <c r="BB78" i="13" s="1"/>
  <c r="AJ78" i="13" s="1"/>
  <c r="AF102" i="12"/>
  <c r="BB70" i="13" s="1"/>
  <c r="AJ70" i="13" s="1"/>
  <c r="AF111" i="12"/>
  <c r="BB79" i="13" s="1"/>
  <c r="AJ79" i="13" s="1"/>
  <c r="AF103" i="12"/>
  <c r="BB71" i="13" s="1"/>
  <c r="AJ71" i="13" s="1"/>
  <c r="AF108" i="12"/>
  <c r="BB76" i="13" s="1"/>
  <c r="AJ76" i="13" s="1"/>
  <c r="AF105" i="12"/>
  <c r="BB73" i="13" s="1"/>
  <c r="AJ73" i="13" s="1"/>
  <c r="AF109" i="12"/>
  <c r="BB77" i="13" s="1"/>
  <c r="AJ77" i="13" s="1"/>
  <c r="AF106" i="12"/>
  <c r="BB74" i="13" s="1"/>
  <c r="AJ74" i="13" s="1"/>
  <c r="AF100" i="12"/>
  <c r="AF104" i="12"/>
  <c r="BB72" i="13" s="1"/>
  <c r="AJ72" i="13" s="1"/>
  <c r="AF101" i="12"/>
  <c r="BB69" i="13" s="1"/>
  <c r="AJ69" i="13" s="1"/>
  <c r="AF43" i="13"/>
  <c r="AZ43" i="13"/>
  <c r="AH43" i="13" s="1"/>
  <c r="AP68" i="13"/>
  <c r="AF9" i="13"/>
  <c r="AM9" i="13" s="1"/>
  <c r="AZ9" i="13"/>
  <c r="AH9" i="13" s="1"/>
  <c r="BE9" i="13"/>
  <c r="AX28" i="13"/>
  <c r="AH60" i="12"/>
  <c r="AL60" i="12" s="1"/>
  <c r="AX29" i="13"/>
  <c r="AH61" i="12"/>
  <c r="AL61" i="12" s="1"/>
  <c r="AK116" i="12"/>
  <c r="AC116" i="12" s="1"/>
  <c r="AX84" i="13" s="1"/>
  <c r="AD80" i="12"/>
  <c r="AY48" i="13" s="1"/>
  <c r="AG48" i="13" s="1"/>
  <c r="AK80" i="12"/>
  <c r="AC80" i="12" s="1"/>
  <c r="AD87" i="12"/>
  <c r="AY55" i="13" s="1"/>
  <c r="AG55" i="13" s="1"/>
  <c r="AK87" i="12"/>
  <c r="AC87" i="12" s="1"/>
  <c r="AE90" i="12"/>
  <c r="BA58" i="13" s="1"/>
  <c r="AI64" i="13"/>
  <c r="W103" i="12"/>
  <c r="AP71" i="13" s="1"/>
  <c r="X71" i="13" s="1"/>
  <c r="AH73" i="12"/>
  <c r="AL73" i="12" s="1"/>
  <c r="BA97" i="13"/>
  <c r="BC32" i="13"/>
  <c r="AI32" i="13"/>
  <c r="AI97" i="13" s="1"/>
  <c r="V98" i="12"/>
  <c r="AK98" i="12" s="1"/>
  <c r="AC98" i="12" s="1"/>
  <c r="AX66" i="13" s="1"/>
  <c r="AB98" i="12"/>
  <c r="AV66" i="13" s="1"/>
  <c r="AD66" i="13" s="1"/>
  <c r="AF98" i="12"/>
  <c r="BB66" i="13" s="1"/>
  <c r="AJ66" i="13" s="1"/>
  <c r="W98" i="12"/>
  <c r="AP66" i="13" s="1"/>
  <c r="X66" i="13" s="1"/>
  <c r="W115" i="12"/>
  <c r="AP83" i="13" s="1"/>
  <c r="X83" i="13" s="1"/>
  <c r="W50" i="13"/>
  <c r="AE105" i="12"/>
  <c r="BA73" i="13" s="1"/>
  <c r="AX23" i="13"/>
  <c r="AH55" i="12"/>
  <c r="AL55" i="12" s="1"/>
  <c r="AU98" i="13"/>
  <c r="AW44" i="13"/>
  <c r="AC44" i="13"/>
  <c r="AC98" i="13" s="1"/>
  <c r="AW96" i="13"/>
  <c r="AE20" i="13"/>
  <c r="AE96" i="13" s="1"/>
  <c r="AZ34" i="13"/>
  <c r="AH34" i="13" s="1"/>
  <c r="AF34" i="13"/>
  <c r="AA108" i="12"/>
  <c r="AU76" i="13" s="1"/>
  <c r="AA100" i="12"/>
  <c r="AA111" i="12"/>
  <c r="AU79" i="13" s="1"/>
  <c r="AA103" i="12"/>
  <c r="AU71" i="13" s="1"/>
  <c r="AA104" i="12"/>
  <c r="AU72" i="13" s="1"/>
  <c r="AA106" i="12"/>
  <c r="AU74" i="13" s="1"/>
  <c r="AA110" i="12"/>
  <c r="AU78" i="13" s="1"/>
  <c r="AA107" i="12"/>
  <c r="AU75" i="13" s="1"/>
  <c r="AA101" i="12"/>
  <c r="AU69" i="13" s="1"/>
  <c r="AA105" i="12"/>
  <c r="AU73" i="13" s="1"/>
  <c r="AA102" i="12"/>
  <c r="AU70" i="13" s="1"/>
  <c r="AA109" i="12"/>
  <c r="AU77" i="13" s="1"/>
  <c r="W47" i="13"/>
  <c r="BE40" i="13"/>
  <c r="W40" i="13"/>
  <c r="AM40" i="13" s="1"/>
  <c r="AF93" i="12"/>
  <c r="BB61" i="13" s="1"/>
  <c r="AJ61" i="13" s="1"/>
  <c r="AB93" i="12"/>
  <c r="AV61" i="13" s="1"/>
  <c r="AD61" i="13" s="1"/>
  <c r="W93" i="12"/>
  <c r="AP61" i="13" s="1"/>
  <c r="X61" i="13" s="1"/>
  <c r="V93" i="12"/>
  <c r="AB113" i="12"/>
  <c r="AV81" i="13" s="1"/>
  <c r="AD81" i="13" s="1"/>
  <c r="AB114" i="12"/>
  <c r="AV82" i="13" s="1"/>
  <c r="AD82" i="13" s="1"/>
  <c r="AA90" i="12"/>
  <c r="AU58" i="13" s="1"/>
  <c r="AZ41" i="13"/>
  <c r="AH41" i="13" s="1"/>
  <c r="AJ93" i="12"/>
  <c r="AD127" i="12"/>
  <c r="A78" i="14" l="1"/>
  <c r="C66" i="14"/>
  <c r="C55" i="14"/>
  <c r="A67" i="14"/>
  <c r="C77" i="14"/>
  <c r="A89" i="14"/>
  <c r="C89" i="14" s="1"/>
  <c r="AF66" i="13"/>
  <c r="AF59" i="13"/>
  <c r="AZ65" i="13"/>
  <c r="AH65" i="13" s="1"/>
  <c r="AF65" i="13"/>
  <c r="AF64" i="13"/>
  <c r="W130" i="12"/>
  <c r="BC74" i="13"/>
  <c r="AK74" i="13" s="1"/>
  <c r="AI74" i="13"/>
  <c r="BC67" i="13"/>
  <c r="AK67" i="13" s="1"/>
  <c r="AI67" i="13"/>
  <c r="AZ24" i="13"/>
  <c r="AH24" i="13" s="1"/>
  <c r="AF24" i="13"/>
  <c r="AM24" i="13" s="1"/>
  <c r="BE24" i="13"/>
  <c r="AW63" i="13"/>
  <c r="AE63" i="13" s="1"/>
  <c r="AC63" i="13"/>
  <c r="AW88" i="13"/>
  <c r="AE88" i="13" s="1"/>
  <c r="AC88" i="13"/>
  <c r="AX52" i="13"/>
  <c r="AH84" i="12"/>
  <c r="AL84" i="12" s="1"/>
  <c r="AD98" i="12"/>
  <c r="AY66" i="13" s="1"/>
  <c r="AG66" i="13" s="1"/>
  <c r="AO81" i="13"/>
  <c r="AO87" i="13"/>
  <c r="AH119" i="12"/>
  <c r="AL119" i="12" s="1"/>
  <c r="AE130" i="12"/>
  <c r="AD113" i="12"/>
  <c r="AY81" i="13" s="1"/>
  <c r="AG81" i="13" s="1"/>
  <c r="AO61" i="13"/>
  <c r="AW78" i="13"/>
  <c r="AE78" i="13" s="1"/>
  <c r="AC78" i="13"/>
  <c r="AF23" i="13"/>
  <c r="AM23" i="13" s="1"/>
  <c r="AZ23" i="13"/>
  <c r="AH23" i="13" s="1"/>
  <c r="BE23" i="13"/>
  <c r="AP100" i="13"/>
  <c r="X68" i="13"/>
  <c r="X100" i="13" s="1"/>
  <c r="AO78" i="13"/>
  <c r="AO77" i="13"/>
  <c r="BE95" i="13"/>
  <c r="BC88" i="13"/>
  <c r="AK88" i="13" s="1"/>
  <c r="AI88" i="13"/>
  <c r="BC89" i="13"/>
  <c r="AK89" i="13" s="1"/>
  <c r="AI89" i="13"/>
  <c r="BC66" i="13"/>
  <c r="AK66" i="13" s="1"/>
  <c r="AO62" i="13"/>
  <c r="AJ111" i="12"/>
  <c r="AD111" i="12" s="1"/>
  <c r="AY79" i="13" s="1"/>
  <c r="AG79" i="13" s="1"/>
  <c r="AJ103" i="12"/>
  <c r="AD103" i="12" s="1"/>
  <c r="AY71" i="13" s="1"/>
  <c r="AG71" i="13" s="1"/>
  <c r="AJ106" i="12"/>
  <c r="AJ107" i="12"/>
  <c r="AD107" i="12" s="1"/>
  <c r="AY75" i="13" s="1"/>
  <c r="AG75" i="13" s="1"/>
  <c r="AJ108" i="12"/>
  <c r="AD108" i="12" s="1"/>
  <c r="AY76" i="13" s="1"/>
  <c r="AG76" i="13" s="1"/>
  <c r="AJ109" i="12"/>
  <c r="AJ110" i="12"/>
  <c r="AD110" i="12" s="1"/>
  <c r="AY78" i="13" s="1"/>
  <c r="AG78" i="13" s="1"/>
  <c r="AJ100" i="12"/>
  <c r="AJ102" i="12"/>
  <c r="AD102" i="12" s="1"/>
  <c r="AY70" i="13" s="1"/>
  <c r="AG70" i="13" s="1"/>
  <c r="AJ105" i="12"/>
  <c r="AD105" i="12" s="1"/>
  <c r="AY73" i="13" s="1"/>
  <c r="AG73" i="13" s="1"/>
  <c r="AJ104" i="12"/>
  <c r="AD104" i="12" s="1"/>
  <c r="AY72" i="13" s="1"/>
  <c r="AG72" i="13" s="1"/>
  <c r="AJ101" i="12"/>
  <c r="AD101" i="12" s="1"/>
  <c r="AY69" i="13" s="1"/>
  <c r="AG69" i="13" s="1"/>
  <c r="AW57" i="13"/>
  <c r="AE57" i="13" s="1"/>
  <c r="AC57" i="13"/>
  <c r="AX53" i="13"/>
  <c r="AH85" i="12"/>
  <c r="AL85" i="12" s="1"/>
  <c r="AC123" i="12"/>
  <c r="AX91" i="13" s="1"/>
  <c r="AW90" i="13"/>
  <c r="AE90" i="13" s="1"/>
  <c r="AC90" i="13"/>
  <c r="AD88" i="12"/>
  <c r="BB56" i="13"/>
  <c r="AF129" i="12"/>
  <c r="AH127" i="12"/>
  <c r="AD99" i="12"/>
  <c r="AY67" i="13" s="1"/>
  <c r="AG67" i="13" s="1"/>
  <c r="AO83" i="13"/>
  <c r="AO86" i="13"/>
  <c r="AO57" i="13"/>
  <c r="AH89" i="12"/>
  <c r="AL89" i="12" s="1"/>
  <c r="BA100" i="13"/>
  <c r="AI68" i="13"/>
  <c r="AW65" i="13"/>
  <c r="AE65" i="13" s="1"/>
  <c r="BC71" i="13"/>
  <c r="AK71" i="13" s="1"/>
  <c r="AD117" i="12"/>
  <c r="AY85" i="13" s="1"/>
  <c r="AG85" i="13" s="1"/>
  <c r="AW67" i="13"/>
  <c r="AE67" i="13" s="1"/>
  <c r="AZ84" i="13"/>
  <c r="AH84" i="13" s="1"/>
  <c r="AF84" i="13"/>
  <c r="AO69" i="13"/>
  <c r="AH101" i="12"/>
  <c r="AL101" i="12" s="1"/>
  <c r="AX47" i="13"/>
  <c r="AH79" i="12"/>
  <c r="AL79" i="12" s="1"/>
  <c r="AW89" i="13"/>
  <c r="AE89" i="13" s="1"/>
  <c r="AC89" i="13"/>
  <c r="AW72" i="13"/>
  <c r="AE72" i="13" s="1"/>
  <c r="AC72" i="13"/>
  <c r="BC58" i="13"/>
  <c r="AK58" i="13" s="1"/>
  <c r="AI58" i="13"/>
  <c r="BC70" i="13"/>
  <c r="AK70" i="13" s="1"/>
  <c r="AI70" i="13"/>
  <c r="AO70" i="13"/>
  <c r="AZ95" i="13"/>
  <c r="AH8" i="13"/>
  <c r="AH95" i="13" s="1"/>
  <c r="BC91" i="13"/>
  <c r="AK91" i="13" s="1"/>
  <c r="AI91" i="13"/>
  <c r="AK101" i="12"/>
  <c r="AC101" i="12" s="1"/>
  <c r="AX69" i="13" s="1"/>
  <c r="AM43" i="13"/>
  <c r="AM42" i="13"/>
  <c r="AW81" i="13"/>
  <c r="AE81" i="13" s="1"/>
  <c r="AC81" i="13"/>
  <c r="AW86" i="13"/>
  <c r="AE86" i="13" s="1"/>
  <c r="AC86" i="13"/>
  <c r="AF97" i="13"/>
  <c r="AW62" i="13"/>
  <c r="AE62" i="13" s="1"/>
  <c r="AO56" i="13"/>
  <c r="V129" i="12"/>
  <c r="AO80" i="13"/>
  <c r="V131" i="12"/>
  <c r="AH112" i="12"/>
  <c r="W97" i="13"/>
  <c r="AM32" i="13"/>
  <c r="AX54" i="13"/>
  <c r="AH86" i="12"/>
  <c r="AL86" i="12" s="1"/>
  <c r="AO63" i="13"/>
  <c r="BC78" i="13"/>
  <c r="AK78" i="13" s="1"/>
  <c r="AW61" i="13"/>
  <c r="AE61" i="13" s="1"/>
  <c r="AD119" i="12"/>
  <c r="AY87" i="13" s="1"/>
  <c r="AG87" i="13" s="1"/>
  <c r="AW59" i="13"/>
  <c r="AE59" i="13" s="1"/>
  <c r="AW75" i="13"/>
  <c r="AE75" i="13" s="1"/>
  <c r="AC75" i="13"/>
  <c r="BA56" i="13"/>
  <c r="AE129" i="12"/>
  <c r="BC73" i="13"/>
  <c r="AK73" i="13" s="1"/>
  <c r="AI73" i="13"/>
  <c r="BC64" i="13"/>
  <c r="AK64" i="13" s="1"/>
  <c r="AF88" i="13"/>
  <c r="AZ85" i="13"/>
  <c r="AH85" i="13" s="1"/>
  <c r="AF85" i="13"/>
  <c r="AK99" i="12"/>
  <c r="AC99" i="12" s="1"/>
  <c r="AX67" i="13" s="1"/>
  <c r="AD93" i="12"/>
  <c r="AY61" i="13" s="1"/>
  <c r="AG61" i="13" s="1"/>
  <c r="AW77" i="13"/>
  <c r="AE77" i="13" s="1"/>
  <c r="AC77" i="13"/>
  <c r="AV80" i="13"/>
  <c r="AB131" i="12"/>
  <c r="BB80" i="13"/>
  <c r="AF131" i="12"/>
  <c r="AO76" i="13"/>
  <c r="BC84" i="13"/>
  <c r="AK84" i="13" s="1"/>
  <c r="AI84" i="13"/>
  <c r="AX46" i="13"/>
  <c r="AH78" i="12"/>
  <c r="AL78" i="12" s="1"/>
  <c r="AH126" i="12"/>
  <c r="AL52" i="12"/>
  <c r="AK94" i="12"/>
  <c r="AC94" i="12" s="1"/>
  <c r="AX62" i="13" s="1"/>
  <c r="AC122" i="12"/>
  <c r="AX90" i="13" s="1"/>
  <c r="AC83" i="13"/>
  <c r="AW83" i="13"/>
  <c r="AE83" i="13" s="1"/>
  <c r="AW91" i="13"/>
  <c r="AE91" i="13" s="1"/>
  <c r="AC91" i="13"/>
  <c r="AI60" i="13"/>
  <c r="BC60" i="13"/>
  <c r="AK60" i="13" s="1"/>
  <c r="AZ97" i="13"/>
  <c r="AH32" i="13"/>
  <c r="AH97" i="13" s="1"/>
  <c r="BC98" i="13"/>
  <c r="AK44" i="13"/>
  <c r="AK98" i="13" s="1"/>
  <c r="AM33" i="13"/>
  <c r="AV56" i="13"/>
  <c r="AB129" i="12"/>
  <c r="AO84" i="13"/>
  <c r="BE97" i="13"/>
  <c r="AK95" i="12"/>
  <c r="AC95" i="12" s="1"/>
  <c r="AX63" i="13" s="1"/>
  <c r="AO58" i="13"/>
  <c r="AH90" i="12"/>
  <c r="AL90" i="12" s="1"/>
  <c r="AZ21" i="13"/>
  <c r="AH21" i="13" s="1"/>
  <c r="AF21" i="13"/>
  <c r="AM21" i="13" s="1"/>
  <c r="BE21" i="13"/>
  <c r="AD122" i="12"/>
  <c r="AY90" i="13" s="1"/>
  <c r="AG90" i="13" s="1"/>
  <c r="AD114" i="12"/>
  <c r="AY82" i="13" s="1"/>
  <c r="AG82" i="13" s="1"/>
  <c r="AX80" i="13"/>
  <c r="BC90" i="13"/>
  <c r="AK90" i="13" s="1"/>
  <c r="AI90" i="13"/>
  <c r="AW74" i="13"/>
  <c r="AE74" i="13" s="1"/>
  <c r="AC74" i="13"/>
  <c r="BC83" i="13"/>
  <c r="AK83" i="13" s="1"/>
  <c r="AI83" i="13"/>
  <c r="AP56" i="13"/>
  <c r="W129" i="12"/>
  <c r="AZ57" i="13"/>
  <c r="AH57" i="13" s="1"/>
  <c r="AF57" i="13"/>
  <c r="AC115" i="12"/>
  <c r="AX83" i="13" s="1"/>
  <c r="AY80" i="13"/>
  <c r="AK113" i="12"/>
  <c r="AC113" i="12" s="1"/>
  <c r="AX81" i="13" s="1"/>
  <c r="AW71" i="13"/>
  <c r="AE71" i="13" s="1"/>
  <c r="AC71" i="13"/>
  <c r="AX55" i="13"/>
  <c r="AH87" i="12"/>
  <c r="AL87" i="12" s="1"/>
  <c r="AZ28" i="13"/>
  <c r="AH28" i="13" s="1"/>
  <c r="AF28" i="13"/>
  <c r="AM28" i="13" s="1"/>
  <c r="BE28" i="13"/>
  <c r="AK93" i="12"/>
  <c r="AC93" i="12" s="1"/>
  <c r="AX61" i="13" s="1"/>
  <c r="AW70" i="13"/>
  <c r="AE70" i="13" s="1"/>
  <c r="AC70" i="13"/>
  <c r="AW79" i="13"/>
  <c r="AE79" i="13" s="1"/>
  <c r="AC79" i="13"/>
  <c r="AW98" i="13"/>
  <c r="AE44" i="13"/>
  <c r="AE98" i="13" s="1"/>
  <c r="BC97" i="13"/>
  <c r="AK32" i="13"/>
  <c r="AK97" i="13" s="1"/>
  <c r="AO74" i="13"/>
  <c r="AO79" i="13"/>
  <c r="AK118" i="12"/>
  <c r="AC118" i="12" s="1"/>
  <c r="AX86" i="13" s="1"/>
  <c r="BC86" i="13"/>
  <c r="AK86" i="13" s="1"/>
  <c r="AI86" i="13"/>
  <c r="AX50" i="13"/>
  <c r="AH82" i="12"/>
  <c r="AL82" i="12" s="1"/>
  <c r="AD94" i="12"/>
  <c r="AY62" i="13" s="1"/>
  <c r="AG62" i="13" s="1"/>
  <c r="AC114" i="12"/>
  <c r="AX82" i="13" s="1"/>
  <c r="AD95" i="12"/>
  <c r="AY63" i="13" s="1"/>
  <c r="AG63" i="13" s="1"/>
  <c r="AM51" i="13"/>
  <c r="AW87" i="13"/>
  <c r="AE87" i="13" s="1"/>
  <c r="AC87" i="13"/>
  <c r="AW85" i="13"/>
  <c r="AE85" i="13" s="1"/>
  <c r="AC85" i="13"/>
  <c r="BC65" i="13"/>
  <c r="AK65" i="13" s="1"/>
  <c r="AI65" i="13"/>
  <c r="AK88" i="12"/>
  <c r="AC88" i="12" s="1"/>
  <c r="AO85" i="13"/>
  <c r="AH117" i="12"/>
  <c r="AL117" i="12" s="1"/>
  <c r="AZ27" i="13"/>
  <c r="AH27" i="13" s="1"/>
  <c r="AF27" i="13"/>
  <c r="AM27" i="13" s="1"/>
  <c r="BE27" i="13"/>
  <c r="AO60" i="13"/>
  <c r="AD96" i="12"/>
  <c r="AY64" i="13" s="1"/>
  <c r="AG64" i="13" s="1"/>
  <c r="AD116" i="12"/>
  <c r="AY84" i="13" s="1"/>
  <c r="AG84" i="13" s="1"/>
  <c r="AD123" i="12"/>
  <c r="AY91" i="13" s="1"/>
  <c r="AG91" i="13" s="1"/>
  <c r="AW66" i="13"/>
  <c r="AE66" i="13" s="1"/>
  <c r="AO75" i="13"/>
  <c r="W98" i="13"/>
  <c r="AO66" i="13"/>
  <c r="AH98" i="12"/>
  <c r="AL98" i="12" s="1"/>
  <c r="AO71" i="13"/>
  <c r="AH103" i="12"/>
  <c r="AL103" i="12" s="1"/>
  <c r="AF95" i="13"/>
  <c r="AM8" i="13"/>
  <c r="AM95" i="13" s="1"/>
  <c r="AW82" i="13"/>
  <c r="AE82" i="13" s="1"/>
  <c r="AC82" i="13"/>
  <c r="BC76" i="13"/>
  <c r="AK76" i="13" s="1"/>
  <c r="AI76" i="13"/>
  <c r="AO88" i="13"/>
  <c r="AC58" i="13"/>
  <c r="AW58" i="13"/>
  <c r="AE58" i="13" s="1"/>
  <c r="AC73" i="13"/>
  <c r="AW73" i="13"/>
  <c r="AE73" i="13" s="1"/>
  <c r="AU68" i="13"/>
  <c r="AA130" i="12"/>
  <c r="AX48" i="13"/>
  <c r="AH80" i="12"/>
  <c r="AL80" i="12" s="1"/>
  <c r="BB68" i="13"/>
  <c r="AF130" i="12"/>
  <c r="AF31" i="13"/>
  <c r="AM31" i="13" s="1"/>
  <c r="AZ31" i="13"/>
  <c r="AH31" i="13" s="1"/>
  <c r="BE31" i="13"/>
  <c r="AO73" i="13"/>
  <c r="BC81" i="13"/>
  <c r="AK81" i="13" s="1"/>
  <c r="AI81" i="13"/>
  <c r="BA80" i="13"/>
  <c r="AE131" i="12"/>
  <c r="AX96" i="13"/>
  <c r="AZ20" i="13"/>
  <c r="AF20" i="13"/>
  <c r="BE20" i="13"/>
  <c r="BC72" i="13"/>
  <c r="AK72" i="13" s="1"/>
  <c r="AZ22" i="13"/>
  <c r="AH22" i="13" s="1"/>
  <c r="AF22" i="13"/>
  <c r="AM22" i="13" s="1"/>
  <c r="BE22" i="13"/>
  <c r="AK103" i="12"/>
  <c r="AC103" i="12" s="1"/>
  <c r="AX71" i="13" s="1"/>
  <c r="AX45" i="13"/>
  <c r="AH77" i="12"/>
  <c r="AL77" i="12" s="1"/>
  <c r="AU80" i="13"/>
  <c r="AA131" i="12"/>
  <c r="BC75" i="13"/>
  <c r="AK75" i="13" s="1"/>
  <c r="AI75" i="13"/>
  <c r="AX49" i="13"/>
  <c r="AH81" i="12"/>
  <c r="AL81" i="12" s="1"/>
  <c r="AX44" i="13"/>
  <c r="AC128" i="12"/>
  <c r="AH76" i="12"/>
  <c r="BC79" i="13"/>
  <c r="AK79" i="13" s="1"/>
  <c r="W131" i="12"/>
  <c r="AO82" i="13"/>
  <c r="AH114" i="12"/>
  <c r="AL114" i="12" s="1"/>
  <c r="AO91" i="13"/>
  <c r="AH123" i="12"/>
  <c r="AL123" i="12" s="1"/>
  <c r="AM35" i="13"/>
  <c r="AD91" i="12"/>
  <c r="AY59" i="13" s="1"/>
  <c r="AG59" i="13" s="1"/>
  <c r="AK90" i="12"/>
  <c r="AC90" i="12" s="1"/>
  <c r="AX58" i="13" s="1"/>
  <c r="AD118" i="12"/>
  <c r="AY86" i="13" s="1"/>
  <c r="AG86" i="13" s="1"/>
  <c r="AD121" i="12"/>
  <c r="AY89" i="13" s="1"/>
  <c r="AG89" i="13" s="1"/>
  <c r="AA129" i="12"/>
  <c r="BC87" i="13"/>
  <c r="AK87" i="13" s="1"/>
  <c r="AI87" i="13"/>
  <c r="BC77" i="13"/>
  <c r="AK77" i="13" s="1"/>
  <c r="AZ29" i="13"/>
  <c r="AH29" i="13" s="1"/>
  <c r="AF29" i="13"/>
  <c r="AM29" i="13" s="1"/>
  <c r="BE29" i="13"/>
  <c r="AW69" i="13"/>
  <c r="AE69" i="13" s="1"/>
  <c r="AC69" i="13"/>
  <c r="AW76" i="13"/>
  <c r="AE76" i="13" s="1"/>
  <c r="AC76" i="13"/>
  <c r="AO68" i="13"/>
  <c r="V130" i="12"/>
  <c r="AO72" i="13"/>
  <c r="AF25" i="13"/>
  <c r="AM25" i="13" s="1"/>
  <c r="AZ25" i="13"/>
  <c r="AH25" i="13" s="1"/>
  <c r="BE25" i="13"/>
  <c r="BC82" i="13"/>
  <c r="AK82" i="13" s="1"/>
  <c r="AI82" i="13"/>
  <c r="AI85" i="13"/>
  <c r="BC85" i="13"/>
  <c r="AK85" i="13" s="1"/>
  <c r="AK108" i="12"/>
  <c r="AC108" i="12" s="1"/>
  <c r="AX76" i="13" s="1"/>
  <c r="AW60" i="13"/>
  <c r="AE60" i="13" s="1"/>
  <c r="AC60" i="13"/>
  <c r="AC121" i="12"/>
  <c r="AX89" i="13" s="1"/>
  <c r="AO64" i="13"/>
  <c r="AO59" i="13"/>
  <c r="AH91" i="12"/>
  <c r="AL91" i="12" s="1"/>
  <c r="BC69" i="13"/>
  <c r="AK69" i="13" s="1"/>
  <c r="AV68" i="13"/>
  <c r="AB130" i="12"/>
  <c r="AK119" i="12"/>
  <c r="AC119" i="12" s="1"/>
  <c r="AX87" i="13" s="1"/>
  <c r="AW84" i="13"/>
  <c r="AE84" i="13" s="1"/>
  <c r="AC84" i="13"/>
  <c r="AO65" i="13"/>
  <c r="AH97" i="12"/>
  <c r="AL97" i="12" s="1"/>
  <c r="AY44" i="13"/>
  <c r="AD128" i="12"/>
  <c r="AO67" i="13"/>
  <c r="AH99" i="12"/>
  <c r="AL99" i="12" s="1"/>
  <c r="AZ30" i="13"/>
  <c r="AH30" i="13" s="1"/>
  <c r="AF30" i="13"/>
  <c r="AM30" i="13" s="1"/>
  <c r="BE30" i="13"/>
  <c r="AP101" i="13"/>
  <c r="X80" i="13"/>
  <c r="X101" i="13" s="1"/>
  <c r="AO89" i="13"/>
  <c r="AO90" i="13"/>
  <c r="AH122" i="12"/>
  <c r="AL122" i="12" s="1"/>
  <c r="BC59" i="13"/>
  <c r="AK59" i="13" s="1"/>
  <c r="AI59" i="13"/>
  <c r="AK92" i="12"/>
  <c r="AC92" i="12" s="1"/>
  <c r="AX60" i="13" s="1"/>
  <c r="AM34" i="13"/>
  <c r="AW64" i="13"/>
  <c r="AE64" i="13" s="1"/>
  <c r="AD115" i="12"/>
  <c r="AY83" i="13" s="1"/>
  <c r="AG83" i="13" s="1"/>
  <c r="AD120" i="12"/>
  <c r="AY88" i="13" s="1"/>
  <c r="AG88" i="13" s="1"/>
  <c r="AU99" i="13"/>
  <c r="AC56" i="13"/>
  <c r="AC99" i="13" s="1"/>
  <c r="C67" i="14" l="1"/>
  <c r="A79" i="14"/>
  <c r="A90" i="14"/>
  <c r="C90" i="14" s="1"/>
  <c r="C78" i="14"/>
  <c r="BE62" i="13"/>
  <c r="W62" i="13"/>
  <c r="AD109" i="12"/>
  <c r="AY77" i="13" s="1"/>
  <c r="AG77" i="13" s="1"/>
  <c r="AK109" i="12"/>
  <c r="AC109" i="12" s="1"/>
  <c r="W77" i="13"/>
  <c r="BE87" i="13"/>
  <c r="W87" i="13"/>
  <c r="AM87" i="13" s="1"/>
  <c r="AH96" i="12"/>
  <c r="AL96" i="12" s="1"/>
  <c r="AZ58" i="13"/>
  <c r="AH58" i="13" s="1"/>
  <c r="AF58" i="13"/>
  <c r="BB100" i="13"/>
  <c r="AJ68" i="13"/>
  <c r="AJ100" i="13" s="1"/>
  <c r="W75" i="13"/>
  <c r="W74" i="13"/>
  <c r="AC131" i="12"/>
  <c r="BE58" i="13"/>
  <c r="W58" i="13"/>
  <c r="AM58" i="13" s="1"/>
  <c r="AZ46" i="13"/>
  <c r="AH46" i="13" s="1"/>
  <c r="AF46" i="13"/>
  <c r="AM46" i="13" s="1"/>
  <c r="BE46" i="13"/>
  <c r="AV101" i="13"/>
  <c r="AD80" i="13"/>
  <c r="AD101" i="13" s="1"/>
  <c r="AZ88" i="13"/>
  <c r="AH88" i="13" s="1"/>
  <c r="AM97" i="13"/>
  <c r="AK110" i="12"/>
  <c r="AC110" i="12" s="1"/>
  <c r="BE57" i="13"/>
  <c r="W57" i="13"/>
  <c r="AM57" i="13" s="1"/>
  <c r="BB99" i="13"/>
  <c r="AJ56" i="13"/>
  <c r="AJ99" i="13" s="1"/>
  <c r="AH113" i="12"/>
  <c r="AL113" i="12" s="1"/>
  <c r="AZ59" i="13"/>
  <c r="AH59" i="13" s="1"/>
  <c r="BA101" i="13"/>
  <c r="BC80" i="13"/>
  <c r="AI80" i="13"/>
  <c r="AI101" i="13" s="1"/>
  <c r="BE64" i="13"/>
  <c r="W64" i="13"/>
  <c r="AM64" i="13" s="1"/>
  <c r="AO100" i="13"/>
  <c r="W68" i="13"/>
  <c r="AH120" i="12"/>
  <c r="AL120" i="12" s="1"/>
  <c r="AZ50" i="13"/>
  <c r="AH50" i="13" s="1"/>
  <c r="AF50" i="13"/>
  <c r="AM50" i="13" s="1"/>
  <c r="BE50" i="13"/>
  <c r="AP99" i="13"/>
  <c r="X56" i="13"/>
  <c r="X99" i="13" s="1"/>
  <c r="AX101" i="13"/>
  <c r="AZ80" i="13"/>
  <c r="AF80" i="13"/>
  <c r="AZ63" i="13"/>
  <c r="AH63" i="13" s="1"/>
  <c r="AF63" i="13"/>
  <c r="AZ69" i="13"/>
  <c r="AH69" i="13" s="1"/>
  <c r="AF69" i="13"/>
  <c r="AH118" i="12"/>
  <c r="AL118" i="12" s="1"/>
  <c r="AY56" i="13"/>
  <c r="AD129" i="12"/>
  <c r="W78" i="13"/>
  <c r="BE81" i="13"/>
  <c r="W81" i="13"/>
  <c r="AM81" i="13" s="1"/>
  <c r="AK104" i="12"/>
  <c r="AC104" i="12" s="1"/>
  <c r="BE59" i="13"/>
  <c r="W59" i="13"/>
  <c r="AM59" i="13" s="1"/>
  <c r="AZ55" i="13"/>
  <c r="AH55" i="13" s="1"/>
  <c r="AF55" i="13"/>
  <c r="AM55" i="13" s="1"/>
  <c r="BE55" i="13"/>
  <c r="AO99" i="13"/>
  <c r="BE56" i="13"/>
  <c r="W56" i="13"/>
  <c r="AH121" i="12"/>
  <c r="AL121" i="12" s="1"/>
  <c r="AZ89" i="13"/>
  <c r="AH89" i="13" s="1"/>
  <c r="AF89" i="13"/>
  <c r="AH128" i="12"/>
  <c r="AL76" i="12"/>
  <c r="AU101" i="13"/>
  <c r="AW80" i="13"/>
  <c r="AC80" i="13"/>
  <c r="AC101" i="13" s="1"/>
  <c r="BE96" i="13"/>
  <c r="AZ48" i="13"/>
  <c r="AH48" i="13" s="1"/>
  <c r="AF48" i="13"/>
  <c r="AM48" i="13" s="1"/>
  <c r="BE48" i="13"/>
  <c r="BE88" i="13"/>
  <c r="W88" i="13"/>
  <c r="AM88" i="13" s="1"/>
  <c r="BE71" i="13"/>
  <c r="W71" i="13"/>
  <c r="AZ61" i="13"/>
  <c r="AH61" i="13" s="1"/>
  <c r="AF61" i="13"/>
  <c r="AZ81" i="13"/>
  <c r="AH81" i="13" s="1"/>
  <c r="AF81" i="13"/>
  <c r="AL112" i="12"/>
  <c r="BE86" i="13"/>
  <c r="W86" i="13"/>
  <c r="AD106" i="12"/>
  <c r="AY74" i="13" s="1"/>
  <c r="AG74" i="13" s="1"/>
  <c r="AK106" i="12"/>
  <c r="AC106" i="12" s="1"/>
  <c r="AH93" i="12"/>
  <c r="AL93" i="12" s="1"/>
  <c r="AK102" i="12"/>
  <c r="AC102" i="12" s="1"/>
  <c r="W72" i="13"/>
  <c r="BE82" i="13"/>
  <c r="W82" i="13"/>
  <c r="W79" i="13"/>
  <c r="AV99" i="13"/>
  <c r="AD56" i="13"/>
  <c r="AD99" i="13" s="1"/>
  <c r="AW56" i="13"/>
  <c r="BE90" i="13"/>
  <c r="W90" i="13"/>
  <c r="AZ87" i="13"/>
  <c r="AH87" i="13" s="1"/>
  <c r="AF87" i="13"/>
  <c r="BE89" i="13"/>
  <c r="W89" i="13"/>
  <c r="AM89" i="13" s="1"/>
  <c r="BE67" i="13"/>
  <c r="W67" i="13"/>
  <c r="AF96" i="13"/>
  <c r="AM20" i="13"/>
  <c r="AM96" i="13" s="1"/>
  <c r="W73" i="13"/>
  <c r="BE85" i="13"/>
  <c r="W85" i="13"/>
  <c r="AM85" i="13" s="1"/>
  <c r="AD131" i="12"/>
  <c r="AH116" i="12"/>
  <c r="AL116" i="12" s="1"/>
  <c r="AZ90" i="13"/>
  <c r="AH90" i="13" s="1"/>
  <c r="AF90" i="13"/>
  <c r="AH108" i="12"/>
  <c r="AL108" i="12" s="1"/>
  <c r="AZ47" i="13"/>
  <c r="AH47" i="13" s="1"/>
  <c r="AF47" i="13"/>
  <c r="AM47" i="13" s="1"/>
  <c r="BE47" i="13"/>
  <c r="AH115" i="12"/>
  <c r="AL115" i="12" s="1"/>
  <c r="BE61" i="13"/>
  <c r="W61" i="13"/>
  <c r="AM61" i="13" s="1"/>
  <c r="AZ64" i="13"/>
  <c r="AH64" i="13" s="1"/>
  <c r="BB101" i="13"/>
  <c r="AJ80" i="13"/>
  <c r="AJ101" i="13" s="1"/>
  <c r="AZ54" i="13"/>
  <c r="AH54" i="13" s="1"/>
  <c r="AF54" i="13"/>
  <c r="AM54" i="13" s="1"/>
  <c r="BE54" i="13"/>
  <c r="AX98" i="13"/>
  <c r="AZ44" i="13"/>
  <c r="AF44" i="13"/>
  <c r="BE44" i="13"/>
  <c r="AZ45" i="13"/>
  <c r="AH45" i="13" s="1"/>
  <c r="AF45" i="13"/>
  <c r="AM45" i="13" s="1"/>
  <c r="BE45" i="13"/>
  <c r="AZ96" i="13"/>
  <c r="AH20" i="13"/>
  <c r="AH96" i="13" s="1"/>
  <c r="AX56" i="13"/>
  <c r="AC129" i="12"/>
  <c r="AZ86" i="13"/>
  <c r="AH86" i="13" s="1"/>
  <c r="AF86" i="13"/>
  <c r="AY101" i="13"/>
  <c r="AG80" i="13"/>
  <c r="AG101" i="13" s="1"/>
  <c r="BE84" i="13"/>
  <c r="W84" i="13"/>
  <c r="AM84" i="13" s="1"/>
  <c r="AZ62" i="13"/>
  <c r="AH62" i="13" s="1"/>
  <c r="AF62" i="13"/>
  <c r="BE76" i="13"/>
  <c r="W76" i="13"/>
  <c r="AM76" i="13" s="1"/>
  <c r="AZ67" i="13"/>
  <c r="AH67" i="13" s="1"/>
  <c r="AF67" i="13"/>
  <c r="AH95" i="12"/>
  <c r="AL95" i="12" s="1"/>
  <c r="AO101" i="13"/>
  <c r="BE80" i="13"/>
  <c r="W80" i="13"/>
  <c r="AI100" i="13"/>
  <c r="BE83" i="13"/>
  <c r="W83" i="13"/>
  <c r="AM83" i="13" s="1"/>
  <c r="AZ91" i="13"/>
  <c r="AH91" i="13" s="1"/>
  <c r="AF91" i="13"/>
  <c r="AZ52" i="13"/>
  <c r="AH52" i="13" s="1"/>
  <c r="AF52" i="13"/>
  <c r="AM52" i="13" s="1"/>
  <c r="BE52" i="13"/>
  <c r="AK105" i="12"/>
  <c r="AC105" i="12" s="1"/>
  <c r="AZ66" i="13"/>
  <c r="AH66" i="13" s="1"/>
  <c r="AZ49" i="13"/>
  <c r="AH49" i="13" s="1"/>
  <c r="AF49" i="13"/>
  <c r="AM49" i="13" s="1"/>
  <c r="BE49" i="13"/>
  <c r="BE60" i="13"/>
  <c r="W60" i="13"/>
  <c r="AZ53" i="13"/>
  <c r="AH53" i="13" s="1"/>
  <c r="AF53" i="13"/>
  <c r="AM53" i="13" s="1"/>
  <c r="BE53" i="13"/>
  <c r="W65" i="13"/>
  <c r="AM65" i="13" s="1"/>
  <c r="BE65" i="13"/>
  <c r="W70" i="13"/>
  <c r="AV100" i="13"/>
  <c r="AD68" i="13"/>
  <c r="AD100" i="13" s="1"/>
  <c r="BE91" i="13"/>
  <c r="W91" i="13"/>
  <c r="AM91" i="13" s="1"/>
  <c r="AU100" i="13"/>
  <c r="AW68" i="13"/>
  <c r="AC68" i="13"/>
  <c r="AC100" i="13" s="1"/>
  <c r="BE66" i="13"/>
  <c r="W66" i="13"/>
  <c r="AM66" i="13" s="1"/>
  <c r="AZ60" i="13"/>
  <c r="AH60" i="13" s="1"/>
  <c r="AF60" i="13"/>
  <c r="AY98" i="13"/>
  <c r="AG44" i="13"/>
  <c r="AG98" i="13" s="1"/>
  <c r="AF76" i="13"/>
  <c r="AZ76" i="13"/>
  <c r="AH76" i="13" s="1"/>
  <c r="AZ71" i="13"/>
  <c r="AH71" i="13" s="1"/>
  <c r="AF71" i="13"/>
  <c r="AH92" i="12"/>
  <c r="AL92" i="12" s="1"/>
  <c r="AZ82" i="13"/>
  <c r="AH82" i="13" s="1"/>
  <c r="AF82" i="13"/>
  <c r="AZ83" i="13"/>
  <c r="AH83" i="13" s="1"/>
  <c r="AF83" i="13"/>
  <c r="BA99" i="13"/>
  <c r="BC56" i="13"/>
  <c r="AI56" i="13"/>
  <c r="AI99" i="13" s="1"/>
  <c r="BE63" i="13"/>
  <c r="W63" i="13"/>
  <c r="AM63" i="13" s="1"/>
  <c r="AH88" i="12"/>
  <c r="BE69" i="13"/>
  <c r="W69" i="13"/>
  <c r="AM69" i="13" s="1"/>
  <c r="BC68" i="13"/>
  <c r="AD100" i="12"/>
  <c r="AK100" i="12"/>
  <c r="AC100" i="12" s="1"/>
  <c r="AH94" i="12"/>
  <c r="AL94" i="12" s="1"/>
  <c r="AK111" i="12"/>
  <c r="AC111" i="12" s="1"/>
  <c r="AK107" i="12"/>
  <c r="AC107" i="12" s="1"/>
  <c r="C79" i="14" l="1"/>
  <c r="A91" i="14"/>
  <c r="AX79" i="13"/>
  <c r="AH111" i="12"/>
  <c r="AL111" i="12" s="1"/>
  <c r="AX73" i="13"/>
  <c r="AH105" i="12"/>
  <c r="AL105" i="12" s="1"/>
  <c r="BE98" i="13"/>
  <c r="AM82" i="13"/>
  <c r="AM86" i="13"/>
  <c r="AM71" i="13"/>
  <c r="W99" i="13"/>
  <c r="AX72" i="13"/>
  <c r="AH104" i="12"/>
  <c r="AL104" i="12" s="1"/>
  <c r="AF98" i="13"/>
  <c r="AM44" i="13"/>
  <c r="AM98" i="13" s="1"/>
  <c r="AM90" i="13"/>
  <c r="BE99" i="13"/>
  <c r="AM60" i="13"/>
  <c r="BE101" i="13"/>
  <c r="AX99" i="13"/>
  <c r="AZ56" i="13"/>
  <c r="AF56" i="13"/>
  <c r="AF99" i="13" s="1"/>
  <c r="AZ98" i="13"/>
  <c r="AH44" i="13"/>
  <c r="AH98" i="13" s="1"/>
  <c r="AH129" i="12"/>
  <c r="AL88" i="12"/>
  <c r="BC99" i="13"/>
  <c r="AK56" i="13"/>
  <c r="AK99" i="13" s="1"/>
  <c r="AM67" i="13"/>
  <c r="AW99" i="13"/>
  <c r="AE56" i="13"/>
  <c r="AE99" i="13" s="1"/>
  <c r="AH131" i="12"/>
  <c r="BC101" i="13"/>
  <c r="AK80" i="13"/>
  <c r="AK101" i="13" s="1"/>
  <c r="AX78" i="13"/>
  <c r="AH110" i="12"/>
  <c r="AL110" i="12" s="1"/>
  <c r="AX77" i="13"/>
  <c r="AH109" i="12"/>
  <c r="AL109" i="12" s="1"/>
  <c r="AX75" i="13"/>
  <c r="AH107" i="12"/>
  <c r="AL107" i="12" s="1"/>
  <c r="AX68" i="13"/>
  <c r="AC130" i="12"/>
  <c r="AH100" i="12"/>
  <c r="AX70" i="13"/>
  <c r="AH102" i="12"/>
  <c r="AL102" i="12" s="1"/>
  <c r="AF101" i="13"/>
  <c r="W101" i="13"/>
  <c r="AM80" i="13"/>
  <c r="AW101" i="13"/>
  <c r="AE80" i="13"/>
  <c r="AE101" i="13" s="1"/>
  <c r="AY68" i="13"/>
  <c r="AD130" i="12"/>
  <c r="BC100" i="13"/>
  <c r="AK68" i="13"/>
  <c r="AK100" i="13" s="1"/>
  <c r="AW100" i="13"/>
  <c r="AE68" i="13"/>
  <c r="AE100" i="13" s="1"/>
  <c r="AZ101" i="13"/>
  <c r="AH80" i="13"/>
  <c r="AH101" i="13" s="1"/>
  <c r="W100" i="13"/>
  <c r="AM62" i="13"/>
  <c r="AX74" i="13"/>
  <c r="AH106" i="12"/>
  <c r="AL106" i="12" s="1"/>
  <c r="AY99" i="13"/>
  <c r="AG56" i="13"/>
  <c r="AG99" i="13" s="1"/>
  <c r="C91" i="14" l="1"/>
  <c r="D97" i="14"/>
  <c r="D95" i="14"/>
  <c r="D96" i="14"/>
  <c r="D99" i="14"/>
  <c r="D100" i="14"/>
  <c r="D98" i="14"/>
  <c r="D101" i="14"/>
  <c r="AZ77" i="13"/>
  <c r="AH77" i="13" s="1"/>
  <c r="AF77" i="13"/>
  <c r="AM77" i="13" s="1"/>
  <c r="BE77" i="13"/>
  <c r="AH130" i="12"/>
  <c r="AL100" i="12"/>
  <c r="AZ74" i="13"/>
  <c r="AH74" i="13" s="1"/>
  <c r="AF74" i="13"/>
  <c r="AM74" i="13" s="1"/>
  <c r="BE74" i="13"/>
  <c r="AX100" i="13"/>
  <c r="AZ68" i="13"/>
  <c r="AF68" i="13"/>
  <c r="BE68" i="13"/>
  <c r="AZ78" i="13"/>
  <c r="AH78" i="13" s="1"/>
  <c r="AF78" i="13"/>
  <c r="AM78" i="13" s="1"/>
  <c r="BE78" i="13"/>
  <c r="AZ72" i="13"/>
  <c r="AH72" i="13" s="1"/>
  <c r="AF72" i="13"/>
  <c r="AM72" i="13" s="1"/>
  <c r="BE72" i="13"/>
  <c r="AZ73" i="13"/>
  <c r="AH73" i="13" s="1"/>
  <c r="AF73" i="13"/>
  <c r="AM73" i="13" s="1"/>
  <c r="BE73" i="13"/>
  <c r="AZ70" i="13"/>
  <c r="AH70" i="13" s="1"/>
  <c r="AF70" i="13"/>
  <c r="AM70" i="13" s="1"/>
  <c r="BE70" i="13"/>
  <c r="AM101" i="13"/>
  <c r="AZ99" i="13"/>
  <c r="AH56" i="13"/>
  <c r="AH99" i="13" s="1"/>
  <c r="AZ75" i="13"/>
  <c r="AH75" i="13" s="1"/>
  <c r="AF75" i="13"/>
  <c r="AM75" i="13" s="1"/>
  <c r="BE75" i="13"/>
  <c r="AM56" i="13"/>
  <c r="AM99" i="13" s="1"/>
  <c r="AY100" i="13"/>
  <c r="AG68" i="13"/>
  <c r="AG100" i="13" s="1"/>
  <c r="AZ79" i="13"/>
  <c r="AH79" i="13" s="1"/>
  <c r="AF79" i="13"/>
  <c r="AM79" i="13" s="1"/>
  <c r="BE79" i="13"/>
  <c r="BE100" i="13" l="1"/>
  <c r="AF100" i="13"/>
  <c r="AM68" i="13"/>
  <c r="AM100" i="13" s="1"/>
  <c r="AZ100" i="13"/>
  <c r="AH68" i="13"/>
  <c r="AH100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Attanasio, Leanne M</author>
  </authors>
  <commentList>
    <comment ref="T39" authorId="0" shapeId="0" xr:uid="{03B08931-F7A3-40CA-9541-4376D48B2D39}">
      <text>
        <r>
          <rPr>
            <b/>
            <sz val="9"/>
            <color indexed="81"/>
            <rFont val="Tahoma"/>
            <family val="2"/>
          </rPr>
          <t>Attanasio, Leanne M:</t>
        </r>
        <r>
          <rPr>
            <sz val="9"/>
            <color indexed="81"/>
            <rFont val="Tahoma"/>
            <family val="2"/>
          </rPr>
          <t xml:space="preserve">
Adjust as necessary!</t>
        </r>
      </text>
    </comment>
    <comment ref="X43" authorId="0" shapeId="0" xr:uid="{BFA67B9D-7291-4718-B3BA-F39EF4B686EE}">
      <text>
        <r>
          <rPr>
            <b/>
            <sz val="9"/>
            <color indexed="81"/>
            <rFont val="Tahoma"/>
            <family val="2"/>
          </rPr>
          <t>Attanasio, Leanne M:</t>
        </r>
        <r>
          <rPr>
            <sz val="9"/>
            <color indexed="81"/>
            <rFont val="Tahoma"/>
            <family val="2"/>
          </rPr>
          <t xml:space="preserve">
To make CONV non-zero</t>
        </r>
      </text>
    </comment>
    <comment ref="Y43" authorId="0" shapeId="0" xr:uid="{F2FB63ED-297C-4EFF-ADFE-B9A4635338E8}">
      <text>
        <r>
          <rPr>
            <b/>
            <sz val="9"/>
            <color indexed="81"/>
            <rFont val="Tahoma"/>
            <family val="2"/>
          </rPr>
          <t>Attanasio, Leanne M:</t>
        </r>
        <r>
          <rPr>
            <sz val="9"/>
            <color indexed="81"/>
            <rFont val="Tahoma"/>
            <family val="2"/>
          </rPr>
          <t xml:space="preserve">
Formula different</t>
        </r>
      </text>
    </comment>
    <comment ref="X52" authorId="0" shapeId="0" xr:uid="{4E7A42AC-AC4C-47A1-8C37-2D0CC39168B3}">
      <text>
        <r>
          <rPr>
            <b/>
            <sz val="9"/>
            <color indexed="81"/>
            <rFont val="Tahoma"/>
            <family val="2"/>
          </rPr>
          <t>Attanasio, Leanne M:</t>
        </r>
        <r>
          <rPr>
            <sz val="9"/>
            <color indexed="81"/>
            <rFont val="Tahoma"/>
            <family val="2"/>
          </rPr>
          <t xml:space="preserve">
To make CONV non-zero</t>
        </r>
      </text>
    </comment>
    <comment ref="Y52" authorId="0" shapeId="0" xr:uid="{F96D62B9-3696-4861-8470-65DB99EA1B6E}">
      <text>
        <r>
          <rPr>
            <b/>
            <sz val="9"/>
            <color indexed="81"/>
            <rFont val="Tahoma"/>
            <family val="2"/>
          </rPr>
          <t>Attanasio, Leanne M:</t>
        </r>
        <r>
          <rPr>
            <sz val="9"/>
            <color indexed="81"/>
            <rFont val="Tahoma"/>
            <family val="2"/>
          </rPr>
          <t xml:space="preserve">
Formula different</t>
        </r>
      </text>
    </comment>
  </commentList>
</comments>
</file>

<file path=xl/sharedStrings.xml><?xml version="1.0" encoding="utf-8"?>
<sst xmlns="http://schemas.openxmlformats.org/spreadsheetml/2006/main" count="714" uniqueCount="116">
  <si>
    <t>Consolidated Edison Company of New York, Inc</t>
  </si>
  <si>
    <t>Final Delivery Volume (including Business Incentive Rate)</t>
  </si>
  <si>
    <t xml:space="preserve">Full Service + Retail Access </t>
  </si>
  <si>
    <t>Full Service</t>
  </si>
  <si>
    <t>Total</t>
  </si>
  <si>
    <t xml:space="preserve">Retail Access </t>
  </si>
  <si>
    <t>FS as %</t>
  </si>
  <si>
    <t>FS TOD</t>
  </si>
  <si>
    <t>RTP</t>
  </si>
  <si>
    <t>Month</t>
  </si>
  <si>
    <t>Final Delivery Volume (GWh)</t>
  </si>
  <si>
    <t>excluding</t>
  </si>
  <si>
    <t>of Total</t>
  </si>
  <si>
    <t>as %</t>
  </si>
  <si>
    <t>Retail Access</t>
  </si>
  <si>
    <t>Year</t>
  </si>
  <si>
    <t>Indicator</t>
  </si>
  <si>
    <t>SC 1</t>
  </si>
  <si>
    <t>SC 2</t>
  </si>
  <si>
    <t>SC 5 CON</t>
  </si>
  <si>
    <t>SC 5 TOD</t>
  </si>
  <si>
    <t xml:space="preserve">SC 5 </t>
  </si>
  <si>
    <t>SC 6</t>
  </si>
  <si>
    <t>SC 8 CON</t>
  </si>
  <si>
    <t>SC 8 TOD</t>
  </si>
  <si>
    <t>SC 8</t>
  </si>
  <si>
    <t>SC 9 CON</t>
  </si>
  <si>
    <t>SC 9 TOD</t>
  </si>
  <si>
    <t>SC 9</t>
  </si>
  <si>
    <t>SC 12 CON</t>
  </si>
  <si>
    <t>SC 12 TOD</t>
  </si>
  <si>
    <t>SC 12</t>
  </si>
  <si>
    <t>Standby</t>
  </si>
  <si>
    <t>TOTAL</t>
  </si>
  <si>
    <t>Final Vol</t>
  </si>
  <si>
    <t>of FS</t>
  </si>
  <si>
    <t>SC 8 RTP</t>
  </si>
  <si>
    <t>SC 9 RTP</t>
  </si>
  <si>
    <t>SC 12 RTP</t>
  </si>
  <si>
    <t>Allocation of TOD Delivery Volume to TOD Medium and TOD Large</t>
  </si>
  <si>
    <t>Check if there are negative averages in the TODM allocations!!!</t>
  </si>
  <si>
    <t>Delivery Volume (GWh)</t>
  </si>
  <si>
    <t>TOD Medium as % of TOD</t>
  </si>
  <si>
    <t>Billing</t>
  </si>
  <si>
    <t>FS + RA</t>
  </si>
  <si>
    <t>FS Only</t>
  </si>
  <si>
    <t>Days</t>
  </si>
  <si>
    <t>TODM</t>
  </si>
  <si>
    <t>TODL</t>
  </si>
  <si>
    <t xml:space="preserve"> TOD</t>
  </si>
  <si>
    <t>Final Delivery Volume</t>
  </si>
  <si>
    <t>SC 6 Delivery</t>
  </si>
  <si>
    <t>Volume (KWh)</t>
  </si>
  <si>
    <t>Final Delivery Volume (excluding Business Incentive Rate)</t>
  </si>
  <si>
    <t>Final Billable Demand (including Business Incentive Rate)</t>
  </si>
  <si>
    <t>Full Service + Retail Access</t>
  </si>
  <si>
    <t>Final Billable Demand (MW)</t>
  </si>
  <si>
    <t>Allocation of TOD Demand to TOD Medium and TOD Large</t>
  </si>
  <si>
    <t>Billable Demand (MW)</t>
  </si>
  <si>
    <t>Revenues from T&amp;D Energy, Demand &amp; Customer Charges (including BIR)</t>
  </si>
  <si>
    <t>Excluding</t>
  </si>
  <si>
    <t>T&amp;D Energy + Customer Charge + Demand Revenues ($1000)</t>
  </si>
  <si>
    <t>Low</t>
  </si>
  <si>
    <t>Income</t>
  </si>
  <si>
    <t>Allocation of TOD Energy + Demand Revenue to TOD Medium and TOD Large</t>
  </si>
  <si>
    <t>@ January 2015 Rates</t>
  </si>
  <si>
    <t>Energy + Demand Revenue ($1000)</t>
  </si>
  <si>
    <t>Delivery Volume Forecast by Service Classifications after Adjustments for Steam AC Conversions, Electric Vehicles, Conservation Voltage Optimization and Solar Generation</t>
  </si>
  <si>
    <t>SC 5</t>
  </si>
  <si>
    <t>Retail Choice Load &amp; Sales Forecast</t>
  </si>
  <si>
    <t>Retail Choice Load (MW)</t>
  </si>
  <si>
    <t>Retail Choice Sales (GWh)</t>
  </si>
  <si>
    <t>Retail Choice Load Factor</t>
  </si>
  <si>
    <t>(source: Eric Heaton of Customer Ops - Retail Choice)</t>
  </si>
  <si>
    <t>(source: Carolina Miccolis of R&amp;VF)</t>
  </si>
  <si>
    <t>Retail Choice Delivery Volume by SC (GWh)</t>
  </si>
  <si>
    <t>Other</t>
  </si>
  <si>
    <t>Small</t>
  </si>
  <si>
    <t>TOTAL excluding</t>
  </si>
  <si>
    <t>TODL excl</t>
  </si>
  <si>
    <t>LTOD</t>
  </si>
  <si>
    <t>Demand</t>
  </si>
  <si>
    <t>Residential</t>
  </si>
  <si>
    <t>Commercial</t>
  </si>
  <si>
    <t>SC 5 &amp; Standby</t>
  </si>
  <si>
    <t>2-yr Ave</t>
  </si>
  <si>
    <t>SC's share as percentage of Total Retail Choice Volume (excluding SC 5 and Standby)</t>
  </si>
  <si>
    <t>Rounded</t>
  </si>
  <si>
    <t>Normalized Sales (GWh)</t>
  </si>
  <si>
    <t>Monthly</t>
  </si>
  <si>
    <t>Annual</t>
  </si>
  <si>
    <t>Check</t>
  </si>
  <si>
    <t>Average</t>
  </si>
  <si>
    <t>Proportion</t>
  </si>
  <si>
    <t>RA Volume</t>
  </si>
  <si>
    <t>Sum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</si>
  <si>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</si>
  <si>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</si>
  <si>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</si>
  <si>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</si>
  <si>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</si>
  <si>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</si>
  <si>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</si>
  <si>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</si>
  <si>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</si>
  <si>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</si>
  <si>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</si>
  <si>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</si>
  <si>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Delivery Volume, with Steam AC Conversions and Solar Generation, before Other Adjustments</t>
  </si>
  <si>
    <t>NYPA (indluding KIAC)</t>
  </si>
  <si>
    <t>Delivery Volume Forecast (GWh)</t>
  </si>
  <si>
    <t>NYPA</t>
  </si>
  <si>
    <t>CHECKS</t>
  </si>
  <si>
    <t>2022 Budget</t>
  </si>
  <si>
    <t>@ January 2022 Rates</t>
  </si>
  <si>
    <t>SC9 TODM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</si>
</sst>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(* #,##0.00_);_(* \(#,##0.00\);_(* &quot;-&quot;??_);_(@_)"/>
    <numFmt numFmtId="164" formatCode="0_);\(0\)"/>
    <numFmt numFmtId="165" formatCode="_(* #,##0_);_(* \(#,##0\);_(* &quot;-&quot;??_);_(@_)"/>
    <numFmt numFmtId="166" formatCode="0.0000"/>
    <numFmt numFmtId="167" formatCode="#,##0.0_);\(#,##0.0\)"/>
    <numFmt numFmtId="168" formatCode="0.000%"/>
    <numFmt numFmtId="169" formatCode="0.00_);[Red]\(0.00\)"/>
    <numFmt numFmtId="170" formatCode="#,##0.0000"/>
    <numFmt numFmtId="171" formatCode="[$-409]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66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8"/>
      <name val="Arial"/>
      <family val="2"/>
    </font>
    <font>
      <u/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2" fillId="0" borderId="0"/>
    <xf numFmtId="0" fontId="22" fillId="0" borderId="0" applyNumberFormat="0" applyFill="0" applyBorder="0" applyAlignment="0" applyProtection="0"/>
  </cellStyleXfs>
  <cellXfs count="12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164" fontId="1" fillId="4" borderId="0" xfId="5" applyNumberFormat="1"/>
    <xf numFmtId="0" fontId="1" fillId="4" borderId="0" xfId="5" applyAlignment="1">
      <alignment horizontal="right"/>
    </xf>
    <xf numFmtId="0" fontId="1" fillId="4" borderId="0" xfId="5"/>
    <xf numFmtId="37" fontId="1" fillId="4" borderId="0" xfId="5" applyNumberFormat="1"/>
    <xf numFmtId="10" fontId="0" fillId="0" borderId="0" xfId="0" applyNumberFormat="1"/>
    <xf numFmtId="37" fontId="0" fillId="0" borderId="0" xfId="0" applyNumberFormat="1"/>
    <xf numFmtId="0" fontId="10" fillId="3" borderId="0" xfId="4" applyFont="1" applyBorder="1"/>
    <xf numFmtId="0" fontId="6" fillId="0" borderId="0" xfId="4" applyFont="1" applyFill="1" applyBorder="1"/>
    <xf numFmtId="164" fontId="0" fillId="0" borderId="0" xfId="0" applyNumberFormat="1"/>
    <xf numFmtId="0" fontId="0" fillId="0" borderId="0" xfId="0" applyAlignment="1">
      <alignment horizontal="right"/>
    </xf>
    <xf numFmtId="164" fontId="0" fillId="5" borderId="0" xfId="0" applyNumberFormat="1" applyFill="1"/>
    <xf numFmtId="0" fontId="0" fillId="5" borderId="0" xfId="0" applyFill="1"/>
    <xf numFmtId="37" fontId="0" fillId="5" borderId="0" xfId="0" applyNumberFormat="1" applyFill="1"/>
    <xf numFmtId="10" fontId="0" fillId="5" borderId="0" xfId="0" applyNumberFormat="1" applyFill="1"/>
    <xf numFmtId="10" fontId="0" fillId="0" borderId="0" xfId="2" applyNumberFormat="1" applyFont="1"/>
    <xf numFmtId="0" fontId="0" fillId="0" borderId="0" xfId="0" quotePrefix="1"/>
    <xf numFmtId="3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6" fillId="0" borderId="0" xfId="0" applyNumberFormat="1" applyFont="1" applyAlignment="1">
      <alignment horizontal="right"/>
    </xf>
    <xf numFmtId="164" fontId="0" fillId="7" borderId="0" xfId="0" applyNumberFormat="1" applyFill="1"/>
    <xf numFmtId="0" fontId="0" fillId="7" borderId="0" xfId="0" applyFill="1" applyAlignment="1">
      <alignment horizontal="right"/>
    </xf>
    <xf numFmtId="39" fontId="1" fillId="4" borderId="0" xfId="5" applyNumberFormat="1"/>
    <xf numFmtId="10" fontId="1" fillId="4" borderId="0" xfId="5" applyNumberFormat="1"/>
    <xf numFmtId="39" fontId="1" fillId="4" borderId="0" xfId="5" applyNumberFormat="1" applyAlignment="1">
      <alignment horizontal="right"/>
    </xf>
    <xf numFmtId="10" fontId="6" fillId="4" borderId="0" xfId="5" applyNumberFormat="1" applyFont="1"/>
    <xf numFmtId="10" fontId="1" fillId="8" borderId="0" xfId="5" applyNumberFormat="1" applyFill="1"/>
    <xf numFmtId="10" fontId="1" fillId="4" borderId="0" xfId="5" applyNumberFormat="1" applyAlignment="1">
      <alignment horizontal="right"/>
    </xf>
    <xf numFmtId="165" fontId="0" fillId="0" borderId="0" xfId="1" applyNumberFormat="1" applyFont="1"/>
    <xf numFmtId="0" fontId="4" fillId="0" borderId="0" xfId="0" applyFont="1" applyAlignment="1">
      <alignment horizontal="center"/>
    </xf>
    <xf numFmtId="37" fontId="8" fillId="0" borderId="0" xfId="5" applyNumberFormat="1" applyFont="1" applyFill="1" applyAlignment="1">
      <alignment horizontal="center"/>
    </xf>
    <xf numFmtId="37" fontId="1" fillId="0" borderId="0" xfId="5" applyNumberFormat="1" applyFill="1"/>
    <xf numFmtId="37" fontId="6" fillId="4" borderId="0" xfId="5" applyNumberFormat="1" applyFont="1"/>
    <xf numFmtId="37" fontId="6" fillId="0" borderId="0" xfId="5" applyNumberFormat="1" applyFont="1" applyFill="1"/>
    <xf numFmtId="0" fontId="0" fillId="0" borderId="0" xfId="0" applyAlignment="1">
      <alignment horizontal="center" vertical="center"/>
    </xf>
    <xf numFmtId="0" fontId="13" fillId="0" borderId="0" xfId="6" applyFont="1" applyAlignment="1">
      <alignment horizontal="center"/>
    </xf>
    <xf numFmtId="1" fontId="13" fillId="0" borderId="0" xfId="6" applyNumberFormat="1" applyFont="1" applyAlignment="1">
      <alignment horizontal="center"/>
    </xf>
    <xf numFmtId="37" fontId="14" fillId="0" borderId="0" xfId="0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167" fontId="14" fillId="0" borderId="0" xfId="0" applyNumberFormat="1" applyFont="1" applyAlignment="1">
      <alignment horizontal="right"/>
    </xf>
    <xf numFmtId="37" fontId="6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167" fontId="15" fillId="0" borderId="0" xfId="0" applyNumberFormat="1" applyFont="1" applyAlignment="1">
      <alignment horizontal="right"/>
    </xf>
    <xf numFmtId="10" fontId="16" fillId="0" borderId="0" xfId="0" applyNumberFormat="1" applyFont="1" applyAlignment="1">
      <alignment horizontal="right"/>
    </xf>
    <xf numFmtId="10" fontId="10" fillId="0" borderId="0" xfId="0" applyNumberFormat="1" applyFont="1" applyAlignment="1">
      <alignment horizontal="right"/>
    </xf>
    <xf numFmtId="37" fontId="17" fillId="0" borderId="0" xfId="0" applyNumberFormat="1" applyFont="1" applyAlignment="1">
      <alignment horizontal="right"/>
    </xf>
    <xf numFmtId="166" fontId="6" fillId="0" borderId="0" xfId="0" applyNumberFormat="1" applyFont="1"/>
    <xf numFmtId="166" fontId="15" fillId="0" borderId="0" xfId="0" applyNumberFormat="1" applyFont="1"/>
    <xf numFmtId="37" fontId="6" fillId="0" borderId="0" xfId="0" applyNumberFormat="1" applyFont="1"/>
    <xf numFmtId="168" fontId="0" fillId="0" borderId="0" xfId="0" applyNumberFormat="1"/>
    <xf numFmtId="3" fontId="0" fillId="0" borderId="0" xfId="0" applyNumberFormat="1" applyAlignment="1">
      <alignment horizontal="right"/>
    </xf>
    <xf numFmtId="164" fontId="0" fillId="9" borderId="0" xfId="0" applyNumberFormat="1" applyFill="1"/>
    <xf numFmtId="0" fontId="0" fillId="9" borderId="0" xfId="0" applyFill="1" applyAlignment="1">
      <alignment horizontal="right"/>
    </xf>
    <xf numFmtId="37" fontId="0" fillId="9" borderId="0" xfId="0" applyNumberFormat="1" applyFill="1"/>
    <xf numFmtId="166" fontId="0" fillId="9" borderId="0" xfId="0" applyNumberFormat="1" applyFill="1"/>
    <xf numFmtId="39" fontId="0" fillId="9" borderId="0" xfId="0" applyNumberFormat="1" applyFill="1"/>
    <xf numFmtId="0" fontId="0" fillId="9" borderId="0" xfId="0" applyFill="1"/>
    <xf numFmtId="39" fontId="6" fillId="9" borderId="0" xfId="0" applyNumberFormat="1" applyFont="1" applyFill="1"/>
    <xf numFmtId="39" fontId="10" fillId="9" borderId="0" xfId="0" applyNumberFormat="1" applyFont="1" applyFill="1"/>
    <xf numFmtId="169" fontId="0" fillId="9" borderId="0" xfId="0" applyNumberFormat="1" applyFill="1"/>
    <xf numFmtId="39" fontId="2" fillId="2" borderId="0" xfId="3" applyNumberFormat="1"/>
    <xf numFmtId="37" fontId="8" fillId="0" borderId="0" xfId="0" applyNumberFormat="1" applyFont="1"/>
    <xf numFmtId="3" fontId="8" fillId="0" borderId="0" xfId="0" applyNumberFormat="1" applyFont="1" applyAlignment="1">
      <alignment horizontal="right"/>
    </xf>
    <xf numFmtId="166" fontId="8" fillId="0" borderId="0" xfId="0" applyNumberFormat="1" applyFont="1"/>
    <xf numFmtId="170" fontId="0" fillId="0" borderId="0" xfId="0" applyNumberFormat="1" applyAlignment="1">
      <alignment horizontal="right"/>
    </xf>
    <xf numFmtId="39" fontId="0" fillId="0" borderId="0" xfId="0" applyNumberFormat="1"/>
    <xf numFmtId="39" fontId="18" fillId="0" borderId="0" xfId="0" applyNumberFormat="1" applyFont="1"/>
    <xf numFmtId="39" fontId="10" fillId="0" borderId="0" xfId="0" applyNumberFormat="1" applyFont="1"/>
    <xf numFmtId="169" fontId="0" fillId="0" borderId="0" xfId="0" applyNumberFormat="1"/>
    <xf numFmtId="39" fontId="6" fillId="0" borderId="0" xfId="0" applyNumberFormat="1" applyFont="1"/>
    <xf numFmtId="39" fontId="6" fillId="8" borderId="0" xfId="0" applyNumberFormat="1" applyFont="1" applyFill="1"/>
    <xf numFmtId="0" fontId="9" fillId="0" borderId="0" xfId="0" applyFont="1" applyAlignment="1">
      <alignment horizontal="center" wrapText="1"/>
    </xf>
    <xf numFmtId="0" fontId="21" fillId="0" borderId="0" xfId="0" applyFont="1"/>
    <xf numFmtId="165" fontId="0" fillId="0" borderId="0" xfId="0" applyNumberFormat="1"/>
    <xf numFmtId="14" fontId="1" fillId="10" borderId="0" xfId="5" applyNumberFormat="1" applyFill="1"/>
    <xf numFmtId="171" fontId="0" fillId="10" borderId="0" xfId="0" applyNumberFormat="1" applyFill="1"/>
    <xf numFmtId="14" fontId="0" fillId="10" borderId="0" xfId="0" applyNumberFormat="1" applyFill="1"/>
    <xf numFmtId="0" fontId="8" fillId="10" borderId="0" xfId="0" applyFont="1" applyFill="1"/>
    <xf numFmtId="43" fontId="0" fillId="10" borderId="0" xfId="0" applyNumberFormat="1" applyFill="1"/>
    <xf numFmtId="0" fontId="8" fillId="0" borderId="0" xfId="0" applyFont="1" applyFill="1"/>
    <xf numFmtId="0" fontId="22" fillId="0" borderId="0" xfId="7" applyFill="1"/>
    <xf numFmtId="0" fontId="1" fillId="0" borderId="0" xfId="5" applyFill="1"/>
    <xf numFmtId="0" fontId="0" fillId="0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1" fillId="6" borderId="0" xfId="0" applyFont="1" applyFill="1" applyAlignment="1">
      <alignment horizontal="left"/>
    </xf>
    <xf numFmtId="0" fontId="0" fillId="0" borderId="9" xfId="0" applyBorder="1"/>
    <xf numFmtId="0" fontId="0" fillId="0" borderId="10" xfId="0" applyBorder="1"/>
    <xf numFmtId="0" fontId="4" fillId="0" borderId="0" xfId="0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8">
    <cellStyle name="40% - Accent5" xfId="5" builtinId="47"/>
    <cellStyle name="Bad" xfId="3" builtinId="27"/>
    <cellStyle name="Comma" xfId="1" builtinId="3"/>
    <cellStyle name="Hyperlink" xfId="7" builtinId="8"/>
    <cellStyle name="Input" xfId="4" builtinId="20"/>
    <cellStyle name="Normal" xfId="0" builtinId="0"/>
    <cellStyle name="Normal_2003 Retail Access Allocation" xfId="6" xr:uid="{574F0169-4C01-4B91-B5E0-3277BFB4381A}"/>
    <cellStyle name="Percent" xfId="2" builtinId="5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DEE6BE89-59B5-4C40-9E92-7FE7F3DE80F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47E1-F2BA-4C46-8DE2-AE38A1B5C1EC}">
  <dimension ref="A1:BT104"/>
  <sheetViews>
    <sheetView tabSelected="1" zoomScale="90" zoomScaleNormal="9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E11" sqref="E11"/>
    </sheetView>
  </sheetViews>
  <sheetFormatPr defaultRowHeight="14.5" x14ac:dyDescent="0.35"/>
  <cols>
    <col min="4" max="4" width="12.54296875" customWidth="1"/>
    <col min="17" max="17" width="10.36328125" customWidth="1"/>
    <col min="25" max="25" width="9.1796875" customWidth="1"/>
    <col min="28" max="28" width="9.1796875" customWidth="1"/>
    <col min="31" max="31" width="9.1796875" customWidth="1"/>
    <col min="34" max="34" width="9.1796875" customWidth="1"/>
  </cols>
  <sheetData>
    <row r="1" spans="1:72" x14ac:dyDescent="0.35">
      <c r="A1" s="1" t="s">
        <v>0</v>
      </c>
    </row>
    <row r="2" spans="1:72" x14ac:dyDescent="0.35">
      <c r="A2" s="2" t="s">
        <v>113</v>
      </c>
      <c r="C2" s="2"/>
    </row>
    <row r="3" spans="1:72" x14ac:dyDescent="0.35">
      <c r="A3" s="2" t="s">
        <v>1</v>
      </c>
      <c r="C3" s="2"/>
    </row>
    <row r="4" spans="1:72" x14ac:dyDescent="0.35">
      <c r="B4" s="2"/>
      <c r="C4" s="3">
        <v>1</v>
      </c>
      <c r="D4">
        <f>C4+1</f>
        <v>2</v>
      </c>
      <c r="E4">
        <f t="shared" ref="E4:BF4" si="0">D4+1</f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K4">
        <f t="shared" si="0"/>
        <v>9</v>
      </c>
      <c r="L4">
        <f t="shared" si="0"/>
        <v>10</v>
      </c>
      <c r="M4">
        <f t="shared" si="0"/>
        <v>11</v>
      </c>
      <c r="N4">
        <f t="shared" si="0"/>
        <v>12</v>
      </c>
      <c r="O4">
        <f t="shared" si="0"/>
        <v>13</v>
      </c>
      <c r="P4">
        <f t="shared" si="0"/>
        <v>14</v>
      </c>
      <c r="Q4">
        <f t="shared" si="0"/>
        <v>15</v>
      </c>
      <c r="R4">
        <f t="shared" si="0"/>
        <v>16</v>
      </c>
      <c r="S4">
        <f t="shared" si="0"/>
        <v>17</v>
      </c>
      <c r="T4">
        <f t="shared" si="0"/>
        <v>18</v>
      </c>
      <c r="U4">
        <f t="shared" si="0"/>
        <v>19</v>
      </c>
      <c r="V4">
        <f t="shared" si="0"/>
        <v>20</v>
      </c>
      <c r="W4">
        <f t="shared" si="0"/>
        <v>21</v>
      </c>
      <c r="X4">
        <f t="shared" si="0"/>
        <v>22</v>
      </c>
      <c r="Y4">
        <f t="shared" si="0"/>
        <v>23</v>
      </c>
      <c r="Z4">
        <f t="shared" si="0"/>
        <v>24</v>
      </c>
      <c r="AA4">
        <f t="shared" si="0"/>
        <v>25</v>
      </c>
      <c r="AB4">
        <f t="shared" si="0"/>
        <v>26</v>
      </c>
      <c r="AC4">
        <f t="shared" si="0"/>
        <v>27</v>
      </c>
      <c r="AD4">
        <f t="shared" si="0"/>
        <v>28</v>
      </c>
      <c r="AE4">
        <f t="shared" si="0"/>
        <v>29</v>
      </c>
      <c r="AF4">
        <f t="shared" si="0"/>
        <v>30</v>
      </c>
      <c r="AG4">
        <f t="shared" si="0"/>
        <v>31</v>
      </c>
      <c r="AH4">
        <f t="shared" si="0"/>
        <v>32</v>
      </c>
      <c r="AI4">
        <f t="shared" si="0"/>
        <v>33</v>
      </c>
      <c r="AJ4">
        <f t="shared" si="0"/>
        <v>34</v>
      </c>
      <c r="AK4">
        <f t="shared" si="0"/>
        <v>35</v>
      </c>
      <c r="AL4">
        <f t="shared" si="0"/>
        <v>36</v>
      </c>
      <c r="AM4">
        <f t="shared" si="0"/>
        <v>37</v>
      </c>
      <c r="AN4">
        <f t="shared" si="0"/>
        <v>38</v>
      </c>
      <c r="AO4">
        <f t="shared" si="0"/>
        <v>39</v>
      </c>
      <c r="AP4">
        <f t="shared" si="0"/>
        <v>40</v>
      </c>
      <c r="AQ4">
        <f t="shared" si="0"/>
        <v>41</v>
      </c>
      <c r="AR4">
        <f t="shared" si="0"/>
        <v>42</v>
      </c>
      <c r="AS4">
        <f t="shared" si="0"/>
        <v>43</v>
      </c>
      <c r="AT4">
        <f t="shared" si="0"/>
        <v>44</v>
      </c>
      <c r="AU4">
        <f t="shared" si="0"/>
        <v>45</v>
      </c>
      <c r="AV4">
        <f t="shared" si="0"/>
        <v>46</v>
      </c>
      <c r="AW4">
        <f t="shared" si="0"/>
        <v>47</v>
      </c>
      <c r="AX4">
        <f t="shared" si="0"/>
        <v>48</v>
      </c>
      <c r="AY4">
        <f t="shared" si="0"/>
        <v>49</v>
      </c>
      <c r="AZ4">
        <f t="shared" si="0"/>
        <v>50</v>
      </c>
      <c r="BA4">
        <f t="shared" si="0"/>
        <v>51</v>
      </c>
      <c r="BB4">
        <f t="shared" si="0"/>
        <v>52</v>
      </c>
      <c r="BC4">
        <f t="shared" si="0"/>
        <v>53</v>
      </c>
      <c r="BD4">
        <f t="shared" si="0"/>
        <v>54</v>
      </c>
      <c r="BE4">
        <f t="shared" si="0"/>
        <v>55</v>
      </c>
      <c r="BF4">
        <f t="shared" si="0"/>
        <v>56</v>
      </c>
    </row>
    <row r="5" spans="1:72" x14ac:dyDescent="0.35">
      <c r="C5" s="4"/>
      <c r="E5" s="93" t="s">
        <v>2</v>
      </c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5"/>
      <c r="W5" s="93" t="s">
        <v>3</v>
      </c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5"/>
      <c r="AN5" s="5" t="s">
        <v>4</v>
      </c>
      <c r="AO5" s="93" t="s">
        <v>5</v>
      </c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5"/>
      <c r="BF5" s="5" t="s">
        <v>4</v>
      </c>
      <c r="BI5" s="5" t="s">
        <v>6</v>
      </c>
      <c r="BL5" s="5" t="s">
        <v>7</v>
      </c>
      <c r="BN5" s="96" t="s">
        <v>8</v>
      </c>
      <c r="BO5" s="97"/>
      <c r="BP5" s="97"/>
      <c r="BQ5" s="97"/>
      <c r="BR5" s="97"/>
      <c r="BS5" s="97"/>
      <c r="BT5" s="98"/>
    </row>
    <row r="6" spans="1:72" x14ac:dyDescent="0.35">
      <c r="C6" s="5" t="s">
        <v>9</v>
      </c>
      <c r="E6" s="99" t="s">
        <v>10</v>
      </c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W6" s="99" t="s">
        <v>10</v>
      </c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1"/>
      <c r="AN6" s="5" t="s">
        <v>11</v>
      </c>
      <c r="AO6" s="99" t="s">
        <v>10</v>
      </c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1"/>
      <c r="BF6" s="5" t="s">
        <v>11</v>
      </c>
      <c r="BI6" s="5" t="s">
        <v>12</v>
      </c>
      <c r="BK6" s="5" t="s">
        <v>4</v>
      </c>
      <c r="BL6" s="5" t="s">
        <v>13</v>
      </c>
      <c r="BN6" s="96" t="s">
        <v>3</v>
      </c>
      <c r="BO6" s="97"/>
      <c r="BP6" s="98"/>
      <c r="BR6" s="96" t="s">
        <v>14</v>
      </c>
      <c r="BS6" s="97"/>
      <c r="BT6" s="98"/>
    </row>
    <row r="7" spans="1:72" s="7" customFormat="1" x14ac:dyDescent="0.35">
      <c r="A7" s="6" t="s">
        <v>15</v>
      </c>
      <c r="B7" s="6" t="s">
        <v>9</v>
      </c>
      <c r="C7" s="6" t="s">
        <v>16</v>
      </c>
      <c r="E7" s="6" t="s">
        <v>17</v>
      </c>
      <c r="F7" s="6" t="s">
        <v>18</v>
      </c>
      <c r="G7" s="6" t="s">
        <v>19</v>
      </c>
      <c r="H7" s="6" t="s">
        <v>20</v>
      </c>
      <c r="I7" s="6" t="s">
        <v>21</v>
      </c>
      <c r="J7" s="6" t="s">
        <v>22</v>
      </c>
      <c r="K7" s="6" t="s">
        <v>23</v>
      </c>
      <c r="L7" s="6" t="s">
        <v>24</v>
      </c>
      <c r="M7" s="6" t="s">
        <v>25</v>
      </c>
      <c r="N7" s="6" t="s">
        <v>26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31</v>
      </c>
      <c r="T7" s="6" t="s">
        <v>32</v>
      </c>
      <c r="U7" s="8" t="s">
        <v>33</v>
      </c>
      <c r="V7" s="89"/>
      <c r="W7" s="6" t="s">
        <v>17</v>
      </c>
      <c r="X7" s="6" t="s">
        <v>18</v>
      </c>
      <c r="Y7" s="6" t="s">
        <v>19</v>
      </c>
      <c r="Z7" s="6" t="s">
        <v>20</v>
      </c>
      <c r="AA7" s="6" t="s">
        <v>21</v>
      </c>
      <c r="AB7" s="6" t="s">
        <v>22</v>
      </c>
      <c r="AC7" s="6" t="s">
        <v>23</v>
      </c>
      <c r="AD7" s="6" t="s">
        <v>24</v>
      </c>
      <c r="AE7" s="6" t="s">
        <v>25</v>
      </c>
      <c r="AF7" s="6" t="s">
        <v>26</v>
      </c>
      <c r="AG7" s="6" t="s">
        <v>27</v>
      </c>
      <c r="AH7" s="6" t="s">
        <v>28</v>
      </c>
      <c r="AI7" s="6" t="s">
        <v>29</v>
      </c>
      <c r="AJ7" s="6" t="s">
        <v>30</v>
      </c>
      <c r="AK7" s="6" t="s">
        <v>31</v>
      </c>
      <c r="AL7" s="6" t="s">
        <v>32</v>
      </c>
      <c r="AM7" s="8" t="s">
        <v>33</v>
      </c>
      <c r="AN7" s="6" t="s">
        <v>32</v>
      </c>
      <c r="AO7" s="6" t="s">
        <v>17</v>
      </c>
      <c r="AP7" s="6" t="s">
        <v>18</v>
      </c>
      <c r="AQ7" s="6" t="s">
        <v>19</v>
      </c>
      <c r="AR7" s="6" t="s">
        <v>20</v>
      </c>
      <c r="AS7" s="6" t="s">
        <v>21</v>
      </c>
      <c r="AT7" s="6" t="s">
        <v>22</v>
      </c>
      <c r="AU7" s="6" t="s">
        <v>23</v>
      </c>
      <c r="AV7" s="6" t="s">
        <v>24</v>
      </c>
      <c r="AW7" s="6" t="s">
        <v>25</v>
      </c>
      <c r="AX7" s="6" t="s">
        <v>26</v>
      </c>
      <c r="AY7" s="6" t="s">
        <v>27</v>
      </c>
      <c r="AZ7" s="6" t="s">
        <v>28</v>
      </c>
      <c r="BA7" s="6" t="s">
        <v>29</v>
      </c>
      <c r="BB7" s="6" t="s">
        <v>30</v>
      </c>
      <c r="BC7" s="6" t="s">
        <v>31</v>
      </c>
      <c r="BD7" s="6" t="s">
        <v>32</v>
      </c>
      <c r="BE7" s="8" t="s">
        <v>33</v>
      </c>
      <c r="BF7" s="6" t="s">
        <v>32</v>
      </c>
      <c r="BI7" s="6" t="s">
        <v>34</v>
      </c>
      <c r="BK7" s="6" t="s">
        <v>7</v>
      </c>
      <c r="BL7" s="6" t="s">
        <v>35</v>
      </c>
      <c r="BN7" s="7" t="s">
        <v>23</v>
      </c>
      <c r="BO7" s="6" t="s">
        <v>26</v>
      </c>
      <c r="BP7" s="6" t="s">
        <v>29</v>
      </c>
      <c r="BR7" s="7" t="s">
        <v>23</v>
      </c>
      <c r="BS7" s="6" t="s">
        <v>26</v>
      </c>
      <c r="BT7" s="6" t="s">
        <v>29</v>
      </c>
    </row>
    <row r="8" spans="1:72" x14ac:dyDescent="0.35">
      <c r="A8" s="9">
        <v>2021</v>
      </c>
      <c r="B8" s="9">
        <v>1</v>
      </c>
      <c r="C8" s="10" t="str">
        <f t="shared" ref="C8:C71" si="1">CONCATENATE(A8,IF(B8&lt;10,0,""),B8)</f>
        <v>202101</v>
      </c>
      <c r="D8" s="84">
        <f>DATE(A8,B8,$B$8)</f>
        <v>44197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f>E8+F8+G8+H8+J8+K8+L8+N8+O8+Q8+R8+T8</f>
        <v>0</v>
      </c>
      <c r="V8" s="39"/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f>W8+X8+Y8+Z8+AB8+AC8+AD8+AF8+AG8+AI8+AJ8+AL8</f>
        <v>0</v>
      </c>
      <c r="AN8" s="12">
        <f>AM8-AL8</f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f>AO8+AP8+AQ8+AR8+AT8+AU8+AV8+AX8+AY8+BA8+BB8+BD8</f>
        <v>0</v>
      </c>
      <c r="BF8" s="12">
        <f>BE8-BD8</f>
        <v>0</v>
      </c>
      <c r="BI8" s="13" t="e">
        <f>AM8/U8</f>
        <v>#DIV/0!</v>
      </c>
      <c r="BK8" s="14">
        <f t="shared" ref="BK8:BK71" si="2">Z8+AD8+AG8+AJ8</f>
        <v>0</v>
      </c>
      <c r="BL8" s="13" t="e">
        <f>BK8/AM8</f>
        <v>#DIV/0!</v>
      </c>
      <c r="BN8" s="15">
        <v>0</v>
      </c>
      <c r="BO8" s="15"/>
      <c r="BP8" s="15">
        <v>0</v>
      </c>
      <c r="BR8" s="16">
        <v>0</v>
      </c>
      <c r="BS8" s="15"/>
      <c r="BT8" s="16">
        <v>0</v>
      </c>
    </row>
    <row r="9" spans="1:72" x14ac:dyDescent="0.35">
      <c r="A9" s="9">
        <v>2021</v>
      </c>
      <c r="B9" s="9">
        <v>2</v>
      </c>
      <c r="C9" s="10" t="str">
        <f t="shared" si="1"/>
        <v>202102</v>
      </c>
      <c r="D9" s="84">
        <f t="shared" ref="D9:D72" si="3">DATE(A9,B9,$B$8)</f>
        <v>44228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f t="shared" ref="U9:U72" si="4">E9+F9+G9+H9+J9+K9+L9+N9+O9+Q9+R9+T9</f>
        <v>0</v>
      </c>
      <c r="V9" s="39"/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f t="shared" ref="AM9:AM72" si="5">W9+X9+Y9+Z9+AB9+AC9+AD9+AF9+AG9+AI9+AJ9+AL9</f>
        <v>0</v>
      </c>
      <c r="AN9" s="12">
        <f t="shared" ref="AN9:AN72" si="6">AM9-AL9</f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f t="shared" ref="BE9:BE72" si="7">AO9+AP9+AQ9+AR9+AT9+AU9+AV9+AX9+AY9+BA9+BB9+BD9</f>
        <v>0</v>
      </c>
      <c r="BF9" s="12">
        <f t="shared" ref="BF9:BF72" si="8">BE9-BD9</f>
        <v>0</v>
      </c>
      <c r="BI9" s="13" t="e">
        <f t="shared" ref="BI9:BI72" si="9">AM9/U9</f>
        <v>#DIV/0!</v>
      </c>
      <c r="BK9" s="14">
        <f t="shared" si="2"/>
        <v>0</v>
      </c>
      <c r="BL9" s="13" t="e">
        <f t="shared" ref="BL9:BL72" si="10">BK9/AM9</f>
        <v>#DIV/0!</v>
      </c>
      <c r="BN9" s="15">
        <v>0</v>
      </c>
      <c r="BO9" s="15"/>
      <c r="BP9" s="15">
        <v>0</v>
      </c>
      <c r="BR9" s="16">
        <v>0</v>
      </c>
      <c r="BS9" s="15"/>
      <c r="BT9" s="16">
        <v>0</v>
      </c>
    </row>
    <row r="10" spans="1:72" x14ac:dyDescent="0.35">
      <c r="A10" s="9">
        <v>2021</v>
      </c>
      <c r="B10" s="9">
        <v>3</v>
      </c>
      <c r="C10" s="10" t="str">
        <f t="shared" si="1"/>
        <v>202103</v>
      </c>
      <c r="D10" s="84">
        <f t="shared" si="3"/>
        <v>44256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f t="shared" si="4"/>
        <v>0</v>
      </c>
      <c r="V10" s="39"/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f t="shared" si="5"/>
        <v>0</v>
      </c>
      <c r="AN10" s="12">
        <f t="shared" si="6"/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f t="shared" si="7"/>
        <v>0</v>
      </c>
      <c r="BF10" s="12">
        <f t="shared" si="8"/>
        <v>0</v>
      </c>
      <c r="BI10" s="13" t="e">
        <f t="shared" si="9"/>
        <v>#DIV/0!</v>
      </c>
      <c r="BK10" s="14">
        <f t="shared" si="2"/>
        <v>0</v>
      </c>
      <c r="BL10" s="13" t="e">
        <f t="shared" si="10"/>
        <v>#DIV/0!</v>
      </c>
      <c r="BN10" s="15">
        <v>0</v>
      </c>
      <c r="BO10" s="15"/>
      <c r="BP10" s="15">
        <v>0</v>
      </c>
      <c r="BR10" s="16">
        <v>0</v>
      </c>
      <c r="BS10" s="15"/>
      <c r="BT10" s="16">
        <v>0</v>
      </c>
    </row>
    <row r="11" spans="1:72" x14ac:dyDescent="0.35">
      <c r="A11" s="9">
        <v>2021</v>
      </c>
      <c r="B11" s="9">
        <v>4</v>
      </c>
      <c r="C11" s="10" t="str">
        <f t="shared" si="1"/>
        <v>202104</v>
      </c>
      <c r="D11" s="84">
        <f t="shared" si="3"/>
        <v>44287</v>
      </c>
      <c r="E11" s="12">
        <v>864</v>
      </c>
      <c r="F11" s="12">
        <v>183</v>
      </c>
      <c r="G11" s="12">
        <v>1</v>
      </c>
      <c r="H11" s="12">
        <v>8</v>
      </c>
      <c r="I11" s="12">
        <v>9</v>
      </c>
      <c r="J11" s="12">
        <v>1</v>
      </c>
      <c r="K11" s="12">
        <v>92</v>
      </c>
      <c r="L11" s="12">
        <v>18</v>
      </c>
      <c r="M11" s="12">
        <v>110</v>
      </c>
      <c r="N11" s="12">
        <v>1100</v>
      </c>
      <c r="O11" s="12">
        <v>495</v>
      </c>
      <c r="P11" s="12">
        <v>1595</v>
      </c>
      <c r="Q11" s="12">
        <v>15</v>
      </c>
      <c r="R11" s="12">
        <v>11</v>
      </c>
      <c r="S11" s="12">
        <v>26</v>
      </c>
      <c r="T11" s="12">
        <v>23</v>
      </c>
      <c r="U11" s="12">
        <f t="shared" si="4"/>
        <v>2811</v>
      </c>
      <c r="V11" s="39"/>
      <c r="W11" s="12">
        <v>671</v>
      </c>
      <c r="X11" s="12">
        <v>147</v>
      </c>
      <c r="Y11" s="12">
        <v>0</v>
      </c>
      <c r="Z11" s="12">
        <v>0</v>
      </c>
      <c r="AA11" s="12">
        <v>0</v>
      </c>
      <c r="AB11" s="12">
        <v>1</v>
      </c>
      <c r="AC11" s="12">
        <v>23</v>
      </c>
      <c r="AD11" s="12">
        <v>5</v>
      </c>
      <c r="AE11" s="12">
        <v>28</v>
      </c>
      <c r="AF11" s="12">
        <v>539</v>
      </c>
      <c r="AG11" s="12">
        <v>46</v>
      </c>
      <c r="AH11" s="12">
        <v>585</v>
      </c>
      <c r="AI11" s="12">
        <v>8</v>
      </c>
      <c r="AJ11" s="12">
        <v>2</v>
      </c>
      <c r="AK11" s="12">
        <v>10</v>
      </c>
      <c r="AL11" s="12">
        <v>3</v>
      </c>
      <c r="AM11" s="12">
        <f t="shared" si="5"/>
        <v>1445</v>
      </c>
      <c r="AN11" s="12">
        <f t="shared" si="6"/>
        <v>1442</v>
      </c>
      <c r="AO11" s="12">
        <v>193</v>
      </c>
      <c r="AP11" s="12">
        <v>36</v>
      </c>
      <c r="AQ11" s="12">
        <v>1</v>
      </c>
      <c r="AR11" s="12">
        <v>8</v>
      </c>
      <c r="AS11" s="12">
        <v>9</v>
      </c>
      <c r="AT11" s="12">
        <v>0</v>
      </c>
      <c r="AU11" s="12">
        <v>69</v>
      </c>
      <c r="AV11" s="12">
        <v>13</v>
      </c>
      <c r="AW11" s="12">
        <v>82</v>
      </c>
      <c r="AX11" s="12">
        <v>561</v>
      </c>
      <c r="AY11" s="12">
        <v>449</v>
      </c>
      <c r="AZ11" s="12">
        <v>1010</v>
      </c>
      <c r="BA11" s="12">
        <v>7</v>
      </c>
      <c r="BB11" s="12">
        <v>9</v>
      </c>
      <c r="BC11" s="12">
        <v>16</v>
      </c>
      <c r="BD11" s="12">
        <v>20</v>
      </c>
      <c r="BE11" s="12">
        <f t="shared" si="7"/>
        <v>1366</v>
      </c>
      <c r="BF11" s="12">
        <f t="shared" si="8"/>
        <v>1346</v>
      </c>
      <c r="BI11" s="13">
        <f t="shared" si="9"/>
        <v>0.51405193881181077</v>
      </c>
      <c r="BK11" s="14">
        <f t="shared" si="2"/>
        <v>53</v>
      </c>
      <c r="BL11" s="13">
        <f t="shared" si="10"/>
        <v>3.6678200692041522E-2</v>
      </c>
      <c r="BN11" s="15">
        <v>0</v>
      </c>
      <c r="BO11" s="15">
        <v>50</v>
      </c>
      <c r="BP11" s="15">
        <v>3</v>
      </c>
      <c r="BR11" s="16">
        <v>0</v>
      </c>
      <c r="BS11" s="15">
        <v>317</v>
      </c>
      <c r="BT11" s="16">
        <v>0</v>
      </c>
    </row>
    <row r="12" spans="1:72" x14ac:dyDescent="0.35">
      <c r="A12" s="9">
        <v>2021</v>
      </c>
      <c r="B12" s="9">
        <v>5</v>
      </c>
      <c r="C12" s="10" t="str">
        <f t="shared" si="1"/>
        <v>202105</v>
      </c>
      <c r="D12" s="84">
        <f t="shared" si="3"/>
        <v>44317</v>
      </c>
      <c r="E12" s="12">
        <v>857</v>
      </c>
      <c r="F12" s="12">
        <v>167</v>
      </c>
      <c r="G12" s="12">
        <v>0</v>
      </c>
      <c r="H12" s="12">
        <v>8</v>
      </c>
      <c r="I12" s="12">
        <v>8</v>
      </c>
      <c r="J12" s="12">
        <v>1</v>
      </c>
      <c r="K12" s="12">
        <v>96</v>
      </c>
      <c r="L12" s="12">
        <v>16</v>
      </c>
      <c r="M12" s="12">
        <v>112</v>
      </c>
      <c r="N12" s="12">
        <v>1100</v>
      </c>
      <c r="O12" s="12">
        <v>466</v>
      </c>
      <c r="P12" s="12">
        <v>1566</v>
      </c>
      <c r="Q12" s="12">
        <v>10</v>
      </c>
      <c r="R12" s="12">
        <v>10</v>
      </c>
      <c r="S12" s="12">
        <v>20</v>
      </c>
      <c r="T12" s="12">
        <v>28</v>
      </c>
      <c r="U12" s="12">
        <f t="shared" si="4"/>
        <v>2759</v>
      </c>
      <c r="V12" s="39"/>
      <c r="W12" s="12">
        <v>673</v>
      </c>
      <c r="X12" s="12">
        <v>133</v>
      </c>
      <c r="Y12" s="12">
        <v>0</v>
      </c>
      <c r="Z12" s="12">
        <v>0</v>
      </c>
      <c r="AA12" s="12">
        <v>0</v>
      </c>
      <c r="AB12" s="12">
        <v>1</v>
      </c>
      <c r="AC12" s="12">
        <v>30</v>
      </c>
      <c r="AD12" s="12">
        <v>4</v>
      </c>
      <c r="AE12" s="12">
        <v>34</v>
      </c>
      <c r="AF12" s="12">
        <v>566</v>
      </c>
      <c r="AG12" s="12">
        <v>51</v>
      </c>
      <c r="AH12" s="12">
        <v>617</v>
      </c>
      <c r="AI12" s="12">
        <v>4</v>
      </c>
      <c r="AJ12" s="12">
        <v>1</v>
      </c>
      <c r="AK12" s="12">
        <v>5</v>
      </c>
      <c r="AL12" s="12">
        <v>3</v>
      </c>
      <c r="AM12" s="12">
        <f t="shared" si="5"/>
        <v>1466</v>
      </c>
      <c r="AN12" s="12">
        <f t="shared" si="6"/>
        <v>1463</v>
      </c>
      <c r="AO12" s="12">
        <v>184</v>
      </c>
      <c r="AP12" s="12">
        <v>34</v>
      </c>
      <c r="AQ12" s="12">
        <v>0</v>
      </c>
      <c r="AR12" s="12">
        <v>8</v>
      </c>
      <c r="AS12" s="12">
        <v>8</v>
      </c>
      <c r="AT12" s="12">
        <v>0</v>
      </c>
      <c r="AU12" s="12">
        <v>66</v>
      </c>
      <c r="AV12" s="12">
        <v>12</v>
      </c>
      <c r="AW12" s="12">
        <v>78</v>
      </c>
      <c r="AX12" s="12">
        <v>534</v>
      </c>
      <c r="AY12" s="12">
        <v>415</v>
      </c>
      <c r="AZ12" s="12">
        <v>949</v>
      </c>
      <c r="BA12" s="12">
        <v>6</v>
      </c>
      <c r="BB12" s="12">
        <v>9</v>
      </c>
      <c r="BC12" s="12">
        <v>15</v>
      </c>
      <c r="BD12" s="12">
        <v>25</v>
      </c>
      <c r="BE12" s="12">
        <f t="shared" si="7"/>
        <v>1293</v>
      </c>
      <c r="BF12" s="12">
        <f t="shared" si="8"/>
        <v>1268</v>
      </c>
      <c r="BI12" s="13">
        <f t="shared" si="9"/>
        <v>0.53135193910837264</v>
      </c>
      <c r="BK12" s="14">
        <f t="shared" si="2"/>
        <v>56</v>
      </c>
      <c r="BL12" s="13">
        <f t="shared" si="10"/>
        <v>3.8199181446111868E-2</v>
      </c>
      <c r="BN12" s="15">
        <v>0</v>
      </c>
      <c r="BO12" s="15">
        <v>44</v>
      </c>
      <c r="BP12" s="15">
        <v>3</v>
      </c>
      <c r="BR12" s="16">
        <v>0</v>
      </c>
      <c r="BS12" s="15">
        <v>301</v>
      </c>
      <c r="BT12" s="16">
        <v>0</v>
      </c>
    </row>
    <row r="13" spans="1:72" x14ac:dyDescent="0.35">
      <c r="A13" s="9">
        <v>2021</v>
      </c>
      <c r="B13" s="9">
        <v>6</v>
      </c>
      <c r="C13" s="10" t="str">
        <f t="shared" si="1"/>
        <v>202106</v>
      </c>
      <c r="D13" s="84">
        <f t="shared" si="3"/>
        <v>44348</v>
      </c>
      <c r="E13" s="12">
        <v>1109</v>
      </c>
      <c r="F13" s="12">
        <v>186</v>
      </c>
      <c r="G13" s="12">
        <v>0</v>
      </c>
      <c r="H13" s="12">
        <v>8</v>
      </c>
      <c r="I13" s="12">
        <v>8</v>
      </c>
      <c r="J13" s="12">
        <v>1</v>
      </c>
      <c r="K13" s="12">
        <v>121</v>
      </c>
      <c r="L13" s="12">
        <v>24</v>
      </c>
      <c r="M13" s="12">
        <v>145</v>
      </c>
      <c r="N13" s="12">
        <v>1288</v>
      </c>
      <c r="O13" s="12">
        <v>576</v>
      </c>
      <c r="P13" s="12">
        <v>1864</v>
      </c>
      <c r="Q13" s="12">
        <v>9</v>
      </c>
      <c r="R13" s="12">
        <v>12</v>
      </c>
      <c r="S13" s="12">
        <v>21</v>
      </c>
      <c r="T13" s="12">
        <v>29</v>
      </c>
      <c r="U13" s="12">
        <f t="shared" si="4"/>
        <v>3363</v>
      </c>
      <c r="V13" s="39"/>
      <c r="W13" s="12">
        <v>893</v>
      </c>
      <c r="X13" s="12">
        <v>146</v>
      </c>
      <c r="Y13" s="12">
        <v>0</v>
      </c>
      <c r="Z13" s="12">
        <v>0</v>
      </c>
      <c r="AA13" s="12">
        <v>0</v>
      </c>
      <c r="AB13" s="12">
        <v>1</v>
      </c>
      <c r="AC13" s="12">
        <v>44</v>
      </c>
      <c r="AD13" s="12">
        <v>10</v>
      </c>
      <c r="AE13" s="12">
        <v>54</v>
      </c>
      <c r="AF13" s="12">
        <v>659</v>
      </c>
      <c r="AG13" s="12">
        <v>70</v>
      </c>
      <c r="AH13" s="12">
        <v>729</v>
      </c>
      <c r="AI13" s="12">
        <v>2</v>
      </c>
      <c r="AJ13" s="12">
        <v>1</v>
      </c>
      <c r="AK13" s="12">
        <v>3</v>
      </c>
      <c r="AL13" s="12">
        <v>5</v>
      </c>
      <c r="AM13" s="12">
        <f t="shared" si="5"/>
        <v>1831</v>
      </c>
      <c r="AN13" s="12">
        <f t="shared" si="6"/>
        <v>1826</v>
      </c>
      <c r="AO13" s="12">
        <v>216</v>
      </c>
      <c r="AP13" s="12">
        <v>40</v>
      </c>
      <c r="AQ13" s="12">
        <v>0</v>
      </c>
      <c r="AR13" s="12">
        <v>8</v>
      </c>
      <c r="AS13" s="12">
        <v>8</v>
      </c>
      <c r="AT13" s="12">
        <v>0</v>
      </c>
      <c r="AU13" s="12">
        <v>77</v>
      </c>
      <c r="AV13" s="12">
        <v>14</v>
      </c>
      <c r="AW13" s="12">
        <v>91</v>
      </c>
      <c r="AX13" s="12">
        <v>629</v>
      </c>
      <c r="AY13" s="12">
        <v>506</v>
      </c>
      <c r="AZ13" s="12">
        <v>1135</v>
      </c>
      <c r="BA13" s="12">
        <v>7</v>
      </c>
      <c r="BB13" s="12">
        <v>11</v>
      </c>
      <c r="BC13" s="12">
        <v>18</v>
      </c>
      <c r="BD13" s="12">
        <v>24</v>
      </c>
      <c r="BE13" s="12">
        <f t="shared" si="7"/>
        <v>1532</v>
      </c>
      <c r="BF13" s="12">
        <f t="shared" si="8"/>
        <v>1508</v>
      </c>
      <c r="BI13" s="13">
        <f t="shared" si="9"/>
        <v>0.54445435622955696</v>
      </c>
      <c r="BK13" s="14">
        <f t="shared" si="2"/>
        <v>81</v>
      </c>
      <c r="BL13" s="13">
        <f t="shared" si="10"/>
        <v>4.4238121245221189E-2</v>
      </c>
      <c r="BN13" s="15">
        <v>0</v>
      </c>
      <c r="BO13" s="15">
        <v>55</v>
      </c>
      <c r="BP13" s="15">
        <v>0</v>
      </c>
      <c r="BR13" s="16">
        <v>0</v>
      </c>
      <c r="BS13" s="15">
        <v>319</v>
      </c>
      <c r="BT13" s="16">
        <v>0</v>
      </c>
    </row>
    <row r="14" spans="1:72" x14ac:dyDescent="0.35">
      <c r="A14" s="9">
        <v>2021</v>
      </c>
      <c r="B14" s="9">
        <v>7</v>
      </c>
      <c r="C14" s="10" t="str">
        <f t="shared" si="1"/>
        <v>202107</v>
      </c>
      <c r="D14" s="84">
        <f t="shared" si="3"/>
        <v>44378</v>
      </c>
      <c r="E14" s="12">
        <v>1588</v>
      </c>
      <c r="F14" s="12">
        <v>200</v>
      </c>
      <c r="G14" s="12">
        <v>0</v>
      </c>
      <c r="H14" s="12">
        <v>9</v>
      </c>
      <c r="I14" s="12">
        <v>9</v>
      </c>
      <c r="J14" s="12">
        <v>1</v>
      </c>
      <c r="K14" s="12">
        <v>159</v>
      </c>
      <c r="L14" s="12">
        <v>24</v>
      </c>
      <c r="M14" s="12">
        <v>183</v>
      </c>
      <c r="N14" s="12">
        <v>1408</v>
      </c>
      <c r="O14" s="12">
        <v>678</v>
      </c>
      <c r="P14" s="12">
        <v>2086</v>
      </c>
      <c r="Q14" s="12">
        <v>11</v>
      </c>
      <c r="R14" s="12">
        <v>11</v>
      </c>
      <c r="S14" s="12">
        <v>22</v>
      </c>
      <c r="T14" s="12">
        <v>32</v>
      </c>
      <c r="U14" s="12">
        <f t="shared" si="4"/>
        <v>4121</v>
      </c>
      <c r="V14" s="39"/>
      <c r="W14" s="12">
        <v>1332</v>
      </c>
      <c r="X14" s="12">
        <v>153</v>
      </c>
      <c r="Y14" s="12">
        <v>0</v>
      </c>
      <c r="Z14" s="12">
        <v>0</v>
      </c>
      <c r="AA14" s="12">
        <v>0</v>
      </c>
      <c r="AB14" s="12">
        <v>1</v>
      </c>
      <c r="AC14" s="12">
        <v>68</v>
      </c>
      <c r="AD14" s="12">
        <v>7</v>
      </c>
      <c r="AE14" s="12">
        <v>75</v>
      </c>
      <c r="AF14" s="12">
        <v>666</v>
      </c>
      <c r="AG14" s="12">
        <v>75</v>
      </c>
      <c r="AH14" s="12">
        <v>741</v>
      </c>
      <c r="AI14" s="12">
        <v>2</v>
      </c>
      <c r="AJ14" s="12">
        <v>0</v>
      </c>
      <c r="AK14" s="12">
        <v>2</v>
      </c>
      <c r="AL14" s="12">
        <v>3</v>
      </c>
      <c r="AM14" s="12">
        <f t="shared" si="5"/>
        <v>2307</v>
      </c>
      <c r="AN14" s="12">
        <f t="shared" si="6"/>
        <v>2304</v>
      </c>
      <c r="AO14" s="12">
        <v>256</v>
      </c>
      <c r="AP14" s="12">
        <v>47</v>
      </c>
      <c r="AQ14" s="12">
        <v>0</v>
      </c>
      <c r="AR14" s="12">
        <v>9</v>
      </c>
      <c r="AS14" s="12">
        <v>9</v>
      </c>
      <c r="AT14" s="12">
        <v>0</v>
      </c>
      <c r="AU14" s="12">
        <v>91</v>
      </c>
      <c r="AV14" s="12">
        <v>17</v>
      </c>
      <c r="AW14" s="12">
        <v>108</v>
      </c>
      <c r="AX14" s="12">
        <v>742</v>
      </c>
      <c r="AY14" s="12">
        <v>603</v>
      </c>
      <c r="AZ14" s="12">
        <v>1345</v>
      </c>
      <c r="BA14" s="12">
        <v>9</v>
      </c>
      <c r="BB14" s="12">
        <v>11</v>
      </c>
      <c r="BC14" s="12">
        <v>20</v>
      </c>
      <c r="BD14" s="12">
        <v>29</v>
      </c>
      <c r="BE14" s="12">
        <f t="shared" si="7"/>
        <v>1814</v>
      </c>
      <c r="BF14" s="12">
        <f t="shared" si="8"/>
        <v>1785</v>
      </c>
      <c r="BI14" s="13">
        <f t="shared" si="9"/>
        <v>0.55981557874302357</v>
      </c>
      <c r="BK14" s="14">
        <f t="shared" si="2"/>
        <v>82</v>
      </c>
      <c r="BL14" s="13">
        <f t="shared" si="10"/>
        <v>3.5543996532293023E-2</v>
      </c>
      <c r="BN14" s="15">
        <v>1</v>
      </c>
      <c r="BO14" s="15">
        <v>65</v>
      </c>
      <c r="BP14" s="15">
        <v>2</v>
      </c>
      <c r="BR14" s="16">
        <v>0</v>
      </c>
      <c r="BS14" s="15">
        <v>391</v>
      </c>
      <c r="BT14" s="16">
        <v>0</v>
      </c>
    </row>
    <row r="15" spans="1:72" x14ac:dyDescent="0.35">
      <c r="A15" s="9">
        <v>2021</v>
      </c>
      <c r="B15" s="9">
        <v>8</v>
      </c>
      <c r="C15" s="10" t="str">
        <f t="shared" si="1"/>
        <v>202108</v>
      </c>
      <c r="D15" s="84">
        <f t="shared" si="3"/>
        <v>44409</v>
      </c>
      <c r="E15" s="12">
        <v>1663</v>
      </c>
      <c r="F15" s="12">
        <v>212</v>
      </c>
      <c r="G15" s="12">
        <v>0</v>
      </c>
      <c r="H15" s="12">
        <v>9</v>
      </c>
      <c r="I15" s="12">
        <v>9</v>
      </c>
      <c r="J15" s="12">
        <v>0</v>
      </c>
      <c r="K15" s="12">
        <v>173</v>
      </c>
      <c r="L15" s="12">
        <v>28</v>
      </c>
      <c r="M15" s="12">
        <v>201</v>
      </c>
      <c r="N15" s="12">
        <v>1456</v>
      </c>
      <c r="O15" s="12">
        <v>706</v>
      </c>
      <c r="P15" s="12">
        <v>2162</v>
      </c>
      <c r="Q15" s="12">
        <v>11</v>
      </c>
      <c r="R15" s="12">
        <v>13</v>
      </c>
      <c r="S15" s="12">
        <v>24</v>
      </c>
      <c r="T15" s="12">
        <v>32</v>
      </c>
      <c r="U15" s="12">
        <f t="shared" si="4"/>
        <v>4303</v>
      </c>
      <c r="V15" s="39"/>
      <c r="W15" s="12">
        <v>1399</v>
      </c>
      <c r="X15" s="12">
        <v>163</v>
      </c>
      <c r="Y15" s="12">
        <v>0</v>
      </c>
      <c r="Z15" s="12">
        <v>0</v>
      </c>
      <c r="AA15" s="12">
        <v>0</v>
      </c>
      <c r="AB15" s="12">
        <v>0</v>
      </c>
      <c r="AC15" s="12">
        <v>79</v>
      </c>
      <c r="AD15" s="12">
        <v>11</v>
      </c>
      <c r="AE15" s="12">
        <v>90</v>
      </c>
      <c r="AF15" s="12">
        <v>693</v>
      </c>
      <c r="AG15" s="12">
        <v>75</v>
      </c>
      <c r="AH15" s="12">
        <v>768</v>
      </c>
      <c r="AI15" s="12">
        <v>2</v>
      </c>
      <c r="AJ15" s="12">
        <v>0</v>
      </c>
      <c r="AK15" s="12">
        <v>2</v>
      </c>
      <c r="AL15" s="12">
        <v>4</v>
      </c>
      <c r="AM15" s="12">
        <f t="shared" si="5"/>
        <v>2426</v>
      </c>
      <c r="AN15" s="12">
        <f t="shared" si="6"/>
        <v>2422</v>
      </c>
      <c r="AO15" s="12">
        <v>264</v>
      </c>
      <c r="AP15" s="12">
        <v>49</v>
      </c>
      <c r="AQ15" s="12">
        <v>0</v>
      </c>
      <c r="AR15" s="12">
        <v>9</v>
      </c>
      <c r="AS15" s="12">
        <v>9</v>
      </c>
      <c r="AT15" s="12">
        <v>0</v>
      </c>
      <c r="AU15" s="12">
        <v>94</v>
      </c>
      <c r="AV15" s="12">
        <v>17</v>
      </c>
      <c r="AW15" s="12">
        <v>111</v>
      </c>
      <c r="AX15" s="12">
        <v>763</v>
      </c>
      <c r="AY15" s="12">
        <v>631</v>
      </c>
      <c r="AZ15" s="12">
        <v>1394</v>
      </c>
      <c r="BA15" s="12">
        <v>9</v>
      </c>
      <c r="BB15" s="12">
        <v>13</v>
      </c>
      <c r="BC15" s="12">
        <v>22</v>
      </c>
      <c r="BD15" s="12">
        <v>28</v>
      </c>
      <c r="BE15" s="12">
        <f t="shared" si="7"/>
        <v>1877</v>
      </c>
      <c r="BF15" s="12">
        <f t="shared" si="8"/>
        <v>1849</v>
      </c>
      <c r="BI15" s="13">
        <f t="shared" si="9"/>
        <v>0.56379270276551241</v>
      </c>
      <c r="BK15" s="14">
        <f t="shared" si="2"/>
        <v>86</v>
      </c>
      <c r="BL15" s="13">
        <f t="shared" si="10"/>
        <v>3.5449299258037921E-2</v>
      </c>
      <c r="BN15" s="15">
        <v>2</v>
      </c>
      <c r="BO15" s="15">
        <v>62</v>
      </c>
      <c r="BP15" s="15">
        <v>2</v>
      </c>
      <c r="BR15" s="16">
        <v>0</v>
      </c>
      <c r="BS15" s="15">
        <v>359</v>
      </c>
      <c r="BT15" s="16">
        <v>0</v>
      </c>
    </row>
    <row r="16" spans="1:72" x14ac:dyDescent="0.35">
      <c r="A16" s="9">
        <v>2021</v>
      </c>
      <c r="B16" s="9">
        <v>9</v>
      </c>
      <c r="C16" s="10" t="str">
        <f t="shared" si="1"/>
        <v>202109</v>
      </c>
      <c r="D16" s="84">
        <f t="shared" si="3"/>
        <v>44440</v>
      </c>
      <c r="E16" s="12">
        <v>1472</v>
      </c>
      <c r="F16" s="12">
        <v>200</v>
      </c>
      <c r="G16" s="12">
        <v>0</v>
      </c>
      <c r="H16" s="12">
        <v>9</v>
      </c>
      <c r="I16" s="12">
        <v>9</v>
      </c>
      <c r="J16" s="12">
        <v>1</v>
      </c>
      <c r="K16" s="12">
        <v>159</v>
      </c>
      <c r="L16" s="12">
        <v>26</v>
      </c>
      <c r="M16" s="12">
        <v>185</v>
      </c>
      <c r="N16" s="12">
        <v>1417</v>
      </c>
      <c r="O16" s="12">
        <v>684</v>
      </c>
      <c r="P16" s="12">
        <v>2101</v>
      </c>
      <c r="Q16" s="12">
        <v>9</v>
      </c>
      <c r="R16" s="12">
        <v>11</v>
      </c>
      <c r="S16" s="12">
        <v>20</v>
      </c>
      <c r="T16" s="12">
        <v>27</v>
      </c>
      <c r="U16" s="12">
        <f t="shared" si="4"/>
        <v>4015</v>
      </c>
      <c r="V16" s="39"/>
      <c r="W16" s="12">
        <v>1219</v>
      </c>
      <c r="X16" s="12">
        <v>153</v>
      </c>
      <c r="Y16" s="12">
        <v>0</v>
      </c>
      <c r="Z16" s="12">
        <v>0</v>
      </c>
      <c r="AA16" s="12">
        <v>0</v>
      </c>
      <c r="AB16" s="12">
        <v>1</v>
      </c>
      <c r="AC16" s="12">
        <v>69</v>
      </c>
      <c r="AD16" s="12">
        <v>10</v>
      </c>
      <c r="AE16" s="12">
        <v>79</v>
      </c>
      <c r="AF16" s="12">
        <v>685</v>
      </c>
      <c r="AG16" s="12">
        <v>74</v>
      </c>
      <c r="AH16" s="12">
        <v>759</v>
      </c>
      <c r="AI16" s="12">
        <v>0</v>
      </c>
      <c r="AJ16" s="12">
        <v>0</v>
      </c>
      <c r="AK16" s="12">
        <v>0</v>
      </c>
      <c r="AL16" s="12">
        <v>4</v>
      </c>
      <c r="AM16" s="12">
        <f t="shared" si="5"/>
        <v>2215</v>
      </c>
      <c r="AN16" s="12">
        <f t="shared" si="6"/>
        <v>2211</v>
      </c>
      <c r="AO16" s="12">
        <v>253</v>
      </c>
      <c r="AP16" s="12">
        <v>47</v>
      </c>
      <c r="AQ16" s="12">
        <v>0</v>
      </c>
      <c r="AR16" s="12">
        <v>9</v>
      </c>
      <c r="AS16" s="12">
        <v>9</v>
      </c>
      <c r="AT16" s="12">
        <v>0</v>
      </c>
      <c r="AU16" s="12">
        <v>90</v>
      </c>
      <c r="AV16" s="12">
        <v>16</v>
      </c>
      <c r="AW16" s="12">
        <v>106</v>
      </c>
      <c r="AX16" s="12">
        <v>732</v>
      </c>
      <c r="AY16" s="12">
        <v>610</v>
      </c>
      <c r="AZ16" s="12">
        <v>1342</v>
      </c>
      <c r="BA16" s="12">
        <v>9</v>
      </c>
      <c r="BB16" s="12">
        <v>11</v>
      </c>
      <c r="BC16" s="12">
        <v>20</v>
      </c>
      <c r="BD16" s="12">
        <v>23</v>
      </c>
      <c r="BE16" s="12">
        <f t="shared" si="7"/>
        <v>1800</v>
      </c>
      <c r="BF16" s="12">
        <f t="shared" si="8"/>
        <v>1777</v>
      </c>
      <c r="BI16" s="13">
        <f t="shared" si="9"/>
        <v>0.55168119551681194</v>
      </c>
      <c r="BK16" s="14">
        <f t="shared" si="2"/>
        <v>84</v>
      </c>
      <c r="BL16" s="13">
        <f t="shared" si="10"/>
        <v>3.7923250564334085E-2</v>
      </c>
      <c r="BN16" s="15">
        <v>1</v>
      </c>
      <c r="BO16" s="15">
        <v>61</v>
      </c>
      <c r="BP16" s="15">
        <v>0</v>
      </c>
      <c r="BR16" s="16">
        <v>0</v>
      </c>
      <c r="BS16" s="15">
        <v>349</v>
      </c>
      <c r="BT16" s="16">
        <v>0</v>
      </c>
    </row>
    <row r="17" spans="1:72" x14ac:dyDescent="0.35">
      <c r="A17" s="9">
        <v>2021</v>
      </c>
      <c r="B17" s="9">
        <v>10</v>
      </c>
      <c r="C17" s="10" t="str">
        <f t="shared" si="1"/>
        <v>202110</v>
      </c>
      <c r="D17" s="84">
        <f t="shared" si="3"/>
        <v>44470</v>
      </c>
      <c r="E17" s="12">
        <v>1067</v>
      </c>
      <c r="F17" s="12">
        <v>176</v>
      </c>
      <c r="G17" s="12">
        <v>0</v>
      </c>
      <c r="H17" s="12">
        <v>9</v>
      </c>
      <c r="I17" s="12">
        <v>9</v>
      </c>
      <c r="J17" s="12">
        <v>1</v>
      </c>
      <c r="K17" s="12">
        <v>124</v>
      </c>
      <c r="L17" s="12">
        <v>20</v>
      </c>
      <c r="M17" s="12">
        <v>144</v>
      </c>
      <c r="N17" s="12">
        <v>1283</v>
      </c>
      <c r="O17" s="12">
        <v>546</v>
      </c>
      <c r="P17" s="12">
        <v>1829</v>
      </c>
      <c r="Q17" s="12">
        <v>8</v>
      </c>
      <c r="R17" s="12">
        <v>9</v>
      </c>
      <c r="S17" s="12">
        <v>17</v>
      </c>
      <c r="T17" s="12">
        <v>28</v>
      </c>
      <c r="U17" s="12">
        <f t="shared" si="4"/>
        <v>3271</v>
      </c>
      <c r="V17" s="39"/>
      <c r="W17" s="12">
        <v>862</v>
      </c>
      <c r="X17" s="12">
        <v>138</v>
      </c>
      <c r="Y17" s="12">
        <v>0</v>
      </c>
      <c r="Z17" s="12">
        <v>0</v>
      </c>
      <c r="AA17" s="12">
        <v>0</v>
      </c>
      <c r="AB17" s="12">
        <v>1</v>
      </c>
      <c r="AC17" s="12">
        <v>50</v>
      </c>
      <c r="AD17" s="12">
        <v>7</v>
      </c>
      <c r="AE17" s="12">
        <v>57</v>
      </c>
      <c r="AF17" s="12">
        <v>693</v>
      </c>
      <c r="AG17" s="12">
        <v>72</v>
      </c>
      <c r="AH17" s="12">
        <v>765</v>
      </c>
      <c r="AI17" s="12">
        <v>1</v>
      </c>
      <c r="AJ17" s="12">
        <v>0</v>
      </c>
      <c r="AK17" s="12">
        <v>1</v>
      </c>
      <c r="AL17" s="12">
        <v>4</v>
      </c>
      <c r="AM17" s="12">
        <f t="shared" si="5"/>
        <v>1828</v>
      </c>
      <c r="AN17" s="12">
        <f t="shared" si="6"/>
        <v>1824</v>
      </c>
      <c r="AO17" s="12">
        <v>205</v>
      </c>
      <c r="AP17" s="12">
        <v>38</v>
      </c>
      <c r="AQ17" s="12">
        <v>0</v>
      </c>
      <c r="AR17" s="12">
        <v>9</v>
      </c>
      <c r="AS17" s="12">
        <v>9</v>
      </c>
      <c r="AT17" s="12">
        <v>0</v>
      </c>
      <c r="AU17" s="12">
        <v>74</v>
      </c>
      <c r="AV17" s="12">
        <v>13</v>
      </c>
      <c r="AW17" s="12">
        <v>87</v>
      </c>
      <c r="AX17" s="12">
        <v>590</v>
      </c>
      <c r="AY17" s="12">
        <v>474</v>
      </c>
      <c r="AZ17" s="12">
        <v>1064</v>
      </c>
      <c r="BA17" s="12">
        <v>7</v>
      </c>
      <c r="BB17" s="12">
        <v>9</v>
      </c>
      <c r="BC17" s="12">
        <v>16</v>
      </c>
      <c r="BD17" s="12">
        <v>24</v>
      </c>
      <c r="BE17" s="12">
        <f t="shared" si="7"/>
        <v>1443</v>
      </c>
      <c r="BF17" s="12">
        <f t="shared" si="8"/>
        <v>1419</v>
      </c>
      <c r="BI17" s="13">
        <f t="shared" si="9"/>
        <v>0.55885050443289519</v>
      </c>
      <c r="BK17" s="14">
        <f t="shared" si="2"/>
        <v>79</v>
      </c>
      <c r="BL17" s="13">
        <f t="shared" si="10"/>
        <v>4.3216630196936542E-2</v>
      </c>
      <c r="BN17" s="15">
        <v>0</v>
      </c>
      <c r="BO17" s="15">
        <v>54</v>
      </c>
      <c r="BP17" s="15">
        <v>0</v>
      </c>
      <c r="BR17" s="16">
        <v>0</v>
      </c>
      <c r="BS17" s="15">
        <v>356</v>
      </c>
      <c r="BT17" s="16">
        <v>0</v>
      </c>
    </row>
    <row r="18" spans="1:72" x14ac:dyDescent="0.35">
      <c r="A18" s="9">
        <v>2021</v>
      </c>
      <c r="B18" s="9">
        <v>11</v>
      </c>
      <c r="C18" s="10" t="str">
        <f t="shared" si="1"/>
        <v>202111</v>
      </c>
      <c r="D18" s="84">
        <f t="shared" si="3"/>
        <v>44501</v>
      </c>
      <c r="E18" s="12">
        <v>952</v>
      </c>
      <c r="F18" s="12">
        <v>174</v>
      </c>
      <c r="G18" s="12">
        <v>0</v>
      </c>
      <c r="H18" s="12">
        <v>8</v>
      </c>
      <c r="I18" s="12">
        <v>8</v>
      </c>
      <c r="J18" s="12">
        <v>1</v>
      </c>
      <c r="K18" s="12">
        <v>103</v>
      </c>
      <c r="L18" s="12">
        <v>14</v>
      </c>
      <c r="M18" s="12">
        <v>117</v>
      </c>
      <c r="N18" s="12">
        <v>1208</v>
      </c>
      <c r="O18" s="12">
        <v>520</v>
      </c>
      <c r="P18" s="12">
        <v>1728</v>
      </c>
      <c r="Q18" s="12">
        <v>9</v>
      </c>
      <c r="R18" s="12">
        <v>10</v>
      </c>
      <c r="S18" s="12">
        <v>19</v>
      </c>
      <c r="T18" s="12">
        <v>28</v>
      </c>
      <c r="U18" s="12">
        <f t="shared" si="4"/>
        <v>3027</v>
      </c>
      <c r="V18" s="39"/>
      <c r="W18" s="12">
        <v>760</v>
      </c>
      <c r="X18" s="12">
        <v>138</v>
      </c>
      <c r="Y18" s="12">
        <v>0</v>
      </c>
      <c r="Z18" s="12">
        <v>0</v>
      </c>
      <c r="AA18" s="12">
        <v>0</v>
      </c>
      <c r="AB18" s="12">
        <v>1</v>
      </c>
      <c r="AC18" s="12">
        <v>34</v>
      </c>
      <c r="AD18" s="12">
        <v>2</v>
      </c>
      <c r="AE18" s="12">
        <v>36</v>
      </c>
      <c r="AF18" s="12">
        <v>648</v>
      </c>
      <c r="AG18" s="12">
        <v>71</v>
      </c>
      <c r="AH18" s="12">
        <v>719</v>
      </c>
      <c r="AI18" s="12">
        <v>2</v>
      </c>
      <c r="AJ18" s="12">
        <v>0</v>
      </c>
      <c r="AK18" s="12">
        <v>2</v>
      </c>
      <c r="AL18" s="12">
        <v>4</v>
      </c>
      <c r="AM18" s="12">
        <f t="shared" si="5"/>
        <v>1660</v>
      </c>
      <c r="AN18" s="12">
        <f t="shared" si="6"/>
        <v>1656</v>
      </c>
      <c r="AO18" s="12">
        <v>192</v>
      </c>
      <c r="AP18" s="12">
        <v>36</v>
      </c>
      <c r="AQ18" s="12">
        <v>0</v>
      </c>
      <c r="AR18" s="12">
        <v>8</v>
      </c>
      <c r="AS18" s="12">
        <v>8</v>
      </c>
      <c r="AT18" s="12">
        <v>0</v>
      </c>
      <c r="AU18" s="12">
        <v>69</v>
      </c>
      <c r="AV18" s="12">
        <v>12</v>
      </c>
      <c r="AW18" s="12">
        <v>81</v>
      </c>
      <c r="AX18" s="12">
        <v>560</v>
      </c>
      <c r="AY18" s="12">
        <v>449</v>
      </c>
      <c r="AZ18" s="12">
        <v>1009</v>
      </c>
      <c r="BA18" s="12">
        <v>7</v>
      </c>
      <c r="BB18" s="12">
        <v>10</v>
      </c>
      <c r="BC18" s="12">
        <v>17</v>
      </c>
      <c r="BD18" s="12">
        <v>24</v>
      </c>
      <c r="BE18" s="12">
        <f t="shared" si="7"/>
        <v>1367</v>
      </c>
      <c r="BF18" s="12">
        <f t="shared" si="8"/>
        <v>1343</v>
      </c>
      <c r="BI18" s="13">
        <f t="shared" si="9"/>
        <v>0.54839775355137099</v>
      </c>
      <c r="BK18" s="14">
        <f t="shared" si="2"/>
        <v>73</v>
      </c>
      <c r="BL18" s="13">
        <f t="shared" si="10"/>
        <v>4.3975903614457829E-2</v>
      </c>
      <c r="BN18" s="15">
        <v>0</v>
      </c>
      <c r="BO18" s="15">
        <v>40</v>
      </c>
      <c r="BP18" s="15">
        <v>2</v>
      </c>
      <c r="BR18" s="16">
        <v>0</v>
      </c>
      <c r="BS18" s="15">
        <v>232</v>
      </c>
      <c r="BT18" s="16">
        <v>0</v>
      </c>
    </row>
    <row r="19" spans="1:72" x14ac:dyDescent="0.35">
      <c r="A19" s="9">
        <v>2021</v>
      </c>
      <c r="B19" s="9">
        <v>12</v>
      </c>
      <c r="C19" s="10" t="str">
        <f t="shared" si="1"/>
        <v>202112</v>
      </c>
      <c r="D19" s="84">
        <f t="shared" si="3"/>
        <v>44531</v>
      </c>
      <c r="E19" s="12">
        <v>1070</v>
      </c>
      <c r="F19" s="12">
        <v>195</v>
      </c>
      <c r="G19" s="12">
        <v>0</v>
      </c>
      <c r="H19" s="12">
        <v>10</v>
      </c>
      <c r="I19" s="12">
        <v>10</v>
      </c>
      <c r="J19" s="12">
        <v>1</v>
      </c>
      <c r="K19" s="12">
        <v>108</v>
      </c>
      <c r="L19" s="12">
        <v>21</v>
      </c>
      <c r="M19" s="12">
        <v>129</v>
      </c>
      <c r="N19" s="12">
        <v>1259</v>
      </c>
      <c r="O19" s="12">
        <v>562</v>
      </c>
      <c r="P19" s="12">
        <v>1821</v>
      </c>
      <c r="Q19" s="12">
        <v>18</v>
      </c>
      <c r="R19" s="12">
        <v>12</v>
      </c>
      <c r="S19" s="12">
        <v>30</v>
      </c>
      <c r="T19" s="12">
        <v>23</v>
      </c>
      <c r="U19" s="12">
        <f t="shared" si="4"/>
        <v>3279</v>
      </c>
      <c r="V19" s="39"/>
      <c r="W19" s="12">
        <v>859</v>
      </c>
      <c r="X19" s="12">
        <v>156</v>
      </c>
      <c r="Y19" s="12">
        <v>0</v>
      </c>
      <c r="Z19" s="12">
        <v>0</v>
      </c>
      <c r="AA19" s="12">
        <v>0</v>
      </c>
      <c r="AB19" s="12">
        <v>1</v>
      </c>
      <c r="AC19" s="12">
        <v>32</v>
      </c>
      <c r="AD19" s="12">
        <v>7</v>
      </c>
      <c r="AE19" s="12">
        <v>39</v>
      </c>
      <c r="AF19" s="12">
        <v>646</v>
      </c>
      <c r="AG19" s="12">
        <v>69</v>
      </c>
      <c r="AH19" s="12">
        <v>715</v>
      </c>
      <c r="AI19" s="12">
        <v>11</v>
      </c>
      <c r="AJ19" s="12">
        <v>2</v>
      </c>
      <c r="AK19" s="12">
        <v>13</v>
      </c>
      <c r="AL19" s="12">
        <v>4</v>
      </c>
      <c r="AM19" s="12">
        <f t="shared" si="5"/>
        <v>1787</v>
      </c>
      <c r="AN19" s="12">
        <f t="shared" si="6"/>
        <v>1783</v>
      </c>
      <c r="AO19" s="12">
        <v>211</v>
      </c>
      <c r="AP19" s="12">
        <v>39</v>
      </c>
      <c r="AQ19" s="12">
        <v>0</v>
      </c>
      <c r="AR19" s="12">
        <v>10</v>
      </c>
      <c r="AS19" s="12">
        <v>10</v>
      </c>
      <c r="AT19" s="12">
        <v>0</v>
      </c>
      <c r="AU19" s="12">
        <v>76</v>
      </c>
      <c r="AV19" s="12">
        <v>14</v>
      </c>
      <c r="AW19" s="12">
        <v>90</v>
      </c>
      <c r="AX19" s="12">
        <v>613</v>
      </c>
      <c r="AY19" s="12">
        <v>493</v>
      </c>
      <c r="AZ19" s="12">
        <v>1106</v>
      </c>
      <c r="BA19" s="12">
        <v>7</v>
      </c>
      <c r="BB19" s="12">
        <v>10</v>
      </c>
      <c r="BC19" s="12">
        <v>17</v>
      </c>
      <c r="BD19" s="12">
        <v>19</v>
      </c>
      <c r="BE19" s="12">
        <f t="shared" si="7"/>
        <v>1492</v>
      </c>
      <c r="BF19" s="12">
        <f t="shared" si="8"/>
        <v>1473</v>
      </c>
      <c r="BI19" s="13">
        <f t="shared" si="9"/>
        <v>0.54498322659347365</v>
      </c>
      <c r="BK19" s="14">
        <f t="shared" si="2"/>
        <v>78</v>
      </c>
      <c r="BL19" s="13">
        <f t="shared" si="10"/>
        <v>4.3648573027420257E-2</v>
      </c>
      <c r="BN19" s="15">
        <v>0</v>
      </c>
      <c r="BO19" s="15">
        <v>58</v>
      </c>
      <c r="BP19" s="15">
        <v>6</v>
      </c>
      <c r="BR19" s="16">
        <v>0</v>
      </c>
      <c r="BS19" s="15">
        <v>363</v>
      </c>
      <c r="BT19" s="16">
        <v>0</v>
      </c>
    </row>
    <row r="20" spans="1:72" x14ac:dyDescent="0.35">
      <c r="A20" s="17">
        <v>2022</v>
      </c>
      <c r="B20" s="17">
        <v>1</v>
      </c>
      <c r="C20" s="18" t="str">
        <f t="shared" si="1"/>
        <v>202201</v>
      </c>
      <c r="D20" s="84">
        <f t="shared" si="3"/>
        <v>44562</v>
      </c>
      <c r="E20" s="14">
        <v>1117</v>
      </c>
      <c r="F20" s="14">
        <v>225</v>
      </c>
      <c r="G20" s="14">
        <v>1</v>
      </c>
      <c r="H20" s="14">
        <v>8</v>
      </c>
      <c r="I20" s="14">
        <v>9</v>
      </c>
      <c r="J20" s="14">
        <v>1</v>
      </c>
      <c r="K20" s="14">
        <v>117</v>
      </c>
      <c r="L20" s="14">
        <v>20</v>
      </c>
      <c r="M20" s="14">
        <v>137</v>
      </c>
      <c r="N20" s="14">
        <v>1303</v>
      </c>
      <c r="O20" s="14">
        <v>576</v>
      </c>
      <c r="P20" s="14">
        <v>1879</v>
      </c>
      <c r="Q20" s="14">
        <v>22</v>
      </c>
      <c r="R20" s="14">
        <v>15</v>
      </c>
      <c r="S20" s="14">
        <v>37</v>
      </c>
      <c r="T20" s="14">
        <v>21</v>
      </c>
      <c r="U20" s="12">
        <f t="shared" si="4"/>
        <v>3426</v>
      </c>
      <c r="V20" s="39"/>
      <c r="W20" s="14">
        <v>894</v>
      </c>
      <c r="X20" s="14">
        <v>185</v>
      </c>
      <c r="Y20" s="14">
        <v>0</v>
      </c>
      <c r="Z20" s="14">
        <v>0</v>
      </c>
      <c r="AA20" s="14">
        <v>0</v>
      </c>
      <c r="AB20" s="14">
        <v>1</v>
      </c>
      <c r="AC20" s="14">
        <v>36</v>
      </c>
      <c r="AD20" s="14">
        <v>6</v>
      </c>
      <c r="AE20" s="14">
        <v>42</v>
      </c>
      <c r="AF20" s="14">
        <v>648</v>
      </c>
      <c r="AG20" s="14">
        <v>47</v>
      </c>
      <c r="AH20" s="14">
        <v>695</v>
      </c>
      <c r="AI20" s="14">
        <v>14</v>
      </c>
      <c r="AJ20" s="14">
        <v>5</v>
      </c>
      <c r="AK20" s="14">
        <v>19</v>
      </c>
      <c r="AL20" s="14">
        <v>3</v>
      </c>
      <c r="AM20" s="14">
        <f t="shared" si="5"/>
        <v>1839</v>
      </c>
      <c r="AN20" s="14">
        <f t="shared" si="6"/>
        <v>1836</v>
      </c>
      <c r="AO20" s="14">
        <v>223</v>
      </c>
      <c r="AP20" s="14">
        <v>40</v>
      </c>
      <c r="AQ20" s="14">
        <v>1</v>
      </c>
      <c r="AR20" s="14">
        <v>8</v>
      </c>
      <c r="AS20" s="14">
        <v>9</v>
      </c>
      <c r="AT20" s="14">
        <v>0</v>
      </c>
      <c r="AU20" s="14">
        <v>81</v>
      </c>
      <c r="AV20" s="14">
        <v>14</v>
      </c>
      <c r="AW20" s="14">
        <v>95</v>
      </c>
      <c r="AX20" s="14">
        <v>655</v>
      </c>
      <c r="AY20" s="14">
        <v>529</v>
      </c>
      <c r="AZ20" s="14">
        <v>1184</v>
      </c>
      <c r="BA20" s="14">
        <v>8</v>
      </c>
      <c r="BB20" s="14">
        <v>10</v>
      </c>
      <c r="BC20" s="14">
        <v>18</v>
      </c>
      <c r="BD20" s="14">
        <v>18</v>
      </c>
      <c r="BE20" s="14">
        <f t="shared" si="7"/>
        <v>1587</v>
      </c>
      <c r="BF20" s="14">
        <f t="shared" si="8"/>
        <v>1569</v>
      </c>
      <c r="BI20" s="13">
        <f t="shared" si="9"/>
        <v>0.53677758318739055</v>
      </c>
      <c r="BK20" s="14">
        <f t="shared" si="2"/>
        <v>58</v>
      </c>
      <c r="BL20" s="13">
        <f t="shared" si="10"/>
        <v>3.1538879825992384E-2</v>
      </c>
      <c r="BN20" s="15">
        <v>0</v>
      </c>
      <c r="BO20" s="15">
        <v>46</v>
      </c>
      <c r="BP20" s="15">
        <v>8</v>
      </c>
      <c r="BR20">
        <f>BR19</f>
        <v>0</v>
      </c>
      <c r="BS20" s="15">
        <v>332</v>
      </c>
      <c r="BT20">
        <f>BT19</f>
        <v>0</v>
      </c>
    </row>
    <row r="21" spans="1:72" x14ac:dyDescent="0.35">
      <c r="A21" s="17">
        <v>2022</v>
      </c>
      <c r="B21" s="17">
        <v>2</v>
      </c>
      <c r="C21" s="18" t="str">
        <f t="shared" si="1"/>
        <v>202202</v>
      </c>
      <c r="D21" s="84">
        <f t="shared" si="3"/>
        <v>44593</v>
      </c>
      <c r="E21" s="14">
        <v>1061</v>
      </c>
      <c r="F21" s="14">
        <v>235</v>
      </c>
      <c r="G21" s="14">
        <v>0</v>
      </c>
      <c r="H21" s="14">
        <v>10</v>
      </c>
      <c r="I21" s="14">
        <v>10</v>
      </c>
      <c r="J21" s="14">
        <v>1</v>
      </c>
      <c r="K21" s="14">
        <v>110</v>
      </c>
      <c r="L21" s="14">
        <v>19</v>
      </c>
      <c r="M21" s="14">
        <v>129</v>
      </c>
      <c r="N21" s="14">
        <v>1266</v>
      </c>
      <c r="O21" s="14">
        <v>575</v>
      </c>
      <c r="P21" s="14">
        <v>1841</v>
      </c>
      <c r="Q21" s="14">
        <v>29</v>
      </c>
      <c r="R21" s="14">
        <v>15</v>
      </c>
      <c r="S21" s="14">
        <v>44</v>
      </c>
      <c r="T21" s="14">
        <v>21</v>
      </c>
      <c r="U21" s="12">
        <f t="shared" si="4"/>
        <v>3342</v>
      </c>
      <c r="V21" s="39"/>
      <c r="W21" s="14">
        <v>843</v>
      </c>
      <c r="X21" s="14">
        <v>195</v>
      </c>
      <c r="Y21" s="14">
        <v>0</v>
      </c>
      <c r="Z21" s="14">
        <v>0</v>
      </c>
      <c r="AA21" s="14">
        <v>0</v>
      </c>
      <c r="AB21" s="14">
        <v>1</v>
      </c>
      <c r="AC21" s="14">
        <v>31</v>
      </c>
      <c r="AD21" s="14">
        <v>5</v>
      </c>
      <c r="AE21" s="14">
        <v>36</v>
      </c>
      <c r="AF21" s="14">
        <v>627</v>
      </c>
      <c r="AG21" s="14">
        <v>57</v>
      </c>
      <c r="AH21" s="14">
        <v>684</v>
      </c>
      <c r="AI21" s="14">
        <v>21</v>
      </c>
      <c r="AJ21" s="14">
        <v>5</v>
      </c>
      <c r="AK21" s="14">
        <v>26</v>
      </c>
      <c r="AL21" s="14">
        <v>3</v>
      </c>
      <c r="AM21" s="14">
        <f t="shared" si="5"/>
        <v>1788</v>
      </c>
      <c r="AN21" s="14">
        <f t="shared" si="6"/>
        <v>1785</v>
      </c>
      <c r="AO21" s="14">
        <v>218</v>
      </c>
      <c r="AP21" s="14">
        <v>40</v>
      </c>
      <c r="AQ21" s="14">
        <v>0</v>
      </c>
      <c r="AR21" s="14">
        <v>10</v>
      </c>
      <c r="AS21" s="14">
        <v>10</v>
      </c>
      <c r="AT21" s="14">
        <v>0</v>
      </c>
      <c r="AU21" s="14">
        <v>79</v>
      </c>
      <c r="AV21" s="14">
        <v>14</v>
      </c>
      <c r="AW21" s="14">
        <v>93</v>
      </c>
      <c r="AX21" s="14">
        <v>639</v>
      </c>
      <c r="AY21" s="14">
        <v>518</v>
      </c>
      <c r="AZ21" s="14">
        <v>1157</v>
      </c>
      <c r="BA21" s="14">
        <v>8</v>
      </c>
      <c r="BB21" s="14">
        <v>10</v>
      </c>
      <c r="BC21" s="14">
        <v>18</v>
      </c>
      <c r="BD21" s="14">
        <v>18</v>
      </c>
      <c r="BE21" s="14">
        <f t="shared" si="7"/>
        <v>1554</v>
      </c>
      <c r="BF21" s="14">
        <f t="shared" si="8"/>
        <v>1536</v>
      </c>
      <c r="BI21" s="13">
        <f t="shared" si="9"/>
        <v>0.53500897666068226</v>
      </c>
      <c r="BK21" s="14">
        <f t="shared" si="2"/>
        <v>67</v>
      </c>
      <c r="BL21" s="13">
        <f t="shared" si="10"/>
        <v>3.7472035794183442E-2</v>
      </c>
      <c r="BN21" s="15">
        <v>0</v>
      </c>
      <c r="BO21" s="15">
        <v>50</v>
      </c>
      <c r="BP21" s="15">
        <v>9</v>
      </c>
      <c r="BR21">
        <f t="shared" ref="BR21:BR84" si="11">BR20</f>
        <v>0</v>
      </c>
      <c r="BS21" s="15">
        <v>340</v>
      </c>
      <c r="BT21">
        <f t="shared" ref="BT21:BT84" si="12">BT20</f>
        <v>0</v>
      </c>
    </row>
    <row r="22" spans="1:72" x14ac:dyDescent="0.35">
      <c r="A22" s="17">
        <v>2022</v>
      </c>
      <c r="B22" s="17">
        <v>3</v>
      </c>
      <c r="C22" s="18" t="str">
        <f t="shared" si="1"/>
        <v>202203</v>
      </c>
      <c r="D22" s="84">
        <f t="shared" si="3"/>
        <v>44621</v>
      </c>
      <c r="E22" s="14">
        <v>984</v>
      </c>
      <c r="F22" s="14">
        <v>216</v>
      </c>
      <c r="G22" s="14">
        <v>0</v>
      </c>
      <c r="H22" s="14">
        <v>10</v>
      </c>
      <c r="I22" s="14">
        <v>10</v>
      </c>
      <c r="J22" s="14">
        <v>1</v>
      </c>
      <c r="K22" s="14">
        <v>104</v>
      </c>
      <c r="L22" s="14">
        <v>20</v>
      </c>
      <c r="M22" s="14">
        <v>124</v>
      </c>
      <c r="N22" s="14">
        <v>1252</v>
      </c>
      <c r="O22" s="14">
        <v>538</v>
      </c>
      <c r="P22" s="14">
        <v>1790</v>
      </c>
      <c r="Q22" s="14">
        <v>21</v>
      </c>
      <c r="R22" s="14">
        <v>12</v>
      </c>
      <c r="S22" s="14">
        <v>33</v>
      </c>
      <c r="T22" s="14">
        <v>23</v>
      </c>
      <c r="U22" s="12">
        <f t="shared" si="4"/>
        <v>3181</v>
      </c>
      <c r="V22" s="39"/>
      <c r="W22" s="14">
        <v>778</v>
      </c>
      <c r="X22" s="14">
        <v>179</v>
      </c>
      <c r="Y22" s="14">
        <v>0</v>
      </c>
      <c r="Z22" s="14">
        <v>0</v>
      </c>
      <c r="AA22" s="14">
        <v>0</v>
      </c>
      <c r="AB22" s="14">
        <v>1</v>
      </c>
      <c r="AC22" s="14">
        <v>29</v>
      </c>
      <c r="AD22" s="14">
        <v>7</v>
      </c>
      <c r="AE22" s="14">
        <v>36</v>
      </c>
      <c r="AF22" s="14">
        <v>647</v>
      </c>
      <c r="AG22" s="14">
        <v>61</v>
      </c>
      <c r="AH22" s="14">
        <v>708</v>
      </c>
      <c r="AI22" s="14">
        <v>14</v>
      </c>
      <c r="AJ22" s="14">
        <v>3</v>
      </c>
      <c r="AK22" s="14">
        <v>17</v>
      </c>
      <c r="AL22" s="14">
        <v>2</v>
      </c>
      <c r="AM22" s="14">
        <f t="shared" si="5"/>
        <v>1721</v>
      </c>
      <c r="AN22" s="14">
        <f t="shared" si="6"/>
        <v>1719</v>
      </c>
      <c r="AO22" s="14">
        <v>206</v>
      </c>
      <c r="AP22" s="14">
        <v>37</v>
      </c>
      <c r="AQ22" s="14">
        <v>0</v>
      </c>
      <c r="AR22" s="14">
        <v>10</v>
      </c>
      <c r="AS22" s="14">
        <v>10</v>
      </c>
      <c r="AT22" s="14">
        <v>0</v>
      </c>
      <c r="AU22" s="14">
        <v>75</v>
      </c>
      <c r="AV22" s="14">
        <v>13</v>
      </c>
      <c r="AW22" s="14">
        <v>88</v>
      </c>
      <c r="AX22" s="14">
        <v>605</v>
      </c>
      <c r="AY22" s="14">
        <v>477</v>
      </c>
      <c r="AZ22" s="14">
        <v>1082</v>
      </c>
      <c r="BA22" s="14">
        <v>7</v>
      </c>
      <c r="BB22" s="14">
        <v>9</v>
      </c>
      <c r="BC22" s="14">
        <v>16</v>
      </c>
      <c r="BD22" s="14">
        <v>21</v>
      </c>
      <c r="BE22" s="14">
        <f t="shared" si="7"/>
        <v>1460</v>
      </c>
      <c r="BF22" s="14">
        <f t="shared" si="8"/>
        <v>1439</v>
      </c>
      <c r="BI22" s="13">
        <f t="shared" si="9"/>
        <v>0.54102483495756049</v>
      </c>
      <c r="BK22" s="14">
        <f t="shared" si="2"/>
        <v>71</v>
      </c>
      <c r="BL22" s="13">
        <f t="shared" si="10"/>
        <v>4.1255084253341082E-2</v>
      </c>
      <c r="BN22" s="15">
        <v>0</v>
      </c>
      <c r="BO22" s="15">
        <v>48</v>
      </c>
      <c r="BP22" s="15">
        <v>7</v>
      </c>
      <c r="BR22">
        <f t="shared" si="11"/>
        <v>0</v>
      </c>
      <c r="BS22" s="15">
        <v>350</v>
      </c>
      <c r="BT22">
        <f t="shared" si="12"/>
        <v>0</v>
      </c>
    </row>
    <row r="23" spans="1:72" x14ac:dyDescent="0.35">
      <c r="A23" s="17">
        <v>2022</v>
      </c>
      <c r="B23" s="17">
        <v>4</v>
      </c>
      <c r="C23" s="18" t="str">
        <f t="shared" si="1"/>
        <v>202204</v>
      </c>
      <c r="D23" s="84">
        <f t="shared" si="3"/>
        <v>44652</v>
      </c>
      <c r="E23" s="14">
        <v>868</v>
      </c>
      <c r="F23" s="14">
        <v>193</v>
      </c>
      <c r="G23" s="14">
        <v>0</v>
      </c>
      <c r="H23" s="14">
        <v>9</v>
      </c>
      <c r="I23" s="14">
        <v>9</v>
      </c>
      <c r="J23" s="14">
        <v>1</v>
      </c>
      <c r="K23" s="14">
        <v>96</v>
      </c>
      <c r="L23" s="14">
        <v>19</v>
      </c>
      <c r="M23" s="14">
        <v>115</v>
      </c>
      <c r="N23" s="14">
        <v>1235</v>
      </c>
      <c r="O23" s="14">
        <v>503</v>
      </c>
      <c r="P23" s="14">
        <v>1738</v>
      </c>
      <c r="Q23" s="14">
        <v>16</v>
      </c>
      <c r="R23" s="14">
        <v>11</v>
      </c>
      <c r="S23" s="14">
        <v>27</v>
      </c>
      <c r="T23" s="14">
        <v>23</v>
      </c>
      <c r="U23" s="12">
        <f t="shared" si="4"/>
        <v>2974</v>
      </c>
      <c r="V23" s="39"/>
      <c r="W23" s="14">
        <v>678</v>
      </c>
      <c r="X23" s="14">
        <v>158</v>
      </c>
      <c r="Y23" s="14">
        <v>0</v>
      </c>
      <c r="Z23" s="14">
        <v>0</v>
      </c>
      <c r="AA23" s="14">
        <v>0</v>
      </c>
      <c r="AB23" s="14">
        <v>1</v>
      </c>
      <c r="AC23" s="14">
        <v>26</v>
      </c>
      <c r="AD23" s="14">
        <v>7</v>
      </c>
      <c r="AE23" s="14">
        <v>33</v>
      </c>
      <c r="AF23" s="14">
        <v>675</v>
      </c>
      <c r="AG23" s="14">
        <v>59</v>
      </c>
      <c r="AH23" s="14">
        <v>734</v>
      </c>
      <c r="AI23" s="14">
        <v>9</v>
      </c>
      <c r="AJ23" s="14">
        <v>2</v>
      </c>
      <c r="AK23" s="14">
        <v>11</v>
      </c>
      <c r="AL23" s="14">
        <v>3</v>
      </c>
      <c r="AM23" s="14">
        <f t="shared" si="5"/>
        <v>1618</v>
      </c>
      <c r="AN23" s="14">
        <f t="shared" si="6"/>
        <v>1615</v>
      </c>
      <c r="AO23" s="14">
        <v>190</v>
      </c>
      <c r="AP23" s="14">
        <v>35</v>
      </c>
      <c r="AQ23" s="14">
        <v>0</v>
      </c>
      <c r="AR23" s="14">
        <v>9</v>
      </c>
      <c r="AS23" s="14">
        <v>9</v>
      </c>
      <c r="AT23" s="14">
        <v>0</v>
      </c>
      <c r="AU23" s="14">
        <v>70</v>
      </c>
      <c r="AV23" s="14">
        <v>12</v>
      </c>
      <c r="AW23" s="14">
        <v>82</v>
      </c>
      <c r="AX23" s="14">
        <v>560</v>
      </c>
      <c r="AY23" s="14">
        <v>444</v>
      </c>
      <c r="AZ23" s="14">
        <v>1004</v>
      </c>
      <c r="BA23" s="14">
        <v>7</v>
      </c>
      <c r="BB23" s="14">
        <v>9</v>
      </c>
      <c r="BC23" s="14">
        <v>16</v>
      </c>
      <c r="BD23" s="14">
        <v>20</v>
      </c>
      <c r="BE23" s="14">
        <f t="shared" si="7"/>
        <v>1356</v>
      </c>
      <c r="BF23" s="14">
        <f t="shared" si="8"/>
        <v>1336</v>
      </c>
      <c r="BI23" s="13">
        <f t="shared" si="9"/>
        <v>0.54404841963685269</v>
      </c>
      <c r="BK23" s="14">
        <f t="shared" si="2"/>
        <v>68</v>
      </c>
      <c r="BL23" s="13">
        <f t="shared" si="10"/>
        <v>4.2027194066749075E-2</v>
      </c>
      <c r="BN23" s="15">
        <v>0</v>
      </c>
      <c r="BO23" s="15">
        <v>50</v>
      </c>
      <c r="BP23" s="15">
        <v>3</v>
      </c>
      <c r="BR23">
        <f t="shared" si="11"/>
        <v>0</v>
      </c>
      <c r="BS23" s="15">
        <v>316</v>
      </c>
      <c r="BT23">
        <f t="shared" si="12"/>
        <v>0</v>
      </c>
    </row>
    <row r="24" spans="1:72" x14ac:dyDescent="0.35">
      <c r="A24" s="17">
        <v>2022</v>
      </c>
      <c r="B24" s="17">
        <v>5</v>
      </c>
      <c r="C24" s="18" t="str">
        <f t="shared" si="1"/>
        <v>202205</v>
      </c>
      <c r="D24" s="84">
        <f t="shared" si="3"/>
        <v>44682</v>
      </c>
      <c r="E24" s="14">
        <v>858</v>
      </c>
      <c r="F24" s="14">
        <v>176</v>
      </c>
      <c r="G24" s="14">
        <v>0</v>
      </c>
      <c r="H24" s="14">
        <v>8</v>
      </c>
      <c r="I24" s="14">
        <v>8</v>
      </c>
      <c r="J24" s="14">
        <v>1</v>
      </c>
      <c r="K24" s="14">
        <v>99</v>
      </c>
      <c r="L24" s="14">
        <v>16</v>
      </c>
      <c r="M24" s="14">
        <v>115</v>
      </c>
      <c r="N24" s="14">
        <v>1221</v>
      </c>
      <c r="O24" s="14">
        <v>465</v>
      </c>
      <c r="P24" s="14">
        <v>1686</v>
      </c>
      <c r="Q24" s="14">
        <v>8</v>
      </c>
      <c r="R24" s="14">
        <v>10</v>
      </c>
      <c r="S24" s="14">
        <v>18</v>
      </c>
      <c r="T24" s="14">
        <v>28</v>
      </c>
      <c r="U24" s="12">
        <f t="shared" si="4"/>
        <v>2890</v>
      </c>
      <c r="V24" s="39"/>
      <c r="W24" s="14">
        <v>678</v>
      </c>
      <c r="X24" s="14">
        <v>143</v>
      </c>
      <c r="Y24" s="14">
        <v>0</v>
      </c>
      <c r="Z24" s="14">
        <v>0</v>
      </c>
      <c r="AA24" s="14">
        <v>0</v>
      </c>
      <c r="AB24" s="14">
        <v>1</v>
      </c>
      <c r="AC24" s="14">
        <v>33</v>
      </c>
      <c r="AD24" s="14">
        <v>4</v>
      </c>
      <c r="AE24" s="14">
        <v>37</v>
      </c>
      <c r="AF24" s="14">
        <v>687</v>
      </c>
      <c r="AG24" s="14">
        <v>61</v>
      </c>
      <c r="AH24" s="14">
        <v>748</v>
      </c>
      <c r="AI24" s="14">
        <v>2</v>
      </c>
      <c r="AJ24" s="14">
        <v>1</v>
      </c>
      <c r="AK24" s="14">
        <v>3</v>
      </c>
      <c r="AL24" s="14">
        <v>3</v>
      </c>
      <c r="AM24" s="14">
        <f t="shared" si="5"/>
        <v>1613</v>
      </c>
      <c r="AN24" s="14">
        <f t="shared" si="6"/>
        <v>1610</v>
      </c>
      <c r="AO24" s="14">
        <v>180</v>
      </c>
      <c r="AP24" s="14">
        <v>33</v>
      </c>
      <c r="AQ24" s="14">
        <v>0</v>
      </c>
      <c r="AR24" s="14">
        <v>8</v>
      </c>
      <c r="AS24" s="14">
        <v>8</v>
      </c>
      <c r="AT24" s="14">
        <v>0</v>
      </c>
      <c r="AU24" s="14">
        <v>66</v>
      </c>
      <c r="AV24" s="14">
        <v>12</v>
      </c>
      <c r="AW24" s="14">
        <v>78</v>
      </c>
      <c r="AX24" s="14">
        <v>534</v>
      </c>
      <c r="AY24" s="14">
        <v>404</v>
      </c>
      <c r="AZ24" s="14">
        <v>938</v>
      </c>
      <c r="BA24" s="14">
        <v>6</v>
      </c>
      <c r="BB24" s="14">
        <v>9</v>
      </c>
      <c r="BC24" s="14">
        <v>15</v>
      </c>
      <c r="BD24" s="14">
        <v>25</v>
      </c>
      <c r="BE24" s="14">
        <f t="shared" si="7"/>
        <v>1277</v>
      </c>
      <c r="BF24" s="14">
        <f t="shared" si="8"/>
        <v>1252</v>
      </c>
      <c r="BI24" s="13">
        <f t="shared" si="9"/>
        <v>0.55813148788927336</v>
      </c>
      <c r="BK24" s="14">
        <f t="shared" si="2"/>
        <v>66</v>
      </c>
      <c r="BL24" s="13">
        <f t="shared" si="10"/>
        <v>4.091754494730316E-2</v>
      </c>
      <c r="BN24" s="15">
        <v>0</v>
      </c>
      <c r="BO24" s="15">
        <v>44</v>
      </c>
      <c r="BP24" s="15">
        <v>2</v>
      </c>
      <c r="BR24">
        <f t="shared" si="11"/>
        <v>0</v>
      </c>
      <c r="BS24" s="15">
        <v>300</v>
      </c>
      <c r="BT24">
        <f t="shared" si="12"/>
        <v>0</v>
      </c>
    </row>
    <row r="25" spans="1:72" x14ac:dyDescent="0.35">
      <c r="A25" s="17">
        <v>2022</v>
      </c>
      <c r="B25" s="17">
        <v>6</v>
      </c>
      <c r="C25" s="18" t="str">
        <f t="shared" si="1"/>
        <v>202206</v>
      </c>
      <c r="D25" s="84">
        <f t="shared" si="3"/>
        <v>44713</v>
      </c>
      <c r="E25" s="14">
        <v>1086</v>
      </c>
      <c r="F25" s="14">
        <v>191</v>
      </c>
      <c r="G25" s="14">
        <v>0</v>
      </c>
      <c r="H25" s="14">
        <v>8</v>
      </c>
      <c r="I25" s="14">
        <v>8</v>
      </c>
      <c r="J25" s="14">
        <v>1</v>
      </c>
      <c r="K25" s="14">
        <v>121</v>
      </c>
      <c r="L25" s="14">
        <v>24</v>
      </c>
      <c r="M25" s="14">
        <v>145</v>
      </c>
      <c r="N25" s="14">
        <v>1383</v>
      </c>
      <c r="O25" s="14">
        <v>576</v>
      </c>
      <c r="P25" s="14">
        <v>1959</v>
      </c>
      <c r="Q25" s="14">
        <v>9</v>
      </c>
      <c r="R25" s="14">
        <v>12</v>
      </c>
      <c r="S25" s="14">
        <v>21</v>
      </c>
      <c r="T25" s="14">
        <v>29</v>
      </c>
      <c r="U25" s="12">
        <f t="shared" si="4"/>
        <v>3440</v>
      </c>
      <c r="V25" s="39"/>
      <c r="W25" s="14">
        <v>873</v>
      </c>
      <c r="X25" s="14">
        <v>152</v>
      </c>
      <c r="Y25" s="14">
        <v>0</v>
      </c>
      <c r="Z25" s="14">
        <v>0</v>
      </c>
      <c r="AA25" s="14">
        <v>0</v>
      </c>
      <c r="AB25" s="14">
        <v>1</v>
      </c>
      <c r="AC25" s="14">
        <v>43</v>
      </c>
      <c r="AD25" s="14">
        <v>10</v>
      </c>
      <c r="AE25" s="14">
        <v>53</v>
      </c>
      <c r="AF25" s="14">
        <v>755</v>
      </c>
      <c r="AG25" s="14">
        <v>79</v>
      </c>
      <c r="AH25" s="14">
        <v>834</v>
      </c>
      <c r="AI25" s="14">
        <v>2</v>
      </c>
      <c r="AJ25" s="14">
        <v>1</v>
      </c>
      <c r="AK25" s="14">
        <v>3</v>
      </c>
      <c r="AL25" s="14">
        <v>5</v>
      </c>
      <c r="AM25" s="14">
        <f t="shared" si="5"/>
        <v>1921</v>
      </c>
      <c r="AN25" s="14">
        <f t="shared" si="6"/>
        <v>1916</v>
      </c>
      <c r="AO25" s="14">
        <v>213</v>
      </c>
      <c r="AP25" s="14">
        <v>39</v>
      </c>
      <c r="AQ25" s="14">
        <v>0</v>
      </c>
      <c r="AR25" s="14">
        <v>8</v>
      </c>
      <c r="AS25" s="14">
        <v>8</v>
      </c>
      <c r="AT25" s="14">
        <v>0</v>
      </c>
      <c r="AU25" s="14">
        <v>78</v>
      </c>
      <c r="AV25" s="14">
        <v>14</v>
      </c>
      <c r="AW25" s="14">
        <v>92</v>
      </c>
      <c r="AX25" s="14">
        <v>628</v>
      </c>
      <c r="AY25" s="14">
        <v>497</v>
      </c>
      <c r="AZ25" s="14">
        <v>1125</v>
      </c>
      <c r="BA25" s="14">
        <v>7</v>
      </c>
      <c r="BB25" s="14">
        <v>11</v>
      </c>
      <c r="BC25" s="14">
        <v>18</v>
      </c>
      <c r="BD25" s="14">
        <v>24</v>
      </c>
      <c r="BE25" s="14">
        <f t="shared" si="7"/>
        <v>1519</v>
      </c>
      <c r="BF25" s="14">
        <f t="shared" si="8"/>
        <v>1495</v>
      </c>
      <c r="BI25" s="13">
        <f t="shared" si="9"/>
        <v>0.55843023255813951</v>
      </c>
      <c r="BK25" s="14">
        <f t="shared" si="2"/>
        <v>90</v>
      </c>
      <c r="BL25" s="13">
        <f t="shared" si="10"/>
        <v>4.6850598646538261E-2</v>
      </c>
      <c r="BN25" s="15">
        <v>0</v>
      </c>
      <c r="BO25" s="15">
        <v>55</v>
      </c>
      <c r="BP25" s="15">
        <v>0</v>
      </c>
      <c r="BR25">
        <f t="shared" si="11"/>
        <v>0</v>
      </c>
      <c r="BS25" s="15">
        <v>317</v>
      </c>
      <c r="BT25">
        <f t="shared" si="12"/>
        <v>0</v>
      </c>
    </row>
    <row r="26" spans="1:72" x14ac:dyDescent="0.35">
      <c r="A26" s="17">
        <v>2022</v>
      </c>
      <c r="B26" s="17">
        <v>7</v>
      </c>
      <c r="C26" s="18" t="str">
        <f t="shared" si="1"/>
        <v>202207</v>
      </c>
      <c r="D26" s="84">
        <f t="shared" si="3"/>
        <v>44743</v>
      </c>
      <c r="E26" s="14">
        <v>1568</v>
      </c>
      <c r="F26" s="14">
        <v>208</v>
      </c>
      <c r="G26" s="14">
        <v>0</v>
      </c>
      <c r="H26" s="14">
        <v>9</v>
      </c>
      <c r="I26" s="14">
        <v>9</v>
      </c>
      <c r="J26" s="14">
        <v>1</v>
      </c>
      <c r="K26" s="14">
        <v>161</v>
      </c>
      <c r="L26" s="14">
        <v>23</v>
      </c>
      <c r="M26" s="14">
        <v>184</v>
      </c>
      <c r="N26" s="14">
        <v>1460</v>
      </c>
      <c r="O26" s="14">
        <v>676</v>
      </c>
      <c r="P26" s="14">
        <v>2136</v>
      </c>
      <c r="Q26" s="14">
        <v>10</v>
      </c>
      <c r="R26" s="14">
        <v>11</v>
      </c>
      <c r="S26" s="14">
        <v>21</v>
      </c>
      <c r="T26" s="14">
        <v>32</v>
      </c>
      <c r="U26" s="12">
        <f t="shared" si="4"/>
        <v>4159</v>
      </c>
      <c r="V26" s="39"/>
      <c r="W26" s="14">
        <v>1316</v>
      </c>
      <c r="X26" s="14">
        <v>162</v>
      </c>
      <c r="Y26" s="14">
        <v>0</v>
      </c>
      <c r="Z26" s="14">
        <v>0</v>
      </c>
      <c r="AA26" s="14">
        <v>0</v>
      </c>
      <c r="AB26" s="14">
        <v>1</v>
      </c>
      <c r="AC26" s="14">
        <v>70</v>
      </c>
      <c r="AD26" s="14">
        <v>7</v>
      </c>
      <c r="AE26" s="14">
        <v>77</v>
      </c>
      <c r="AF26" s="14">
        <v>718</v>
      </c>
      <c r="AG26" s="14">
        <v>82</v>
      </c>
      <c r="AH26" s="14">
        <v>800</v>
      </c>
      <c r="AI26" s="14">
        <v>1</v>
      </c>
      <c r="AJ26" s="14">
        <v>0</v>
      </c>
      <c r="AK26" s="14">
        <v>1</v>
      </c>
      <c r="AL26" s="14">
        <v>3</v>
      </c>
      <c r="AM26" s="14">
        <f t="shared" si="5"/>
        <v>2360</v>
      </c>
      <c r="AN26" s="14">
        <f t="shared" si="6"/>
        <v>2357</v>
      </c>
      <c r="AO26" s="14">
        <v>252</v>
      </c>
      <c r="AP26" s="14">
        <v>46</v>
      </c>
      <c r="AQ26" s="14">
        <v>0</v>
      </c>
      <c r="AR26" s="14">
        <v>9</v>
      </c>
      <c r="AS26" s="14">
        <v>9</v>
      </c>
      <c r="AT26" s="14">
        <v>0</v>
      </c>
      <c r="AU26" s="14">
        <v>91</v>
      </c>
      <c r="AV26" s="14">
        <v>16</v>
      </c>
      <c r="AW26" s="14">
        <v>107</v>
      </c>
      <c r="AX26" s="14">
        <v>742</v>
      </c>
      <c r="AY26" s="14">
        <v>594</v>
      </c>
      <c r="AZ26" s="14">
        <v>1336</v>
      </c>
      <c r="BA26" s="14">
        <v>9</v>
      </c>
      <c r="BB26" s="14">
        <v>11</v>
      </c>
      <c r="BC26" s="14">
        <v>20</v>
      </c>
      <c r="BD26" s="14">
        <v>29</v>
      </c>
      <c r="BE26" s="14">
        <f t="shared" si="7"/>
        <v>1799</v>
      </c>
      <c r="BF26" s="14">
        <f t="shared" si="8"/>
        <v>1770</v>
      </c>
      <c r="BI26" s="13">
        <f t="shared" si="9"/>
        <v>0.56744409713873523</v>
      </c>
      <c r="BK26" s="14">
        <f t="shared" si="2"/>
        <v>89</v>
      </c>
      <c r="BL26" s="13">
        <f t="shared" si="10"/>
        <v>3.7711864406779663E-2</v>
      </c>
      <c r="BN26" s="15">
        <v>1</v>
      </c>
      <c r="BO26" s="15">
        <v>65</v>
      </c>
      <c r="BP26" s="15">
        <v>1</v>
      </c>
      <c r="BR26">
        <f t="shared" si="11"/>
        <v>0</v>
      </c>
      <c r="BS26" s="15">
        <v>390</v>
      </c>
      <c r="BT26">
        <f t="shared" si="12"/>
        <v>0</v>
      </c>
    </row>
    <row r="27" spans="1:72" x14ac:dyDescent="0.35">
      <c r="A27" s="17">
        <v>2022</v>
      </c>
      <c r="B27" s="17">
        <v>8</v>
      </c>
      <c r="C27" s="18" t="str">
        <f t="shared" si="1"/>
        <v>202208</v>
      </c>
      <c r="D27" s="84">
        <f t="shared" si="3"/>
        <v>44774</v>
      </c>
      <c r="E27" s="14">
        <v>1627</v>
      </c>
      <c r="F27" s="14">
        <v>218</v>
      </c>
      <c r="G27" s="14">
        <v>0</v>
      </c>
      <c r="H27" s="14">
        <v>9</v>
      </c>
      <c r="I27" s="14">
        <v>9</v>
      </c>
      <c r="J27" s="14">
        <v>0</v>
      </c>
      <c r="K27" s="14">
        <v>172</v>
      </c>
      <c r="L27" s="14">
        <v>28</v>
      </c>
      <c r="M27" s="14">
        <v>200</v>
      </c>
      <c r="N27" s="14">
        <v>1488</v>
      </c>
      <c r="O27" s="14">
        <v>699</v>
      </c>
      <c r="P27" s="14">
        <v>2187</v>
      </c>
      <c r="Q27" s="14">
        <v>11</v>
      </c>
      <c r="R27" s="14">
        <v>12</v>
      </c>
      <c r="S27" s="14">
        <v>23</v>
      </c>
      <c r="T27" s="14">
        <v>32</v>
      </c>
      <c r="U27" s="12">
        <f t="shared" si="4"/>
        <v>4296</v>
      </c>
      <c r="V27" s="39"/>
      <c r="W27" s="14">
        <v>1367</v>
      </c>
      <c r="X27" s="14">
        <v>171</v>
      </c>
      <c r="Y27" s="14">
        <v>0</v>
      </c>
      <c r="Z27" s="14">
        <v>0</v>
      </c>
      <c r="AA27" s="14">
        <v>0</v>
      </c>
      <c r="AB27" s="14">
        <v>0</v>
      </c>
      <c r="AC27" s="14">
        <v>79</v>
      </c>
      <c r="AD27" s="14">
        <v>11</v>
      </c>
      <c r="AE27" s="14">
        <v>90</v>
      </c>
      <c r="AF27" s="14">
        <v>724</v>
      </c>
      <c r="AG27" s="14">
        <v>79</v>
      </c>
      <c r="AH27" s="14">
        <v>803</v>
      </c>
      <c r="AI27" s="14">
        <v>2</v>
      </c>
      <c r="AJ27" s="14">
        <v>0</v>
      </c>
      <c r="AK27" s="14">
        <v>2</v>
      </c>
      <c r="AL27" s="14">
        <v>4</v>
      </c>
      <c r="AM27" s="14">
        <f t="shared" si="5"/>
        <v>2437</v>
      </c>
      <c r="AN27" s="14">
        <f t="shared" si="6"/>
        <v>2433</v>
      </c>
      <c r="AO27" s="14">
        <v>260</v>
      </c>
      <c r="AP27" s="14">
        <v>47</v>
      </c>
      <c r="AQ27" s="14">
        <v>0</v>
      </c>
      <c r="AR27" s="14">
        <v>9</v>
      </c>
      <c r="AS27" s="14">
        <v>9</v>
      </c>
      <c r="AT27" s="14">
        <v>0</v>
      </c>
      <c r="AU27" s="14">
        <v>93</v>
      </c>
      <c r="AV27" s="14">
        <v>17</v>
      </c>
      <c r="AW27" s="14">
        <v>110</v>
      </c>
      <c r="AX27" s="14">
        <v>764</v>
      </c>
      <c r="AY27" s="14">
        <v>620</v>
      </c>
      <c r="AZ27" s="14">
        <v>1384</v>
      </c>
      <c r="BA27" s="14">
        <v>9</v>
      </c>
      <c r="BB27" s="14">
        <v>12</v>
      </c>
      <c r="BC27" s="14">
        <v>21</v>
      </c>
      <c r="BD27" s="14">
        <v>28</v>
      </c>
      <c r="BE27" s="14">
        <f t="shared" si="7"/>
        <v>1859</v>
      </c>
      <c r="BF27" s="14">
        <f t="shared" si="8"/>
        <v>1831</v>
      </c>
      <c r="BI27" s="13">
        <f t="shared" si="9"/>
        <v>0.56727188081936686</v>
      </c>
      <c r="BK27" s="14">
        <f t="shared" si="2"/>
        <v>90</v>
      </c>
      <c r="BL27" s="13">
        <f t="shared" si="10"/>
        <v>3.6930652441526469E-2</v>
      </c>
      <c r="BN27" s="15">
        <v>2</v>
      </c>
      <c r="BO27" s="15">
        <v>62</v>
      </c>
      <c r="BP27" s="15">
        <v>2</v>
      </c>
      <c r="BR27">
        <f t="shared" si="11"/>
        <v>0</v>
      </c>
      <c r="BS27" s="15">
        <v>357</v>
      </c>
      <c r="BT27">
        <f t="shared" si="12"/>
        <v>0</v>
      </c>
    </row>
    <row r="28" spans="1:72" x14ac:dyDescent="0.35">
      <c r="A28" s="17">
        <v>2022</v>
      </c>
      <c r="B28" s="17">
        <v>9</v>
      </c>
      <c r="C28" s="18" t="str">
        <f t="shared" si="1"/>
        <v>202209</v>
      </c>
      <c r="D28" s="84">
        <f t="shared" si="3"/>
        <v>44805</v>
      </c>
      <c r="E28" s="14">
        <v>1448</v>
      </c>
      <c r="F28" s="14">
        <v>207</v>
      </c>
      <c r="G28" s="14">
        <v>0</v>
      </c>
      <c r="H28" s="14">
        <v>9</v>
      </c>
      <c r="I28" s="14">
        <v>9</v>
      </c>
      <c r="J28" s="14">
        <v>1</v>
      </c>
      <c r="K28" s="14">
        <v>160</v>
      </c>
      <c r="L28" s="14">
        <v>26</v>
      </c>
      <c r="M28" s="14">
        <v>186</v>
      </c>
      <c r="N28" s="14">
        <v>1463</v>
      </c>
      <c r="O28" s="14">
        <v>680</v>
      </c>
      <c r="P28" s="14">
        <v>2143</v>
      </c>
      <c r="Q28" s="14">
        <v>8</v>
      </c>
      <c r="R28" s="14">
        <v>11</v>
      </c>
      <c r="S28" s="14">
        <v>19</v>
      </c>
      <c r="T28" s="14">
        <v>27</v>
      </c>
      <c r="U28" s="12">
        <f t="shared" si="4"/>
        <v>4040</v>
      </c>
      <c r="V28" s="39"/>
      <c r="W28" s="14">
        <v>1199</v>
      </c>
      <c r="X28" s="14">
        <v>162</v>
      </c>
      <c r="Y28" s="14">
        <v>0</v>
      </c>
      <c r="Z28" s="14">
        <v>0</v>
      </c>
      <c r="AA28" s="14">
        <v>0</v>
      </c>
      <c r="AB28" s="14">
        <v>1</v>
      </c>
      <c r="AC28" s="14">
        <v>70</v>
      </c>
      <c r="AD28" s="14">
        <v>10</v>
      </c>
      <c r="AE28" s="14">
        <v>80</v>
      </c>
      <c r="AF28" s="14">
        <v>729</v>
      </c>
      <c r="AG28" s="14">
        <v>78</v>
      </c>
      <c r="AH28" s="14">
        <v>807</v>
      </c>
      <c r="AI28" s="14">
        <v>0</v>
      </c>
      <c r="AJ28" s="14">
        <v>0</v>
      </c>
      <c r="AK28" s="14">
        <v>0</v>
      </c>
      <c r="AL28" s="14">
        <v>4</v>
      </c>
      <c r="AM28" s="14">
        <f t="shared" si="5"/>
        <v>2253</v>
      </c>
      <c r="AN28" s="14">
        <f t="shared" si="6"/>
        <v>2249</v>
      </c>
      <c r="AO28" s="14">
        <v>249</v>
      </c>
      <c r="AP28" s="14">
        <v>45</v>
      </c>
      <c r="AQ28" s="14">
        <v>0</v>
      </c>
      <c r="AR28" s="14">
        <v>9</v>
      </c>
      <c r="AS28" s="14">
        <v>9</v>
      </c>
      <c r="AT28" s="14">
        <v>0</v>
      </c>
      <c r="AU28" s="14">
        <v>90</v>
      </c>
      <c r="AV28" s="14">
        <v>16</v>
      </c>
      <c r="AW28" s="14">
        <v>106</v>
      </c>
      <c r="AX28" s="14">
        <v>734</v>
      </c>
      <c r="AY28" s="14">
        <v>602</v>
      </c>
      <c r="AZ28" s="14">
        <v>1336</v>
      </c>
      <c r="BA28" s="14">
        <v>8</v>
      </c>
      <c r="BB28" s="14">
        <v>11</v>
      </c>
      <c r="BC28" s="14">
        <v>19</v>
      </c>
      <c r="BD28" s="14">
        <v>23</v>
      </c>
      <c r="BE28" s="14">
        <f t="shared" si="7"/>
        <v>1787</v>
      </c>
      <c r="BF28" s="14">
        <f t="shared" si="8"/>
        <v>1764</v>
      </c>
      <c r="BI28" s="13">
        <f t="shared" si="9"/>
        <v>0.55767326732673272</v>
      </c>
      <c r="BK28" s="14">
        <f t="shared" si="2"/>
        <v>88</v>
      </c>
      <c r="BL28" s="13">
        <f t="shared" si="10"/>
        <v>3.9059032401242789E-2</v>
      </c>
      <c r="BN28" s="15">
        <v>1</v>
      </c>
      <c r="BO28" s="15">
        <v>61</v>
      </c>
      <c r="BP28" s="15">
        <v>0</v>
      </c>
      <c r="BR28">
        <f t="shared" si="11"/>
        <v>0</v>
      </c>
      <c r="BS28" s="15">
        <v>347</v>
      </c>
      <c r="BT28">
        <f t="shared" si="12"/>
        <v>0</v>
      </c>
    </row>
    <row r="29" spans="1:72" x14ac:dyDescent="0.35">
      <c r="A29" s="17">
        <v>2022</v>
      </c>
      <c r="B29" s="17">
        <v>10</v>
      </c>
      <c r="C29" s="18" t="str">
        <f t="shared" si="1"/>
        <v>202210</v>
      </c>
      <c r="D29" s="84">
        <f t="shared" si="3"/>
        <v>44835</v>
      </c>
      <c r="E29" s="14">
        <v>1050</v>
      </c>
      <c r="F29" s="14">
        <v>182</v>
      </c>
      <c r="G29" s="14">
        <v>0</v>
      </c>
      <c r="H29" s="14">
        <v>9</v>
      </c>
      <c r="I29" s="14">
        <v>9</v>
      </c>
      <c r="J29" s="14">
        <v>1</v>
      </c>
      <c r="K29" s="14">
        <v>124</v>
      </c>
      <c r="L29" s="14">
        <v>20</v>
      </c>
      <c r="M29" s="14">
        <v>144</v>
      </c>
      <c r="N29" s="14">
        <v>1285</v>
      </c>
      <c r="O29" s="14">
        <v>539</v>
      </c>
      <c r="P29" s="14">
        <v>1824</v>
      </c>
      <c r="Q29" s="14">
        <v>8</v>
      </c>
      <c r="R29" s="14">
        <v>8</v>
      </c>
      <c r="S29" s="14">
        <v>16</v>
      </c>
      <c r="T29" s="14">
        <v>28</v>
      </c>
      <c r="U29" s="12">
        <f t="shared" si="4"/>
        <v>3254</v>
      </c>
      <c r="V29" s="39"/>
      <c r="W29" s="14">
        <v>849</v>
      </c>
      <c r="X29" s="14">
        <v>145</v>
      </c>
      <c r="Y29" s="14">
        <v>0</v>
      </c>
      <c r="Z29" s="14">
        <v>0</v>
      </c>
      <c r="AA29" s="14">
        <v>0</v>
      </c>
      <c r="AB29" s="14">
        <v>1</v>
      </c>
      <c r="AC29" s="14">
        <v>51</v>
      </c>
      <c r="AD29" s="14">
        <v>7</v>
      </c>
      <c r="AE29" s="14">
        <v>58</v>
      </c>
      <c r="AF29" s="14">
        <v>696</v>
      </c>
      <c r="AG29" s="14">
        <v>73</v>
      </c>
      <c r="AH29" s="14">
        <v>769</v>
      </c>
      <c r="AI29" s="14">
        <v>1</v>
      </c>
      <c r="AJ29" s="14">
        <v>0</v>
      </c>
      <c r="AK29" s="14">
        <v>1</v>
      </c>
      <c r="AL29" s="14">
        <v>4</v>
      </c>
      <c r="AM29" s="14">
        <f t="shared" si="5"/>
        <v>1827</v>
      </c>
      <c r="AN29" s="14">
        <f t="shared" si="6"/>
        <v>1823</v>
      </c>
      <c r="AO29" s="14">
        <v>201</v>
      </c>
      <c r="AP29" s="14">
        <v>37</v>
      </c>
      <c r="AQ29" s="14">
        <v>0</v>
      </c>
      <c r="AR29" s="14">
        <v>9</v>
      </c>
      <c r="AS29" s="14">
        <v>9</v>
      </c>
      <c r="AT29" s="14">
        <v>0</v>
      </c>
      <c r="AU29" s="14">
        <v>73</v>
      </c>
      <c r="AV29" s="14">
        <v>13</v>
      </c>
      <c r="AW29" s="14">
        <v>86</v>
      </c>
      <c r="AX29" s="14">
        <v>589</v>
      </c>
      <c r="AY29" s="14">
        <v>466</v>
      </c>
      <c r="AZ29" s="14">
        <v>1055</v>
      </c>
      <c r="BA29" s="14">
        <v>7</v>
      </c>
      <c r="BB29" s="14">
        <v>8</v>
      </c>
      <c r="BC29" s="14">
        <v>15</v>
      </c>
      <c r="BD29" s="14">
        <v>24</v>
      </c>
      <c r="BE29" s="14">
        <f t="shared" si="7"/>
        <v>1427</v>
      </c>
      <c r="BF29" s="14">
        <f t="shared" si="8"/>
        <v>1403</v>
      </c>
      <c r="BI29" s="13">
        <f t="shared" si="9"/>
        <v>0.56146281499692685</v>
      </c>
      <c r="BK29" s="14">
        <f t="shared" si="2"/>
        <v>80</v>
      </c>
      <c r="BL29" s="13">
        <f t="shared" si="10"/>
        <v>4.3787629994526546E-2</v>
      </c>
      <c r="BN29" s="15">
        <v>0</v>
      </c>
      <c r="BO29" s="15">
        <v>54</v>
      </c>
      <c r="BP29" s="15">
        <v>0</v>
      </c>
      <c r="BR29">
        <f t="shared" si="11"/>
        <v>0</v>
      </c>
      <c r="BS29" s="15">
        <v>354</v>
      </c>
      <c r="BT29">
        <f t="shared" si="12"/>
        <v>0</v>
      </c>
    </row>
    <row r="30" spans="1:72" x14ac:dyDescent="0.35">
      <c r="A30" s="17">
        <v>2022</v>
      </c>
      <c r="B30" s="17">
        <v>11</v>
      </c>
      <c r="C30" s="18" t="str">
        <f t="shared" si="1"/>
        <v>202211</v>
      </c>
      <c r="D30" s="84">
        <f t="shared" si="3"/>
        <v>44866</v>
      </c>
      <c r="E30" s="14">
        <v>939</v>
      </c>
      <c r="F30" s="14">
        <v>181</v>
      </c>
      <c r="G30" s="14">
        <v>0</v>
      </c>
      <c r="H30" s="14">
        <v>8</v>
      </c>
      <c r="I30" s="14">
        <v>8</v>
      </c>
      <c r="J30" s="14">
        <v>1</v>
      </c>
      <c r="K30" s="14">
        <v>102</v>
      </c>
      <c r="L30" s="14">
        <v>15</v>
      </c>
      <c r="M30" s="14">
        <v>117</v>
      </c>
      <c r="N30" s="14">
        <v>1219</v>
      </c>
      <c r="O30" s="14">
        <v>514</v>
      </c>
      <c r="P30" s="14">
        <v>1733</v>
      </c>
      <c r="Q30" s="14">
        <v>8</v>
      </c>
      <c r="R30" s="14">
        <v>10</v>
      </c>
      <c r="S30" s="14">
        <v>18</v>
      </c>
      <c r="T30" s="14">
        <v>29</v>
      </c>
      <c r="U30" s="12">
        <f t="shared" si="4"/>
        <v>3026</v>
      </c>
      <c r="V30" s="39"/>
      <c r="W30" s="14">
        <v>751</v>
      </c>
      <c r="X30" s="14">
        <v>146</v>
      </c>
      <c r="Y30" s="14">
        <v>0</v>
      </c>
      <c r="Z30" s="14">
        <v>0</v>
      </c>
      <c r="AA30" s="14">
        <v>0</v>
      </c>
      <c r="AB30" s="14">
        <v>1</v>
      </c>
      <c r="AC30" s="14">
        <v>34</v>
      </c>
      <c r="AD30" s="14">
        <v>3</v>
      </c>
      <c r="AE30" s="14">
        <v>37</v>
      </c>
      <c r="AF30" s="14">
        <v>659</v>
      </c>
      <c r="AG30" s="14">
        <v>72</v>
      </c>
      <c r="AH30" s="14">
        <v>731</v>
      </c>
      <c r="AI30" s="14">
        <v>1</v>
      </c>
      <c r="AJ30" s="14">
        <v>0</v>
      </c>
      <c r="AK30" s="14">
        <v>1</v>
      </c>
      <c r="AL30" s="14">
        <v>4</v>
      </c>
      <c r="AM30" s="14">
        <f t="shared" si="5"/>
        <v>1671</v>
      </c>
      <c r="AN30" s="14">
        <f t="shared" si="6"/>
        <v>1667</v>
      </c>
      <c r="AO30" s="14">
        <v>188</v>
      </c>
      <c r="AP30" s="14">
        <v>35</v>
      </c>
      <c r="AQ30" s="14">
        <v>0</v>
      </c>
      <c r="AR30" s="14">
        <v>8</v>
      </c>
      <c r="AS30" s="14">
        <v>8</v>
      </c>
      <c r="AT30" s="14">
        <v>0</v>
      </c>
      <c r="AU30" s="14">
        <v>68</v>
      </c>
      <c r="AV30" s="14">
        <v>12</v>
      </c>
      <c r="AW30" s="14">
        <v>80</v>
      </c>
      <c r="AX30" s="14">
        <v>560</v>
      </c>
      <c r="AY30" s="14">
        <v>442</v>
      </c>
      <c r="AZ30" s="14">
        <v>1002</v>
      </c>
      <c r="BA30" s="14">
        <v>7</v>
      </c>
      <c r="BB30" s="14">
        <v>10</v>
      </c>
      <c r="BC30" s="14">
        <v>17</v>
      </c>
      <c r="BD30" s="14">
        <v>25</v>
      </c>
      <c r="BE30" s="14">
        <f t="shared" si="7"/>
        <v>1355</v>
      </c>
      <c r="BF30" s="14">
        <f t="shared" si="8"/>
        <v>1330</v>
      </c>
      <c r="BI30" s="13">
        <f t="shared" si="9"/>
        <v>0.55221414408460012</v>
      </c>
      <c r="BK30" s="14">
        <f t="shared" si="2"/>
        <v>75</v>
      </c>
      <c r="BL30" s="13">
        <f t="shared" si="10"/>
        <v>4.4883303411131059E-2</v>
      </c>
      <c r="BN30" s="15">
        <v>0</v>
      </c>
      <c r="BO30" s="15">
        <v>40</v>
      </c>
      <c r="BP30" s="15">
        <v>1</v>
      </c>
      <c r="BR30">
        <f t="shared" si="11"/>
        <v>0</v>
      </c>
      <c r="BS30" s="15">
        <v>231</v>
      </c>
      <c r="BT30">
        <f t="shared" si="12"/>
        <v>0</v>
      </c>
    </row>
    <row r="31" spans="1:72" x14ac:dyDescent="0.35">
      <c r="A31" s="17">
        <v>2022</v>
      </c>
      <c r="B31" s="17">
        <v>12</v>
      </c>
      <c r="C31" s="18" t="str">
        <f t="shared" si="1"/>
        <v>202212</v>
      </c>
      <c r="D31" s="84">
        <f t="shared" si="3"/>
        <v>44896</v>
      </c>
      <c r="E31" s="14">
        <v>1042</v>
      </c>
      <c r="F31" s="14">
        <v>200</v>
      </c>
      <c r="G31" s="14">
        <v>0</v>
      </c>
      <c r="H31" s="14">
        <v>10</v>
      </c>
      <c r="I31" s="14">
        <v>10</v>
      </c>
      <c r="J31" s="14">
        <v>1</v>
      </c>
      <c r="K31" s="14">
        <v>107</v>
      </c>
      <c r="L31" s="14">
        <v>21</v>
      </c>
      <c r="M31" s="14">
        <v>128</v>
      </c>
      <c r="N31" s="14">
        <v>1250</v>
      </c>
      <c r="O31" s="14">
        <v>551</v>
      </c>
      <c r="P31" s="14">
        <v>1801</v>
      </c>
      <c r="Q31" s="14">
        <v>17</v>
      </c>
      <c r="R31" s="14">
        <v>12</v>
      </c>
      <c r="S31" s="14">
        <v>29</v>
      </c>
      <c r="T31" s="14">
        <v>25</v>
      </c>
      <c r="U31" s="12">
        <f t="shared" si="4"/>
        <v>3236</v>
      </c>
      <c r="V31" s="39"/>
      <c r="W31" s="14">
        <v>835</v>
      </c>
      <c r="X31" s="14">
        <v>162</v>
      </c>
      <c r="Y31" s="14">
        <v>0</v>
      </c>
      <c r="Z31" s="14">
        <v>0</v>
      </c>
      <c r="AA31" s="14">
        <v>0</v>
      </c>
      <c r="AB31" s="14">
        <v>1</v>
      </c>
      <c r="AC31" s="14">
        <v>32</v>
      </c>
      <c r="AD31" s="14">
        <v>7</v>
      </c>
      <c r="AE31" s="14">
        <v>39</v>
      </c>
      <c r="AF31" s="14">
        <v>638</v>
      </c>
      <c r="AG31" s="14">
        <v>68</v>
      </c>
      <c r="AH31" s="14">
        <v>706</v>
      </c>
      <c r="AI31" s="14">
        <v>10</v>
      </c>
      <c r="AJ31" s="14">
        <v>2</v>
      </c>
      <c r="AK31" s="14">
        <v>12</v>
      </c>
      <c r="AL31" s="14">
        <v>4</v>
      </c>
      <c r="AM31" s="14">
        <f t="shared" si="5"/>
        <v>1759</v>
      </c>
      <c r="AN31" s="14">
        <f t="shared" si="6"/>
        <v>1755</v>
      </c>
      <c r="AO31" s="14">
        <v>207</v>
      </c>
      <c r="AP31" s="14">
        <v>38</v>
      </c>
      <c r="AQ31" s="14">
        <v>0</v>
      </c>
      <c r="AR31" s="14">
        <v>10</v>
      </c>
      <c r="AS31" s="14">
        <v>10</v>
      </c>
      <c r="AT31" s="14">
        <v>0</v>
      </c>
      <c r="AU31" s="14">
        <v>75</v>
      </c>
      <c r="AV31" s="14">
        <v>14</v>
      </c>
      <c r="AW31" s="14">
        <v>89</v>
      </c>
      <c r="AX31" s="14">
        <v>612</v>
      </c>
      <c r="AY31" s="14">
        <v>483</v>
      </c>
      <c r="AZ31" s="14">
        <v>1095</v>
      </c>
      <c r="BA31" s="14">
        <v>7</v>
      </c>
      <c r="BB31" s="14">
        <v>10</v>
      </c>
      <c r="BC31" s="14">
        <v>17</v>
      </c>
      <c r="BD31" s="14">
        <v>21</v>
      </c>
      <c r="BE31" s="14">
        <f t="shared" si="7"/>
        <v>1477</v>
      </c>
      <c r="BF31" s="14">
        <f t="shared" si="8"/>
        <v>1456</v>
      </c>
      <c r="BI31" s="13">
        <f t="shared" si="9"/>
        <v>0.54357231149567364</v>
      </c>
      <c r="BK31" s="14">
        <f t="shared" si="2"/>
        <v>77</v>
      </c>
      <c r="BL31" s="13">
        <f t="shared" si="10"/>
        <v>4.3774872086412737E-2</v>
      </c>
      <c r="BN31" s="15">
        <v>0</v>
      </c>
      <c r="BO31" s="15">
        <v>57</v>
      </c>
      <c r="BP31" s="15">
        <v>6</v>
      </c>
      <c r="BR31">
        <f t="shared" si="11"/>
        <v>0</v>
      </c>
      <c r="BS31" s="15">
        <v>360</v>
      </c>
      <c r="BT31">
        <f t="shared" si="12"/>
        <v>0</v>
      </c>
    </row>
    <row r="32" spans="1:72" x14ac:dyDescent="0.35">
      <c r="A32" s="9">
        <v>2023</v>
      </c>
      <c r="B32" s="9">
        <v>1</v>
      </c>
      <c r="C32" s="10" t="str">
        <f t="shared" si="1"/>
        <v>202301</v>
      </c>
      <c r="D32" s="84">
        <f t="shared" si="3"/>
        <v>44927</v>
      </c>
      <c r="E32" s="12">
        <v>1096</v>
      </c>
      <c r="F32" s="12">
        <v>231</v>
      </c>
      <c r="G32" s="12">
        <v>1</v>
      </c>
      <c r="H32" s="12">
        <v>8</v>
      </c>
      <c r="I32" s="12">
        <v>9</v>
      </c>
      <c r="J32" s="12">
        <v>1</v>
      </c>
      <c r="K32" s="12">
        <v>116</v>
      </c>
      <c r="L32" s="12">
        <v>19</v>
      </c>
      <c r="M32" s="12">
        <v>135</v>
      </c>
      <c r="N32" s="12">
        <v>1337</v>
      </c>
      <c r="O32" s="12">
        <v>573</v>
      </c>
      <c r="P32" s="12">
        <v>1910</v>
      </c>
      <c r="Q32" s="12">
        <v>21</v>
      </c>
      <c r="R32" s="12">
        <v>14</v>
      </c>
      <c r="S32" s="12">
        <v>35</v>
      </c>
      <c r="T32" s="12">
        <v>23</v>
      </c>
      <c r="U32" s="12">
        <f t="shared" si="4"/>
        <v>3440</v>
      </c>
      <c r="V32" s="39"/>
      <c r="W32" s="12">
        <v>871</v>
      </c>
      <c r="X32" s="12">
        <v>190</v>
      </c>
      <c r="Y32" s="12">
        <v>0</v>
      </c>
      <c r="Z32" s="12">
        <v>0</v>
      </c>
      <c r="AA32" s="12">
        <v>0</v>
      </c>
      <c r="AB32" s="12">
        <v>1</v>
      </c>
      <c r="AC32" s="12">
        <v>36</v>
      </c>
      <c r="AD32" s="12">
        <v>5</v>
      </c>
      <c r="AE32" s="12">
        <v>41</v>
      </c>
      <c r="AF32" s="12">
        <v>686</v>
      </c>
      <c r="AG32" s="12">
        <v>51</v>
      </c>
      <c r="AH32" s="12">
        <v>737</v>
      </c>
      <c r="AI32" s="12">
        <v>13</v>
      </c>
      <c r="AJ32" s="12">
        <v>4</v>
      </c>
      <c r="AK32" s="12">
        <v>17</v>
      </c>
      <c r="AL32" s="12">
        <v>3</v>
      </c>
      <c r="AM32" s="12">
        <f t="shared" si="5"/>
        <v>1860</v>
      </c>
      <c r="AN32" s="12">
        <f t="shared" si="6"/>
        <v>1857</v>
      </c>
      <c r="AO32" s="12">
        <v>225</v>
      </c>
      <c r="AP32" s="12">
        <v>41</v>
      </c>
      <c r="AQ32" s="12">
        <v>1</v>
      </c>
      <c r="AR32" s="12">
        <v>8</v>
      </c>
      <c r="AS32" s="12">
        <v>9</v>
      </c>
      <c r="AT32" s="12">
        <v>0</v>
      </c>
      <c r="AU32" s="12">
        <v>80</v>
      </c>
      <c r="AV32" s="12">
        <v>14</v>
      </c>
      <c r="AW32" s="12">
        <v>94</v>
      </c>
      <c r="AX32" s="12">
        <v>651</v>
      </c>
      <c r="AY32" s="12">
        <v>522</v>
      </c>
      <c r="AZ32" s="12">
        <v>1173</v>
      </c>
      <c r="BA32" s="12">
        <v>8</v>
      </c>
      <c r="BB32" s="12">
        <v>10</v>
      </c>
      <c r="BC32" s="12">
        <v>18</v>
      </c>
      <c r="BD32" s="12">
        <v>20</v>
      </c>
      <c r="BE32" s="12">
        <f t="shared" si="7"/>
        <v>1580</v>
      </c>
      <c r="BF32" s="12">
        <f t="shared" si="8"/>
        <v>1560</v>
      </c>
      <c r="BI32" s="13">
        <f t="shared" si="9"/>
        <v>0.54069767441860461</v>
      </c>
      <c r="BK32" s="14">
        <f t="shared" si="2"/>
        <v>60</v>
      </c>
      <c r="BL32" s="13">
        <f t="shared" si="10"/>
        <v>3.2258064516129031E-2</v>
      </c>
      <c r="BN32" s="15">
        <v>0</v>
      </c>
      <c r="BO32" s="15">
        <v>46</v>
      </c>
      <c r="BP32" s="15">
        <v>8</v>
      </c>
      <c r="BR32">
        <f t="shared" si="11"/>
        <v>0</v>
      </c>
      <c r="BS32" s="15">
        <v>331</v>
      </c>
      <c r="BT32">
        <f t="shared" si="12"/>
        <v>0</v>
      </c>
    </row>
    <row r="33" spans="1:72" x14ac:dyDescent="0.35">
      <c r="A33" s="9">
        <v>2023</v>
      </c>
      <c r="B33" s="9">
        <v>2</v>
      </c>
      <c r="C33" s="10" t="str">
        <f t="shared" si="1"/>
        <v>202302</v>
      </c>
      <c r="D33" s="84">
        <f t="shared" si="3"/>
        <v>44958</v>
      </c>
      <c r="E33" s="12">
        <v>1034</v>
      </c>
      <c r="F33" s="12">
        <v>239</v>
      </c>
      <c r="G33" s="12">
        <v>0</v>
      </c>
      <c r="H33" s="12">
        <v>10</v>
      </c>
      <c r="I33" s="12">
        <v>10</v>
      </c>
      <c r="J33" s="12">
        <v>1</v>
      </c>
      <c r="K33" s="12">
        <v>108</v>
      </c>
      <c r="L33" s="12">
        <v>19</v>
      </c>
      <c r="M33" s="12">
        <v>127</v>
      </c>
      <c r="N33" s="12">
        <v>1291</v>
      </c>
      <c r="O33" s="12">
        <v>573</v>
      </c>
      <c r="P33" s="12">
        <v>1864</v>
      </c>
      <c r="Q33" s="12">
        <v>27</v>
      </c>
      <c r="R33" s="12">
        <v>14</v>
      </c>
      <c r="S33" s="12">
        <v>41</v>
      </c>
      <c r="T33" s="12">
        <v>23</v>
      </c>
      <c r="U33" s="12">
        <f t="shared" si="4"/>
        <v>3339</v>
      </c>
      <c r="V33" s="39"/>
      <c r="W33" s="12">
        <v>814</v>
      </c>
      <c r="X33" s="12">
        <v>199</v>
      </c>
      <c r="Y33" s="12">
        <v>0</v>
      </c>
      <c r="Z33" s="12">
        <v>0</v>
      </c>
      <c r="AA33" s="12">
        <v>0</v>
      </c>
      <c r="AB33" s="12">
        <v>1</v>
      </c>
      <c r="AC33" s="12">
        <v>30</v>
      </c>
      <c r="AD33" s="12">
        <v>5</v>
      </c>
      <c r="AE33" s="12">
        <v>35</v>
      </c>
      <c r="AF33" s="12">
        <v>655</v>
      </c>
      <c r="AG33" s="12">
        <v>59</v>
      </c>
      <c r="AH33" s="12">
        <v>714</v>
      </c>
      <c r="AI33" s="12">
        <v>19</v>
      </c>
      <c r="AJ33" s="12">
        <v>4</v>
      </c>
      <c r="AK33" s="12">
        <v>23</v>
      </c>
      <c r="AL33" s="12">
        <v>3</v>
      </c>
      <c r="AM33" s="12">
        <f t="shared" si="5"/>
        <v>1789</v>
      </c>
      <c r="AN33" s="12">
        <f t="shared" si="6"/>
        <v>1786</v>
      </c>
      <c r="AO33" s="12">
        <v>220</v>
      </c>
      <c r="AP33" s="12">
        <v>40</v>
      </c>
      <c r="AQ33" s="12">
        <v>0</v>
      </c>
      <c r="AR33" s="12">
        <v>10</v>
      </c>
      <c r="AS33" s="12">
        <v>10</v>
      </c>
      <c r="AT33" s="12">
        <v>0</v>
      </c>
      <c r="AU33" s="12">
        <v>78</v>
      </c>
      <c r="AV33" s="12">
        <v>14</v>
      </c>
      <c r="AW33" s="12">
        <v>92</v>
      </c>
      <c r="AX33" s="12">
        <v>636</v>
      </c>
      <c r="AY33" s="12">
        <v>514</v>
      </c>
      <c r="AZ33" s="12">
        <v>1150</v>
      </c>
      <c r="BA33" s="12">
        <v>8</v>
      </c>
      <c r="BB33" s="12">
        <v>10</v>
      </c>
      <c r="BC33" s="12">
        <v>18</v>
      </c>
      <c r="BD33" s="12">
        <v>20</v>
      </c>
      <c r="BE33" s="12">
        <f t="shared" si="7"/>
        <v>1550</v>
      </c>
      <c r="BF33" s="12">
        <f t="shared" si="8"/>
        <v>1530</v>
      </c>
      <c r="BI33" s="13">
        <f t="shared" si="9"/>
        <v>0.53578915843066788</v>
      </c>
      <c r="BK33" s="14">
        <f t="shared" si="2"/>
        <v>68</v>
      </c>
      <c r="BL33" s="13">
        <f t="shared" si="10"/>
        <v>3.8010061486864172E-2</v>
      </c>
      <c r="BN33" s="15">
        <v>0</v>
      </c>
      <c r="BO33" s="15">
        <v>50</v>
      </c>
      <c r="BP33" s="15">
        <v>9</v>
      </c>
      <c r="BR33">
        <f t="shared" si="11"/>
        <v>0</v>
      </c>
      <c r="BS33" s="15">
        <v>339</v>
      </c>
      <c r="BT33">
        <f t="shared" si="12"/>
        <v>0</v>
      </c>
    </row>
    <row r="34" spans="1:72" x14ac:dyDescent="0.35">
      <c r="A34" s="9">
        <v>2023</v>
      </c>
      <c r="B34" s="9">
        <v>3</v>
      </c>
      <c r="C34" s="10" t="str">
        <f t="shared" si="1"/>
        <v>202303</v>
      </c>
      <c r="D34" s="84">
        <f t="shared" si="3"/>
        <v>44986</v>
      </c>
      <c r="E34" s="12">
        <v>962</v>
      </c>
      <c r="F34" s="12">
        <v>220</v>
      </c>
      <c r="G34" s="12">
        <v>0</v>
      </c>
      <c r="H34" s="12">
        <v>10</v>
      </c>
      <c r="I34" s="12">
        <v>10</v>
      </c>
      <c r="J34" s="12">
        <v>1</v>
      </c>
      <c r="K34" s="12">
        <v>101</v>
      </c>
      <c r="L34" s="12">
        <v>20</v>
      </c>
      <c r="M34" s="12">
        <v>121</v>
      </c>
      <c r="N34" s="12">
        <v>1276</v>
      </c>
      <c r="O34" s="12">
        <v>534</v>
      </c>
      <c r="P34" s="12">
        <v>1810</v>
      </c>
      <c r="Q34" s="12">
        <v>19</v>
      </c>
      <c r="R34" s="12">
        <v>12</v>
      </c>
      <c r="S34" s="12">
        <v>31</v>
      </c>
      <c r="T34" s="12">
        <v>25</v>
      </c>
      <c r="U34" s="12">
        <f t="shared" si="4"/>
        <v>3180</v>
      </c>
      <c r="V34" s="39"/>
      <c r="W34" s="12">
        <v>755</v>
      </c>
      <c r="X34" s="12">
        <v>182</v>
      </c>
      <c r="Y34" s="12">
        <v>0</v>
      </c>
      <c r="Z34" s="12">
        <v>0</v>
      </c>
      <c r="AA34" s="12">
        <v>0</v>
      </c>
      <c r="AB34" s="12">
        <v>1</v>
      </c>
      <c r="AC34" s="12">
        <v>27</v>
      </c>
      <c r="AD34" s="12">
        <v>7</v>
      </c>
      <c r="AE34" s="12">
        <v>34</v>
      </c>
      <c r="AF34" s="12">
        <v>675</v>
      </c>
      <c r="AG34" s="12">
        <v>64</v>
      </c>
      <c r="AH34" s="12">
        <v>739</v>
      </c>
      <c r="AI34" s="12">
        <v>12</v>
      </c>
      <c r="AJ34" s="12">
        <v>3</v>
      </c>
      <c r="AK34" s="12">
        <v>15</v>
      </c>
      <c r="AL34" s="12">
        <v>2</v>
      </c>
      <c r="AM34" s="12">
        <f t="shared" si="5"/>
        <v>1728</v>
      </c>
      <c r="AN34" s="12">
        <f t="shared" si="6"/>
        <v>1726</v>
      </c>
      <c r="AO34" s="12">
        <v>207</v>
      </c>
      <c r="AP34" s="12">
        <v>38</v>
      </c>
      <c r="AQ34" s="12">
        <v>0</v>
      </c>
      <c r="AR34" s="12">
        <v>10</v>
      </c>
      <c r="AS34" s="12">
        <v>10</v>
      </c>
      <c r="AT34" s="12">
        <v>0</v>
      </c>
      <c r="AU34" s="12">
        <v>74</v>
      </c>
      <c r="AV34" s="12">
        <v>13</v>
      </c>
      <c r="AW34" s="12">
        <v>87</v>
      </c>
      <c r="AX34" s="12">
        <v>601</v>
      </c>
      <c r="AY34" s="12">
        <v>470</v>
      </c>
      <c r="AZ34" s="12">
        <v>1071</v>
      </c>
      <c r="BA34" s="12">
        <v>7</v>
      </c>
      <c r="BB34" s="12">
        <v>9</v>
      </c>
      <c r="BC34" s="12">
        <v>16</v>
      </c>
      <c r="BD34" s="12">
        <v>23</v>
      </c>
      <c r="BE34" s="12">
        <f t="shared" si="7"/>
        <v>1452</v>
      </c>
      <c r="BF34" s="12">
        <f t="shared" si="8"/>
        <v>1429</v>
      </c>
      <c r="BI34" s="13">
        <f t="shared" si="9"/>
        <v>0.54339622641509433</v>
      </c>
      <c r="BK34" s="14">
        <f t="shared" si="2"/>
        <v>74</v>
      </c>
      <c r="BL34" s="13">
        <f t="shared" si="10"/>
        <v>4.2824074074074077E-2</v>
      </c>
      <c r="BN34" s="15">
        <v>0</v>
      </c>
      <c r="BO34" s="15">
        <v>48</v>
      </c>
      <c r="BP34" s="15">
        <v>7</v>
      </c>
      <c r="BR34">
        <f t="shared" si="11"/>
        <v>0</v>
      </c>
      <c r="BS34" s="15">
        <v>348</v>
      </c>
      <c r="BT34">
        <f t="shared" si="12"/>
        <v>0</v>
      </c>
    </row>
    <row r="35" spans="1:72" x14ac:dyDescent="0.35">
      <c r="A35" s="9">
        <v>2023</v>
      </c>
      <c r="B35" s="9">
        <v>4</v>
      </c>
      <c r="C35" s="10" t="str">
        <f t="shared" si="1"/>
        <v>202304</v>
      </c>
      <c r="D35" s="84">
        <f t="shared" si="3"/>
        <v>45017</v>
      </c>
      <c r="E35" s="12">
        <v>816</v>
      </c>
      <c r="F35" s="12">
        <v>190</v>
      </c>
      <c r="G35" s="12">
        <v>0</v>
      </c>
      <c r="H35" s="12">
        <v>9</v>
      </c>
      <c r="I35" s="12">
        <v>9</v>
      </c>
      <c r="J35" s="12">
        <v>1</v>
      </c>
      <c r="K35" s="12">
        <v>91</v>
      </c>
      <c r="L35" s="12">
        <v>17</v>
      </c>
      <c r="M35" s="12">
        <v>108</v>
      </c>
      <c r="N35" s="12">
        <v>1147</v>
      </c>
      <c r="O35" s="12">
        <v>490</v>
      </c>
      <c r="P35" s="12">
        <v>1637</v>
      </c>
      <c r="Q35" s="12">
        <v>15</v>
      </c>
      <c r="R35" s="12">
        <v>10</v>
      </c>
      <c r="S35" s="12">
        <v>25</v>
      </c>
      <c r="T35" s="12">
        <v>24</v>
      </c>
      <c r="U35" s="12">
        <f t="shared" si="4"/>
        <v>2810</v>
      </c>
      <c r="V35" s="39"/>
      <c r="W35" s="12">
        <v>626</v>
      </c>
      <c r="X35" s="12">
        <v>156</v>
      </c>
      <c r="Y35" s="12">
        <v>0</v>
      </c>
      <c r="Z35" s="12">
        <v>0</v>
      </c>
      <c r="AA35" s="12">
        <v>0</v>
      </c>
      <c r="AB35" s="12">
        <v>1</v>
      </c>
      <c r="AC35" s="12">
        <v>22</v>
      </c>
      <c r="AD35" s="12">
        <v>5</v>
      </c>
      <c r="AE35" s="12">
        <v>27</v>
      </c>
      <c r="AF35" s="12">
        <v>588</v>
      </c>
      <c r="AG35" s="12">
        <v>50</v>
      </c>
      <c r="AH35" s="12">
        <v>638</v>
      </c>
      <c r="AI35" s="12">
        <v>8</v>
      </c>
      <c r="AJ35" s="12">
        <v>1</v>
      </c>
      <c r="AK35" s="12">
        <v>9</v>
      </c>
      <c r="AL35" s="12">
        <v>3</v>
      </c>
      <c r="AM35" s="12">
        <f t="shared" si="5"/>
        <v>1460</v>
      </c>
      <c r="AN35" s="12">
        <f t="shared" si="6"/>
        <v>1457</v>
      </c>
      <c r="AO35" s="12">
        <v>190</v>
      </c>
      <c r="AP35" s="12">
        <v>34</v>
      </c>
      <c r="AQ35" s="12">
        <v>0</v>
      </c>
      <c r="AR35" s="12">
        <v>9</v>
      </c>
      <c r="AS35" s="12">
        <v>9</v>
      </c>
      <c r="AT35" s="12">
        <v>0</v>
      </c>
      <c r="AU35" s="12">
        <v>69</v>
      </c>
      <c r="AV35" s="12">
        <v>12</v>
      </c>
      <c r="AW35" s="12">
        <v>81</v>
      </c>
      <c r="AX35" s="12">
        <v>559</v>
      </c>
      <c r="AY35" s="12">
        <v>440</v>
      </c>
      <c r="AZ35" s="12">
        <v>999</v>
      </c>
      <c r="BA35" s="12">
        <v>7</v>
      </c>
      <c r="BB35" s="12">
        <v>9</v>
      </c>
      <c r="BC35" s="12">
        <v>16</v>
      </c>
      <c r="BD35" s="12">
        <v>21</v>
      </c>
      <c r="BE35" s="12">
        <f t="shared" si="7"/>
        <v>1350</v>
      </c>
      <c r="BF35" s="12">
        <f t="shared" si="8"/>
        <v>1329</v>
      </c>
      <c r="BI35" s="13">
        <f t="shared" si="9"/>
        <v>0.5195729537366548</v>
      </c>
      <c r="BK35" s="14">
        <f t="shared" si="2"/>
        <v>56</v>
      </c>
      <c r="BL35" s="13">
        <f t="shared" si="10"/>
        <v>3.8356164383561646E-2</v>
      </c>
      <c r="BN35" s="15">
        <v>0</v>
      </c>
      <c r="BO35" s="15">
        <v>49</v>
      </c>
      <c r="BP35" s="15">
        <v>3</v>
      </c>
      <c r="BR35">
        <f t="shared" si="11"/>
        <v>0</v>
      </c>
      <c r="BS35" s="15">
        <v>314</v>
      </c>
      <c r="BT35">
        <f t="shared" si="12"/>
        <v>0</v>
      </c>
    </row>
    <row r="36" spans="1:72" x14ac:dyDescent="0.35">
      <c r="A36" s="9">
        <v>2023</v>
      </c>
      <c r="B36" s="9">
        <v>5</v>
      </c>
      <c r="C36" s="10" t="str">
        <f t="shared" si="1"/>
        <v>202305</v>
      </c>
      <c r="D36" s="84">
        <f t="shared" si="3"/>
        <v>45047</v>
      </c>
      <c r="E36" s="12">
        <v>813</v>
      </c>
      <c r="F36" s="12">
        <v>174</v>
      </c>
      <c r="G36" s="12">
        <v>0</v>
      </c>
      <c r="H36" s="12">
        <v>8</v>
      </c>
      <c r="I36" s="12">
        <v>8</v>
      </c>
      <c r="J36" s="12">
        <v>1</v>
      </c>
      <c r="K36" s="12">
        <v>94</v>
      </c>
      <c r="L36" s="12">
        <v>16</v>
      </c>
      <c r="M36" s="12">
        <v>110</v>
      </c>
      <c r="N36" s="12">
        <v>1145</v>
      </c>
      <c r="O36" s="12">
        <v>467</v>
      </c>
      <c r="P36" s="12">
        <v>1612</v>
      </c>
      <c r="Q36" s="12">
        <v>8</v>
      </c>
      <c r="R36" s="12">
        <v>10</v>
      </c>
      <c r="S36" s="12">
        <v>18</v>
      </c>
      <c r="T36" s="12">
        <v>29</v>
      </c>
      <c r="U36" s="12">
        <f t="shared" si="4"/>
        <v>2765</v>
      </c>
      <c r="V36" s="39"/>
      <c r="W36" s="12">
        <v>632</v>
      </c>
      <c r="X36" s="12">
        <v>141</v>
      </c>
      <c r="Y36" s="12">
        <v>0</v>
      </c>
      <c r="Z36" s="12">
        <v>0</v>
      </c>
      <c r="AA36" s="12">
        <v>0</v>
      </c>
      <c r="AB36" s="12">
        <v>1</v>
      </c>
      <c r="AC36" s="12">
        <v>29</v>
      </c>
      <c r="AD36" s="12">
        <v>4</v>
      </c>
      <c r="AE36" s="12">
        <v>33</v>
      </c>
      <c r="AF36" s="12">
        <v>613</v>
      </c>
      <c r="AG36" s="12">
        <v>56</v>
      </c>
      <c r="AH36" s="12">
        <v>669</v>
      </c>
      <c r="AI36" s="12">
        <v>2</v>
      </c>
      <c r="AJ36" s="12">
        <v>1</v>
      </c>
      <c r="AK36" s="12">
        <v>3</v>
      </c>
      <c r="AL36" s="12">
        <v>3</v>
      </c>
      <c r="AM36" s="12">
        <f t="shared" si="5"/>
        <v>1482</v>
      </c>
      <c r="AN36" s="12">
        <f t="shared" si="6"/>
        <v>1479</v>
      </c>
      <c r="AO36" s="12">
        <v>181</v>
      </c>
      <c r="AP36" s="12">
        <v>33</v>
      </c>
      <c r="AQ36" s="12">
        <v>0</v>
      </c>
      <c r="AR36" s="12">
        <v>8</v>
      </c>
      <c r="AS36" s="12">
        <v>8</v>
      </c>
      <c r="AT36" s="12">
        <v>0</v>
      </c>
      <c r="AU36" s="12">
        <v>65</v>
      </c>
      <c r="AV36" s="12">
        <v>12</v>
      </c>
      <c r="AW36" s="12">
        <v>77</v>
      </c>
      <c r="AX36" s="12">
        <v>532</v>
      </c>
      <c r="AY36" s="12">
        <v>411</v>
      </c>
      <c r="AZ36" s="12">
        <v>943</v>
      </c>
      <c r="BA36" s="12">
        <v>6</v>
      </c>
      <c r="BB36" s="12">
        <v>9</v>
      </c>
      <c r="BC36" s="12">
        <v>15</v>
      </c>
      <c r="BD36" s="12">
        <v>26</v>
      </c>
      <c r="BE36" s="12">
        <f t="shared" si="7"/>
        <v>1283</v>
      </c>
      <c r="BF36" s="12">
        <f t="shared" si="8"/>
        <v>1257</v>
      </c>
      <c r="BI36" s="13">
        <f t="shared" si="9"/>
        <v>0.53598553345388789</v>
      </c>
      <c r="BK36" s="14">
        <f t="shared" si="2"/>
        <v>61</v>
      </c>
      <c r="BL36" s="13">
        <f t="shared" si="10"/>
        <v>4.1160593792172739E-2</v>
      </c>
      <c r="BN36" s="15">
        <v>0</v>
      </c>
      <c r="BO36" s="15">
        <v>43</v>
      </c>
      <c r="BP36" s="15">
        <v>2</v>
      </c>
      <c r="BR36">
        <f t="shared" si="11"/>
        <v>0</v>
      </c>
      <c r="BS36" s="15">
        <v>297</v>
      </c>
      <c r="BT36">
        <f t="shared" si="12"/>
        <v>0</v>
      </c>
    </row>
    <row r="37" spans="1:72" x14ac:dyDescent="0.35">
      <c r="A37" s="9">
        <v>2023</v>
      </c>
      <c r="B37" s="9">
        <v>6</v>
      </c>
      <c r="C37" s="10" t="str">
        <f t="shared" si="1"/>
        <v>202306</v>
      </c>
      <c r="D37" s="84">
        <f t="shared" si="3"/>
        <v>45078</v>
      </c>
      <c r="E37" s="12">
        <v>1056</v>
      </c>
      <c r="F37" s="12">
        <v>194</v>
      </c>
      <c r="G37" s="12">
        <v>0</v>
      </c>
      <c r="H37" s="12">
        <v>8</v>
      </c>
      <c r="I37" s="12">
        <v>8</v>
      </c>
      <c r="J37" s="12">
        <v>1</v>
      </c>
      <c r="K37" s="12">
        <v>118</v>
      </c>
      <c r="L37" s="12">
        <v>24</v>
      </c>
      <c r="M37" s="12">
        <v>142</v>
      </c>
      <c r="N37" s="12">
        <v>1336</v>
      </c>
      <c r="O37" s="12">
        <v>571</v>
      </c>
      <c r="P37" s="12">
        <v>1907</v>
      </c>
      <c r="Q37" s="12">
        <v>8</v>
      </c>
      <c r="R37" s="12">
        <v>12</v>
      </c>
      <c r="S37" s="12">
        <v>20</v>
      </c>
      <c r="T37" s="12">
        <v>31</v>
      </c>
      <c r="U37" s="12">
        <f t="shared" si="4"/>
        <v>3359</v>
      </c>
      <c r="V37" s="39"/>
      <c r="W37" s="12">
        <v>842</v>
      </c>
      <c r="X37" s="12">
        <v>156</v>
      </c>
      <c r="Y37" s="12">
        <v>0</v>
      </c>
      <c r="Z37" s="12">
        <v>0</v>
      </c>
      <c r="AA37" s="12">
        <v>0</v>
      </c>
      <c r="AB37" s="12">
        <v>1</v>
      </c>
      <c r="AC37" s="12">
        <v>41</v>
      </c>
      <c r="AD37" s="12">
        <v>10</v>
      </c>
      <c r="AE37" s="12">
        <v>51</v>
      </c>
      <c r="AF37" s="12">
        <v>710</v>
      </c>
      <c r="AG37" s="12">
        <v>75</v>
      </c>
      <c r="AH37" s="12">
        <v>785</v>
      </c>
      <c r="AI37" s="12">
        <v>1</v>
      </c>
      <c r="AJ37" s="12">
        <v>1</v>
      </c>
      <c r="AK37" s="12">
        <v>2</v>
      </c>
      <c r="AL37" s="12">
        <v>5</v>
      </c>
      <c r="AM37" s="12">
        <f t="shared" si="5"/>
        <v>1842</v>
      </c>
      <c r="AN37" s="12">
        <f t="shared" si="6"/>
        <v>1837</v>
      </c>
      <c r="AO37" s="12">
        <v>214</v>
      </c>
      <c r="AP37" s="12">
        <v>38</v>
      </c>
      <c r="AQ37" s="12">
        <v>0</v>
      </c>
      <c r="AR37" s="12">
        <v>8</v>
      </c>
      <c r="AS37" s="12">
        <v>8</v>
      </c>
      <c r="AT37" s="12">
        <v>0</v>
      </c>
      <c r="AU37" s="12">
        <v>77</v>
      </c>
      <c r="AV37" s="12">
        <v>14</v>
      </c>
      <c r="AW37" s="12">
        <v>91</v>
      </c>
      <c r="AX37" s="12">
        <v>626</v>
      </c>
      <c r="AY37" s="12">
        <v>496</v>
      </c>
      <c r="AZ37" s="12">
        <v>1122</v>
      </c>
      <c r="BA37" s="12">
        <v>7</v>
      </c>
      <c r="BB37" s="12">
        <v>11</v>
      </c>
      <c r="BC37" s="12">
        <v>18</v>
      </c>
      <c r="BD37" s="12">
        <v>26</v>
      </c>
      <c r="BE37" s="12">
        <f t="shared" si="7"/>
        <v>1517</v>
      </c>
      <c r="BF37" s="12">
        <f t="shared" si="8"/>
        <v>1491</v>
      </c>
      <c r="BI37" s="13">
        <f t="shared" si="9"/>
        <v>0.54837749330157781</v>
      </c>
      <c r="BK37" s="14">
        <f t="shared" si="2"/>
        <v>86</v>
      </c>
      <c r="BL37" s="13">
        <f t="shared" si="10"/>
        <v>4.6688382193268187E-2</v>
      </c>
      <c r="BN37" s="15">
        <v>0</v>
      </c>
      <c r="BO37" s="15">
        <v>54</v>
      </c>
      <c r="BP37" s="15">
        <v>0</v>
      </c>
      <c r="BR37">
        <f t="shared" si="11"/>
        <v>0</v>
      </c>
      <c r="BS37" s="15">
        <v>316</v>
      </c>
      <c r="BT37">
        <f t="shared" si="12"/>
        <v>0</v>
      </c>
    </row>
    <row r="38" spans="1:72" x14ac:dyDescent="0.35">
      <c r="A38" s="9">
        <v>2023</v>
      </c>
      <c r="B38" s="9">
        <v>7</v>
      </c>
      <c r="C38" s="10" t="str">
        <f t="shared" si="1"/>
        <v>202307</v>
      </c>
      <c r="D38" s="84">
        <f t="shared" si="3"/>
        <v>45108</v>
      </c>
      <c r="E38" s="12">
        <v>1542</v>
      </c>
      <c r="F38" s="12">
        <v>211</v>
      </c>
      <c r="G38" s="12">
        <v>0</v>
      </c>
      <c r="H38" s="12">
        <v>9</v>
      </c>
      <c r="I38" s="12">
        <v>9</v>
      </c>
      <c r="J38" s="12">
        <v>1</v>
      </c>
      <c r="K38" s="12">
        <v>158</v>
      </c>
      <c r="L38" s="12">
        <v>23</v>
      </c>
      <c r="M38" s="12">
        <v>181</v>
      </c>
      <c r="N38" s="12">
        <v>1421</v>
      </c>
      <c r="O38" s="12">
        <v>671</v>
      </c>
      <c r="P38" s="12">
        <v>2092</v>
      </c>
      <c r="Q38" s="12">
        <v>10</v>
      </c>
      <c r="R38" s="12">
        <v>10</v>
      </c>
      <c r="S38" s="12">
        <v>20</v>
      </c>
      <c r="T38" s="12">
        <v>34</v>
      </c>
      <c r="U38" s="12">
        <f t="shared" si="4"/>
        <v>4090</v>
      </c>
      <c r="V38" s="39"/>
      <c r="W38" s="12">
        <v>1285</v>
      </c>
      <c r="X38" s="12">
        <v>166</v>
      </c>
      <c r="Y38" s="12">
        <v>0</v>
      </c>
      <c r="Z38" s="12">
        <v>0</v>
      </c>
      <c r="AA38" s="12">
        <v>0</v>
      </c>
      <c r="AB38" s="12">
        <v>1</v>
      </c>
      <c r="AC38" s="12">
        <v>67</v>
      </c>
      <c r="AD38" s="12">
        <v>7</v>
      </c>
      <c r="AE38" s="12">
        <v>74</v>
      </c>
      <c r="AF38" s="12">
        <v>683</v>
      </c>
      <c r="AG38" s="12">
        <v>77</v>
      </c>
      <c r="AH38" s="12">
        <v>760</v>
      </c>
      <c r="AI38" s="12">
        <v>1</v>
      </c>
      <c r="AJ38" s="12">
        <v>0</v>
      </c>
      <c r="AK38" s="12">
        <v>1</v>
      </c>
      <c r="AL38" s="12">
        <v>3</v>
      </c>
      <c r="AM38" s="12">
        <f t="shared" si="5"/>
        <v>2290</v>
      </c>
      <c r="AN38" s="12">
        <f t="shared" si="6"/>
        <v>2287</v>
      </c>
      <c r="AO38" s="12">
        <v>257</v>
      </c>
      <c r="AP38" s="12">
        <v>45</v>
      </c>
      <c r="AQ38" s="12">
        <v>0</v>
      </c>
      <c r="AR38" s="12">
        <v>9</v>
      </c>
      <c r="AS38" s="12">
        <v>9</v>
      </c>
      <c r="AT38" s="12">
        <v>0</v>
      </c>
      <c r="AU38" s="12">
        <v>91</v>
      </c>
      <c r="AV38" s="12">
        <v>16</v>
      </c>
      <c r="AW38" s="12">
        <v>107</v>
      </c>
      <c r="AX38" s="12">
        <v>738</v>
      </c>
      <c r="AY38" s="12">
        <v>594</v>
      </c>
      <c r="AZ38" s="12">
        <v>1332</v>
      </c>
      <c r="BA38" s="12">
        <v>9</v>
      </c>
      <c r="BB38" s="12">
        <v>10</v>
      </c>
      <c r="BC38" s="12">
        <v>19</v>
      </c>
      <c r="BD38" s="12">
        <v>31</v>
      </c>
      <c r="BE38" s="12">
        <f t="shared" si="7"/>
        <v>1800</v>
      </c>
      <c r="BF38" s="12">
        <f t="shared" si="8"/>
        <v>1769</v>
      </c>
      <c r="BI38" s="13">
        <f t="shared" si="9"/>
        <v>0.55990220048899753</v>
      </c>
      <c r="BK38" s="14">
        <f t="shared" si="2"/>
        <v>84</v>
      </c>
      <c r="BL38" s="13">
        <f t="shared" si="10"/>
        <v>3.6681222707423577E-2</v>
      </c>
      <c r="BN38" s="15">
        <v>1</v>
      </c>
      <c r="BO38" s="15">
        <v>64</v>
      </c>
      <c r="BP38" s="15">
        <v>1</v>
      </c>
      <c r="BR38">
        <f t="shared" si="11"/>
        <v>0</v>
      </c>
      <c r="BS38" s="15">
        <v>388</v>
      </c>
      <c r="BT38">
        <f t="shared" si="12"/>
        <v>0</v>
      </c>
    </row>
    <row r="39" spans="1:72" x14ac:dyDescent="0.35">
      <c r="A39" s="9">
        <v>2023</v>
      </c>
      <c r="B39" s="9">
        <v>8</v>
      </c>
      <c r="C39" s="10" t="str">
        <f t="shared" si="1"/>
        <v>202308</v>
      </c>
      <c r="D39" s="84">
        <f t="shared" si="3"/>
        <v>45139</v>
      </c>
      <c r="E39" s="12">
        <v>1604</v>
      </c>
      <c r="F39" s="12">
        <v>222</v>
      </c>
      <c r="G39" s="12">
        <v>0</v>
      </c>
      <c r="H39" s="12">
        <v>9</v>
      </c>
      <c r="I39" s="12">
        <v>9</v>
      </c>
      <c r="J39" s="12">
        <v>0</v>
      </c>
      <c r="K39" s="12">
        <v>171</v>
      </c>
      <c r="L39" s="12">
        <v>28</v>
      </c>
      <c r="M39" s="12">
        <v>199</v>
      </c>
      <c r="N39" s="12">
        <v>1459</v>
      </c>
      <c r="O39" s="12">
        <v>696</v>
      </c>
      <c r="P39" s="12">
        <v>2155</v>
      </c>
      <c r="Q39" s="12">
        <v>10</v>
      </c>
      <c r="R39" s="12">
        <v>12</v>
      </c>
      <c r="S39" s="12">
        <v>22</v>
      </c>
      <c r="T39" s="12">
        <v>34</v>
      </c>
      <c r="U39" s="12">
        <f t="shared" si="4"/>
        <v>4245</v>
      </c>
      <c r="V39" s="39"/>
      <c r="W39" s="12">
        <v>1341</v>
      </c>
      <c r="X39" s="12">
        <v>175</v>
      </c>
      <c r="Y39" s="12">
        <v>0</v>
      </c>
      <c r="Z39" s="12">
        <v>0</v>
      </c>
      <c r="AA39" s="12">
        <v>0</v>
      </c>
      <c r="AB39" s="12">
        <v>0</v>
      </c>
      <c r="AC39" s="12">
        <v>78</v>
      </c>
      <c r="AD39" s="12">
        <v>11</v>
      </c>
      <c r="AE39" s="12">
        <v>89</v>
      </c>
      <c r="AF39" s="12">
        <v>697</v>
      </c>
      <c r="AG39" s="12">
        <v>76</v>
      </c>
      <c r="AH39" s="12">
        <v>773</v>
      </c>
      <c r="AI39" s="12">
        <v>1</v>
      </c>
      <c r="AJ39" s="12">
        <v>0</v>
      </c>
      <c r="AK39" s="12">
        <v>1</v>
      </c>
      <c r="AL39" s="12">
        <v>4</v>
      </c>
      <c r="AM39" s="12">
        <f t="shared" si="5"/>
        <v>2383</v>
      </c>
      <c r="AN39" s="12">
        <f t="shared" si="6"/>
        <v>2379</v>
      </c>
      <c r="AO39" s="12">
        <v>263</v>
      </c>
      <c r="AP39" s="12">
        <v>47</v>
      </c>
      <c r="AQ39" s="12">
        <v>0</v>
      </c>
      <c r="AR39" s="12">
        <v>9</v>
      </c>
      <c r="AS39" s="12">
        <v>9</v>
      </c>
      <c r="AT39" s="12">
        <v>0</v>
      </c>
      <c r="AU39" s="12">
        <v>93</v>
      </c>
      <c r="AV39" s="12">
        <v>17</v>
      </c>
      <c r="AW39" s="12">
        <v>110</v>
      </c>
      <c r="AX39" s="12">
        <v>762</v>
      </c>
      <c r="AY39" s="12">
        <v>620</v>
      </c>
      <c r="AZ39" s="12">
        <v>1382</v>
      </c>
      <c r="BA39" s="12">
        <v>9</v>
      </c>
      <c r="BB39" s="12">
        <v>12</v>
      </c>
      <c r="BC39" s="12">
        <v>21</v>
      </c>
      <c r="BD39" s="12">
        <v>30</v>
      </c>
      <c r="BE39" s="12">
        <f t="shared" si="7"/>
        <v>1862</v>
      </c>
      <c r="BF39" s="12">
        <f t="shared" si="8"/>
        <v>1832</v>
      </c>
      <c r="BI39" s="13">
        <f t="shared" si="9"/>
        <v>0.56136631330977615</v>
      </c>
      <c r="BK39" s="14">
        <f t="shared" si="2"/>
        <v>87</v>
      </c>
      <c r="BL39" s="13">
        <f t="shared" si="10"/>
        <v>3.6508602601762481E-2</v>
      </c>
      <c r="BN39" s="15">
        <v>2</v>
      </c>
      <c r="BO39" s="15">
        <v>61</v>
      </c>
      <c r="BP39" s="15">
        <v>1</v>
      </c>
      <c r="BR39">
        <f t="shared" si="11"/>
        <v>0</v>
      </c>
      <c r="BS39" s="15">
        <v>356</v>
      </c>
      <c r="BT39">
        <f t="shared" si="12"/>
        <v>0</v>
      </c>
    </row>
    <row r="40" spans="1:72" x14ac:dyDescent="0.35">
      <c r="A40" s="9">
        <v>2023</v>
      </c>
      <c r="B40" s="9">
        <v>9</v>
      </c>
      <c r="C40" s="10" t="str">
        <f t="shared" si="1"/>
        <v>202309</v>
      </c>
      <c r="D40" s="84">
        <f t="shared" si="3"/>
        <v>45170</v>
      </c>
      <c r="E40" s="12">
        <v>1426</v>
      </c>
      <c r="F40" s="12">
        <v>210</v>
      </c>
      <c r="G40" s="12">
        <v>0</v>
      </c>
      <c r="H40" s="12">
        <v>9</v>
      </c>
      <c r="I40" s="12">
        <v>9</v>
      </c>
      <c r="J40" s="12">
        <v>1</v>
      </c>
      <c r="K40" s="12">
        <v>158</v>
      </c>
      <c r="L40" s="12">
        <v>26</v>
      </c>
      <c r="M40" s="12">
        <v>184</v>
      </c>
      <c r="N40" s="12">
        <v>1429</v>
      </c>
      <c r="O40" s="12">
        <v>673</v>
      </c>
      <c r="P40" s="12">
        <v>2102</v>
      </c>
      <c r="Q40" s="12">
        <v>8</v>
      </c>
      <c r="R40" s="12">
        <v>11</v>
      </c>
      <c r="S40" s="12">
        <v>19</v>
      </c>
      <c r="T40" s="12">
        <v>29</v>
      </c>
      <c r="U40" s="12">
        <f t="shared" si="4"/>
        <v>3980</v>
      </c>
      <c r="V40" s="39"/>
      <c r="W40" s="12">
        <v>1174</v>
      </c>
      <c r="X40" s="12">
        <v>165</v>
      </c>
      <c r="Y40" s="12">
        <v>0</v>
      </c>
      <c r="Z40" s="12">
        <v>0</v>
      </c>
      <c r="AA40" s="12">
        <v>0</v>
      </c>
      <c r="AB40" s="12">
        <v>1</v>
      </c>
      <c r="AC40" s="12">
        <v>68</v>
      </c>
      <c r="AD40" s="12">
        <v>10</v>
      </c>
      <c r="AE40" s="12">
        <v>78</v>
      </c>
      <c r="AF40" s="12">
        <v>699</v>
      </c>
      <c r="AG40" s="12">
        <v>75</v>
      </c>
      <c r="AH40" s="12">
        <v>774</v>
      </c>
      <c r="AI40" s="12">
        <v>0</v>
      </c>
      <c r="AJ40" s="12">
        <v>0</v>
      </c>
      <c r="AK40" s="12">
        <v>0</v>
      </c>
      <c r="AL40" s="12">
        <v>4</v>
      </c>
      <c r="AM40" s="12">
        <f t="shared" si="5"/>
        <v>2196</v>
      </c>
      <c r="AN40" s="12">
        <f t="shared" si="6"/>
        <v>2192</v>
      </c>
      <c r="AO40" s="12">
        <v>252</v>
      </c>
      <c r="AP40" s="12">
        <v>45</v>
      </c>
      <c r="AQ40" s="12">
        <v>0</v>
      </c>
      <c r="AR40" s="12">
        <v>9</v>
      </c>
      <c r="AS40" s="12">
        <v>9</v>
      </c>
      <c r="AT40" s="12">
        <v>0</v>
      </c>
      <c r="AU40" s="12">
        <v>90</v>
      </c>
      <c r="AV40" s="12">
        <v>16</v>
      </c>
      <c r="AW40" s="12">
        <v>106</v>
      </c>
      <c r="AX40" s="12">
        <v>730</v>
      </c>
      <c r="AY40" s="12">
        <v>598</v>
      </c>
      <c r="AZ40" s="12">
        <v>1328</v>
      </c>
      <c r="BA40" s="12">
        <v>8</v>
      </c>
      <c r="BB40" s="12">
        <v>11</v>
      </c>
      <c r="BC40" s="12">
        <v>19</v>
      </c>
      <c r="BD40" s="12">
        <v>25</v>
      </c>
      <c r="BE40" s="12">
        <f t="shared" si="7"/>
        <v>1784</v>
      </c>
      <c r="BF40" s="12">
        <f t="shared" si="8"/>
        <v>1759</v>
      </c>
      <c r="BI40" s="13">
        <f t="shared" si="9"/>
        <v>0.55175879396984928</v>
      </c>
      <c r="BK40" s="14">
        <f t="shared" si="2"/>
        <v>85</v>
      </c>
      <c r="BL40" s="13">
        <f t="shared" si="10"/>
        <v>3.8706739526411654E-2</v>
      </c>
      <c r="BN40" s="15">
        <v>1</v>
      </c>
      <c r="BO40" s="15">
        <v>60</v>
      </c>
      <c r="BP40" s="15">
        <v>0</v>
      </c>
      <c r="BR40">
        <f t="shared" si="11"/>
        <v>0</v>
      </c>
      <c r="BS40" s="15">
        <v>346</v>
      </c>
      <c r="BT40">
        <f t="shared" si="12"/>
        <v>0</v>
      </c>
    </row>
    <row r="41" spans="1:72" x14ac:dyDescent="0.35">
      <c r="A41" s="9">
        <v>2023</v>
      </c>
      <c r="B41" s="9">
        <v>10</v>
      </c>
      <c r="C41" s="10" t="str">
        <f t="shared" si="1"/>
        <v>202310</v>
      </c>
      <c r="D41" s="84">
        <f t="shared" si="3"/>
        <v>45200</v>
      </c>
      <c r="E41" s="12">
        <v>1031</v>
      </c>
      <c r="F41" s="12">
        <v>186</v>
      </c>
      <c r="G41" s="12">
        <v>0</v>
      </c>
      <c r="H41" s="12">
        <v>9</v>
      </c>
      <c r="I41" s="12">
        <v>9</v>
      </c>
      <c r="J41" s="12">
        <v>1</v>
      </c>
      <c r="K41" s="12">
        <v>123</v>
      </c>
      <c r="L41" s="12">
        <v>20</v>
      </c>
      <c r="M41" s="12">
        <v>143</v>
      </c>
      <c r="N41" s="12">
        <v>1279</v>
      </c>
      <c r="O41" s="12">
        <v>537</v>
      </c>
      <c r="P41" s="12">
        <v>1816</v>
      </c>
      <c r="Q41" s="12">
        <v>8</v>
      </c>
      <c r="R41" s="12">
        <v>8</v>
      </c>
      <c r="S41" s="12">
        <v>16</v>
      </c>
      <c r="T41" s="12">
        <v>30</v>
      </c>
      <c r="U41" s="12">
        <f t="shared" si="4"/>
        <v>3232</v>
      </c>
      <c r="V41" s="39"/>
      <c r="W41" s="12">
        <v>828</v>
      </c>
      <c r="X41" s="12">
        <v>150</v>
      </c>
      <c r="Y41" s="12">
        <v>0</v>
      </c>
      <c r="Z41" s="12">
        <v>0</v>
      </c>
      <c r="AA41" s="12">
        <v>0</v>
      </c>
      <c r="AB41" s="12">
        <v>1</v>
      </c>
      <c r="AC41" s="12">
        <v>50</v>
      </c>
      <c r="AD41" s="12">
        <v>7</v>
      </c>
      <c r="AE41" s="12">
        <v>57</v>
      </c>
      <c r="AF41" s="12">
        <v>691</v>
      </c>
      <c r="AG41" s="12">
        <v>73</v>
      </c>
      <c r="AH41" s="12">
        <v>764</v>
      </c>
      <c r="AI41" s="12">
        <v>1</v>
      </c>
      <c r="AJ41" s="12">
        <v>0</v>
      </c>
      <c r="AK41" s="12">
        <v>1</v>
      </c>
      <c r="AL41" s="12">
        <v>4</v>
      </c>
      <c r="AM41" s="12">
        <f t="shared" si="5"/>
        <v>1805</v>
      </c>
      <c r="AN41" s="12">
        <f t="shared" si="6"/>
        <v>1801</v>
      </c>
      <c r="AO41" s="12">
        <v>203</v>
      </c>
      <c r="AP41" s="12">
        <v>36</v>
      </c>
      <c r="AQ41" s="12">
        <v>0</v>
      </c>
      <c r="AR41" s="12">
        <v>9</v>
      </c>
      <c r="AS41" s="12">
        <v>9</v>
      </c>
      <c r="AT41" s="12">
        <v>0</v>
      </c>
      <c r="AU41" s="12">
        <v>73</v>
      </c>
      <c r="AV41" s="12">
        <v>13</v>
      </c>
      <c r="AW41" s="12">
        <v>86</v>
      </c>
      <c r="AX41" s="12">
        <v>588</v>
      </c>
      <c r="AY41" s="12">
        <v>464</v>
      </c>
      <c r="AZ41" s="12">
        <v>1052</v>
      </c>
      <c r="BA41" s="12">
        <v>7</v>
      </c>
      <c r="BB41" s="12">
        <v>8</v>
      </c>
      <c r="BC41" s="12">
        <v>15</v>
      </c>
      <c r="BD41" s="12">
        <v>26</v>
      </c>
      <c r="BE41" s="12">
        <f t="shared" si="7"/>
        <v>1427</v>
      </c>
      <c r="BF41" s="12">
        <f t="shared" si="8"/>
        <v>1401</v>
      </c>
      <c r="BI41" s="13">
        <f t="shared" si="9"/>
        <v>0.55847772277227725</v>
      </c>
      <c r="BK41" s="14">
        <f t="shared" si="2"/>
        <v>80</v>
      </c>
      <c r="BL41" s="13">
        <f t="shared" si="10"/>
        <v>4.4321329639889197E-2</v>
      </c>
      <c r="BN41" s="15">
        <v>0</v>
      </c>
      <c r="BO41" s="15">
        <v>53</v>
      </c>
      <c r="BP41" s="15">
        <v>0</v>
      </c>
      <c r="BR41">
        <f t="shared" si="11"/>
        <v>0</v>
      </c>
      <c r="BS41" s="15">
        <v>352</v>
      </c>
      <c r="BT41">
        <f t="shared" si="12"/>
        <v>0</v>
      </c>
    </row>
    <row r="42" spans="1:72" x14ac:dyDescent="0.35">
      <c r="A42" s="9">
        <v>2023</v>
      </c>
      <c r="B42" s="9">
        <v>11</v>
      </c>
      <c r="C42" s="10" t="str">
        <f t="shared" si="1"/>
        <v>202311</v>
      </c>
      <c r="D42" s="84">
        <f t="shared" si="3"/>
        <v>45231</v>
      </c>
      <c r="E42" s="12">
        <v>925</v>
      </c>
      <c r="F42" s="12">
        <v>184</v>
      </c>
      <c r="G42" s="12">
        <v>0</v>
      </c>
      <c r="H42" s="12">
        <v>8</v>
      </c>
      <c r="I42" s="12">
        <v>8</v>
      </c>
      <c r="J42" s="12">
        <v>1</v>
      </c>
      <c r="K42" s="12">
        <v>102</v>
      </c>
      <c r="L42" s="12">
        <v>14</v>
      </c>
      <c r="M42" s="12">
        <v>116</v>
      </c>
      <c r="N42" s="12">
        <v>1212</v>
      </c>
      <c r="O42" s="12">
        <v>511</v>
      </c>
      <c r="P42" s="12">
        <v>1723</v>
      </c>
      <c r="Q42" s="12">
        <v>8</v>
      </c>
      <c r="R42" s="12">
        <v>10</v>
      </c>
      <c r="S42" s="12">
        <v>18</v>
      </c>
      <c r="T42" s="12">
        <v>30</v>
      </c>
      <c r="U42" s="12">
        <f t="shared" si="4"/>
        <v>3005</v>
      </c>
      <c r="V42" s="39"/>
      <c r="W42" s="12">
        <v>736</v>
      </c>
      <c r="X42" s="12">
        <v>150</v>
      </c>
      <c r="Y42" s="12">
        <v>0</v>
      </c>
      <c r="Z42" s="12">
        <v>0</v>
      </c>
      <c r="AA42" s="12">
        <v>0</v>
      </c>
      <c r="AB42" s="12">
        <v>1</v>
      </c>
      <c r="AC42" s="12">
        <v>34</v>
      </c>
      <c r="AD42" s="12">
        <v>2</v>
      </c>
      <c r="AE42" s="12">
        <v>36</v>
      </c>
      <c r="AF42" s="12">
        <v>653</v>
      </c>
      <c r="AG42" s="12">
        <v>70</v>
      </c>
      <c r="AH42" s="12">
        <v>723</v>
      </c>
      <c r="AI42" s="12">
        <v>1</v>
      </c>
      <c r="AJ42" s="12">
        <v>0</v>
      </c>
      <c r="AK42" s="12">
        <v>1</v>
      </c>
      <c r="AL42" s="12">
        <v>4</v>
      </c>
      <c r="AM42" s="12">
        <f t="shared" si="5"/>
        <v>1651</v>
      </c>
      <c r="AN42" s="12">
        <f t="shared" si="6"/>
        <v>1647</v>
      </c>
      <c r="AO42" s="12">
        <v>189</v>
      </c>
      <c r="AP42" s="12">
        <v>34</v>
      </c>
      <c r="AQ42" s="12">
        <v>0</v>
      </c>
      <c r="AR42" s="12">
        <v>8</v>
      </c>
      <c r="AS42" s="12">
        <v>8</v>
      </c>
      <c r="AT42" s="12">
        <v>0</v>
      </c>
      <c r="AU42" s="12">
        <v>68</v>
      </c>
      <c r="AV42" s="12">
        <v>12</v>
      </c>
      <c r="AW42" s="12">
        <v>80</v>
      </c>
      <c r="AX42" s="12">
        <v>559</v>
      </c>
      <c r="AY42" s="12">
        <v>441</v>
      </c>
      <c r="AZ42" s="12">
        <v>1000</v>
      </c>
      <c r="BA42" s="12">
        <v>7</v>
      </c>
      <c r="BB42" s="12">
        <v>10</v>
      </c>
      <c r="BC42" s="12">
        <v>17</v>
      </c>
      <c r="BD42" s="12">
        <v>26</v>
      </c>
      <c r="BE42" s="12">
        <f t="shared" si="7"/>
        <v>1354</v>
      </c>
      <c r="BF42" s="12">
        <f t="shared" si="8"/>
        <v>1328</v>
      </c>
      <c r="BI42" s="13">
        <f t="shared" si="9"/>
        <v>0.54941763727121462</v>
      </c>
      <c r="BK42" s="14">
        <f t="shared" si="2"/>
        <v>72</v>
      </c>
      <c r="BL42" s="13">
        <f t="shared" si="10"/>
        <v>4.3609933373712904E-2</v>
      </c>
      <c r="BN42" s="15">
        <v>0</v>
      </c>
      <c r="BO42" s="15">
        <v>39</v>
      </c>
      <c r="BP42" s="15">
        <v>1</v>
      </c>
      <c r="BR42">
        <f t="shared" si="11"/>
        <v>0</v>
      </c>
      <c r="BS42" s="15">
        <v>230</v>
      </c>
      <c r="BT42">
        <f t="shared" si="12"/>
        <v>0</v>
      </c>
    </row>
    <row r="43" spans="1:72" x14ac:dyDescent="0.35">
      <c r="A43" s="9">
        <v>2023</v>
      </c>
      <c r="B43" s="9">
        <v>12</v>
      </c>
      <c r="C43" s="10" t="str">
        <f t="shared" si="1"/>
        <v>202312</v>
      </c>
      <c r="D43" s="84">
        <f t="shared" si="3"/>
        <v>45261</v>
      </c>
      <c r="E43" s="12">
        <v>1028</v>
      </c>
      <c r="F43" s="12">
        <v>203</v>
      </c>
      <c r="G43" s="12">
        <v>0</v>
      </c>
      <c r="H43" s="12">
        <v>10</v>
      </c>
      <c r="I43" s="12">
        <v>10</v>
      </c>
      <c r="J43" s="12">
        <v>1</v>
      </c>
      <c r="K43" s="12">
        <v>106</v>
      </c>
      <c r="L43" s="12">
        <v>21</v>
      </c>
      <c r="M43" s="12">
        <v>127</v>
      </c>
      <c r="N43" s="12">
        <v>1244</v>
      </c>
      <c r="O43" s="12">
        <v>555</v>
      </c>
      <c r="P43" s="12">
        <v>1799</v>
      </c>
      <c r="Q43" s="12">
        <v>16</v>
      </c>
      <c r="R43" s="12">
        <v>12</v>
      </c>
      <c r="S43" s="12">
        <v>28</v>
      </c>
      <c r="T43" s="12">
        <v>25</v>
      </c>
      <c r="U43" s="12">
        <f t="shared" si="4"/>
        <v>3221</v>
      </c>
      <c r="V43" s="39"/>
      <c r="W43" s="12">
        <v>820</v>
      </c>
      <c r="X43" s="12">
        <v>166</v>
      </c>
      <c r="Y43" s="12">
        <v>0</v>
      </c>
      <c r="Z43" s="12">
        <v>0</v>
      </c>
      <c r="AA43" s="12">
        <v>0</v>
      </c>
      <c r="AB43" s="12">
        <v>1</v>
      </c>
      <c r="AC43" s="12">
        <v>31</v>
      </c>
      <c r="AD43" s="12">
        <v>7</v>
      </c>
      <c r="AE43" s="12">
        <v>38</v>
      </c>
      <c r="AF43" s="12">
        <v>633</v>
      </c>
      <c r="AG43" s="12">
        <v>68</v>
      </c>
      <c r="AH43" s="12">
        <v>701</v>
      </c>
      <c r="AI43" s="12">
        <v>9</v>
      </c>
      <c r="AJ43" s="12">
        <v>2</v>
      </c>
      <c r="AK43" s="12">
        <v>11</v>
      </c>
      <c r="AL43" s="12">
        <v>4</v>
      </c>
      <c r="AM43" s="12">
        <f t="shared" si="5"/>
        <v>1741</v>
      </c>
      <c r="AN43" s="12">
        <f t="shared" si="6"/>
        <v>1737</v>
      </c>
      <c r="AO43" s="12">
        <v>208</v>
      </c>
      <c r="AP43" s="12">
        <v>37</v>
      </c>
      <c r="AQ43" s="12">
        <v>0</v>
      </c>
      <c r="AR43" s="12">
        <v>10</v>
      </c>
      <c r="AS43" s="12">
        <v>10</v>
      </c>
      <c r="AT43" s="12">
        <v>0</v>
      </c>
      <c r="AU43" s="12">
        <v>75</v>
      </c>
      <c r="AV43" s="12">
        <v>14</v>
      </c>
      <c r="AW43" s="12">
        <v>89</v>
      </c>
      <c r="AX43" s="12">
        <v>611</v>
      </c>
      <c r="AY43" s="12">
        <v>487</v>
      </c>
      <c r="AZ43" s="12">
        <v>1098</v>
      </c>
      <c r="BA43" s="12">
        <v>7</v>
      </c>
      <c r="BB43" s="12">
        <v>10</v>
      </c>
      <c r="BC43" s="12">
        <v>17</v>
      </c>
      <c r="BD43" s="12">
        <v>21</v>
      </c>
      <c r="BE43" s="12">
        <f t="shared" si="7"/>
        <v>1480</v>
      </c>
      <c r="BF43" s="12">
        <f t="shared" si="8"/>
        <v>1459</v>
      </c>
      <c r="BI43" s="13">
        <f t="shared" si="9"/>
        <v>0.54051536789816823</v>
      </c>
      <c r="BK43" s="14">
        <f t="shared" si="2"/>
        <v>77</v>
      </c>
      <c r="BL43" s="13">
        <f t="shared" si="10"/>
        <v>4.4227455485353243E-2</v>
      </c>
      <c r="BN43" s="15">
        <v>0</v>
      </c>
      <c r="BO43" s="15">
        <v>57</v>
      </c>
      <c r="BP43" s="15">
        <v>6</v>
      </c>
      <c r="BR43">
        <f t="shared" si="11"/>
        <v>0</v>
      </c>
      <c r="BS43" s="15">
        <v>359</v>
      </c>
      <c r="BT43">
        <f t="shared" si="12"/>
        <v>0</v>
      </c>
    </row>
    <row r="44" spans="1:72" x14ac:dyDescent="0.35">
      <c r="A44" s="17">
        <v>2024</v>
      </c>
      <c r="B44" s="17">
        <v>1</v>
      </c>
      <c r="C44" s="18" t="str">
        <f t="shared" si="1"/>
        <v>202401</v>
      </c>
      <c r="D44" s="84">
        <f t="shared" si="3"/>
        <v>45292</v>
      </c>
      <c r="E44" s="14">
        <v>1094</v>
      </c>
      <c r="F44" s="14">
        <v>239</v>
      </c>
      <c r="G44" s="14">
        <v>1</v>
      </c>
      <c r="H44" s="14">
        <v>8</v>
      </c>
      <c r="I44" s="14">
        <v>9</v>
      </c>
      <c r="J44" s="14">
        <v>1</v>
      </c>
      <c r="K44" s="14">
        <v>116</v>
      </c>
      <c r="L44" s="14">
        <v>20</v>
      </c>
      <c r="M44" s="14">
        <v>136</v>
      </c>
      <c r="N44" s="14">
        <v>1310</v>
      </c>
      <c r="O44" s="14">
        <v>579</v>
      </c>
      <c r="P44" s="14">
        <v>1889</v>
      </c>
      <c r="Q44" s="14">
        <v>20</v>
      </c>
      <c r="R44" s="14">
        <v>14</v>
      </c>
      <c r="S44" s="14">
        <v>34</v>
      </c>
      <c r="T44" s="14">
        <v>23</v>
      </c>
      <c r="U44" s="12">
        <f t="shared" si="4"/>
        <v>3425</v>
      </c>
      <c r="V44" s="39"/>
      <c r="W44" s="14">
        <v>867</v>
      </c>
      <c r="X44" s="14">
        <v>199</v>
      </c>
      <c r="Y44" s="14">
        <v>0</v>
      </c>
      <c r="Z44" s="14">
        <v>0</v>
      </c>
      <c r="AA44" s="14">
        <v>0</v>
      </c>
      <c r="AB44" s="14">
        <v>1</v>
      </c>
      <c r="AC44" s="14">
        <v>36</v>
      </c>
      <c r="AD44" s="14">
        <v>5</v>
      </c>
      <c r="AE44" s="14">
        <v>41</v>
      </c>
      <c r="AF44" s="14">
        <v>657</v>
      </c>
      <c r="AG44" s="14">
        <v>49</v>
      </c>
      <c r="AH44" s="14">
        <v>706</v>
      </c>
      <c r="AI44" s="14">
        <v>12</v>
      </c>
      <c r="AJ44" s="14">
        <v>4</v>
      </c>
      <c r="AK44" s="14">
        <v>16</v>
      </c>
      <c r="AL44" s="14">
        <v>3</v>
      </c>
      <c r="AM44" s="14">
        <f t="shared" si="5"/>
        <v>1833</v>
      </c>
      <c r="AN44" s="14">
        <f t="shared" si="6"/>
        <v>1830</v>
      </c>
      <c r="AO44" s="14">
        <v>227</v>
      </c>
      <c r="AP44" s="14">
        <v>40</v>
      </c>
      <c r="AQ44" s="14">
        <v>1</v>
      </c>
      <c r="AR44" s="14">
        <v>8</v>
      </c>
      <c r="AS44" s="14">
        <v>9</v>
      </c>
      <c r="AT44" s="14">
        <v>0</v>
      </c>
      <c r="AU44" s="14">
        <v>80</v>
      </c>
      <c r="AV44" s="14">
        <v>15</v>
      </c>
      <c r="AW44" s="14">
        <v>95</v>
      </c>
      <c r="AX44" s="14">
        <v>653</v>
      </c>
      <c r="AY44" s="14">
        <v>530</v>
      </c>
      <c r="AZ44" s="14">
        <v>1183</v>
      </c>
      <c r="BA44" s="14">
        <v>8</v>
      </c>
      <c r="BB44" s="14">
        <v>10</v>
      </c>
      <c r="BC44" s="14">
        <v>18</v>
      </c>
      <c r="BD44" s="14">
        <v>20</v>
      </c>
      <c r="BE44" s="14">
        <f t="shared" si="7"/>
        <v>1592</v>
      </c>
      <c r="BF44" s="14">
        <f t="shared" si="8"/>
        <v>1572</v>
      </c>
      <c r="BI44" s="13">
        <f t="shared" si="9"/>
        <v>0.53518248175182481</v>
      </c>
      <c r="BK44" s="14">
        <f t="shared" si="2"/>
        <v>58</v>
      </c>
      <c r="BL44" s="13">
        <f t="shared" si="10"/>
        <v>3.1642116748499725E-2</v>
      </c>
      <c r="BN44" s="15">
        <v>0</v>
      </c>
      <c r="BO44" s="15">
        <v>45</v>
      </c>
      <c r="BP44" s="15">
        <v>8</v>
      </c>
      <c r="BR44">
        <f t="shared" si="11"/>
        <v>0</v>
      </c>
      <c r="BS44" s="15">
        <v>329</v>
      </c>
      <c r="BT44">
        <f t="shared" si="12"/>
        <v>0</v>
      </c>
    </row>
    <row r="45" spans="1:72" x14ac:dyDescent="0.35">
      <c r="A45" s="17">
        <v>2024</v>
      </c>
      <c r="B45" s="17">
        <v>2</v>
      </c>
      <c r="C45" s="18" t="str">
        <f t="shared" si="1"/>
        <v>202402</v>
      </c>
      <c r="D45" s="84">
        <f t="shared" si="3"/>
        <v>45323</v>
      </c>
      <c r="E45" s="14">
        <v>1030</v>
      </c>
      <c r="F45" s="14">
        <v>247</v>
      </c>
      <c r="G45" s="14">
        <v>0</v>
      </c>
      <c r="H45" s="14">
        <v>10</v>
      </c>
      <c r="I45" s="14">
        <v>10</v>
      </c>
      <c r="J45" s="14">
        <v>1</v>
      </c>
      <c r="K45" s="14">
        <v>108</v>
      </c>
      <c r="L45" s="14">
        <v>19</v>
      </c>
      <c r="M45" s="14">
        <v>127</v>
      </c>
      <c r="N45" s="14">
        <v>1261</v>
      </c>
      <c r="O45" s="14">
        <v>573</v>
      </c>
      <c r="P45" s="14">
        <v>1834</v>
      </c>
      <c r="Q45" s="14">
        <v>27</v>
      </c>
      <c r="R45" s="14">
        <v>14</v>
      </c>
      <c r="S45" s="14">
        <v>41</v>
      </c>
      <c r="T45" s="14">
        <v>23</v>
      </c>
      <c r="U45" s="12">
        <f t="shared" si="4"/>
        <v>3313</v>
      </c>
      <c r="V45" s="39"/>
      <c r="W45" s="14">
        <v>808</v>
      </c>
      <c r="X45" s="14">
        <v>207</v>
      </c>
      <c r="Y45" s="14">
        <v>0</v>
      </c>
      <c r="Z45" s="14">
        <v>0</v>
      </c>
      <c r="AA45" s="14">
        <v>0</v>
      </c>
      <c r="AB45" s="14">
        <v>1</v>
      </c>
      <c r="AC45" s="14">
        <v>30</v>
      </c>
      <c r="AD45" s="14">
        <v>5</v>
      </c>
      <c r="AE45" s="14">
        <v>35</v>
      </c>
      <c r="AF45" s="14">
        <v>624</v>
      </c>
      <c r="AG45" s="14">
        <v>57</v>
      </c>
      <c r="AH45" s="14">
        <v>681</v>
      </c>
      <c r="AI45" s="14">
        <v>19</v>
      </c>
      <c r="AJ45" s="14">
        <v>4</v>
      </c>
      <c r="AK45" s="14">
        <v>23</v>
      </c>
      <c r="AL45" s="14">
        <v>3</v>
      </c>
      <c r="AM45" s="14">
        <f t="shared" si="5"/>
        <v>1758</v>
      </c>
      <c r="AN45" s="14">
        <f t="shared" si="6"/>
        <v>1755</v>
      </c>
      <c r="AO45" s="14">
        <v>222</v>
      </c>
      <c r="AP45" s="14">
        <v>40</v>
      </c>
      <c r="AQ45" s="14">
        <v>0</v>
      </c>
      <c r="AR45" s="14">
        <v>10</v>
      </c>
      <c r="AS45" s="14">
        <v>10</v>
      </c>
      <c r="AT45" s="14">
        <v>0</v>
      </c>
      <c r="AU45" s="14">
        <v>78</v>
      </c>
      <c r="AV45" s="14">
        <v>14</v>
      </c>
      <c r="AW45" s="14">
        <v>92</v>
      </c>
      <c r="AX45" s="14">
        <v>637</v>
      </c>
      <c r="AY45" s="14">
        <v>516</v>
      </c>
      <c r="AZ45" s="14">
        <v>1153</v>
      </c>
      <c r="BA45" s="14">
        <v>8</v>
      </c>
      <c r="BB45" s="14">
        <v>10</v>
      </c>
      <c r="BC45" s="14">
        <v>18</v>
      </c>
      <c r="BD45" s="14">
        <v>20</v>
      </c>
      <c r="BE45" s="14">
        <f t="shared" si="7"/>
        <v>1555</v>
      </c>
      <c r="BF45" s="14">
        <f t="shared" si="8"/>
        <v>1535</v>
      </c>
      <c r="BI45" s="13">
        <f t="shared" si="9"/>
        <v>0.53063688499849082</v>
      </c>
      <c r="BK45" s="14">
        <f t="shared" si="2"/>
        <v>66</v>
      </c>
      <c r="BL45" s="13">
        <f t="shared" si="10"/>
        <v>3.7542662116040959E-2</v>
      </c>
      <c r="BN45" s="15">
        <v>0</v>
      </c>
      <c r="BO45" s="15">
        <v>49</v>
      </c>
      <c r="BP45" s="15">
        <v>9</v>
      </c>
      <c r="BR45">
        <f t="shared" si="11"/>
        <v>0</v>
      </c>
      <c r="BS45" s="15">
        <v>337</v>
      </c>
      <c r="BT45">
        <f t="shared" si="12"/>
        <v>0</v>
      </c>
    </row>
    <row r="46" spans="1:72" x14ac:dyDescent="0.35">
      <c r="A46" s="17">
        <v>2024</v>
      </c>
      <c r="B46" s="17">
        <v>3</v>
      </c>
      <c r="C46" s="18" t="str">
        <f t="shared" si="1"/>
        <v>202403</v>
      </c>
      <c r="D46" s="84">
        <f t="shared" si="3"/>
        <v>45352</v>
      </c>
      <c r="E46" s="14">
        <v>956</v>
      </c>
      <c r="F46" s="14">
        <v>228</v>
      </c>
      <c r="G46" s="14">
        <v>0</v>
      </c>
      <c r="H46" s="14">
        <v>10</v>
      </c>
      <c r="I46" s="14">
        <v>10</v>
      </c>
      <c r="J46" s="14">
        <v>1</v>
      </c>
      <c r="K46" s="14">
        <v>102</v>
      </c>
      <c r="L46" s="14">
        <v>20</v>
      </c>
      <c r="M46" s="14">
        <v>122</v>
      </c>
      <c r="N46" s="14">
        <v>1248</v>
      </c>
      <c r="O46" s="14">
        <v>540</v>
      </c>
      <c r="P46" s="14">
        <v>1788</v>
      </c>
      <c r="Q46" s="14">
        <v>19</v>
      </c>
      <c r="R46" s="14">
        <v>12</v>
      </c>
      <c r="S46" s="14">
        <v>31</v>
      </c>
      <c r="T46" s="14">
        <v>25</v>
      </c>
      <c r="U46" s="12">
        <f t="shared" si="4"/>
        <v>3161</v>
      </c>
      <c r="V46" s="39"/>
      <c r="W46" s="14">
        <v>747</v>
      </c>
      <c r="X46" s="14">
        <v>190</v>
      </c>
      <c r="Y46" s="14">
        <v>0</v>
      </c>
      <c r="Z46" s="14">
        <v>0</v>
      </c>
      <c r="AA46" s="14">
        <v>0</v>
      </c>
      <c r="AB46" s="14">
        <v>1</v>
      </c>
      <c r="AC46" s="14">
        <v>28</v>
      </c>
      <c r="AD46" s="14">
        <v>7</v>
      </c>
      <c r="AE46" s="14">
        <v>35</v>
      </c>
      <c r="AF46" s="14">
        <v>646</v>
      </c>
      <c r="AG46" s="14">
        <v>61</v>
      </c>
      <c r="AH46" s="14">
        <v>707</v>
      </c>
      <c r="AI46" s="14">
        <v>12</v>
      </c>
      <c r="AJ46" s="14">
        <v>3</v>
      </c>
      <c r="AK46" s="14">
        <v>15</v>
      </c>
      <c r="AL46" s="14">
        <v>2</v>
      </c>
      <c r="AM46" s="14">
        <f t="shared" si="5"/>
        <v>1697</v>
      </c>
      <c r="AN46" s="14">
        <f t="shared" si="6"/>
        <v>1695</v>
      </c>
      <c r="AO46" s="14">
        <v>209</v>
      </c>
      <c r="AP46" s="14">
        <v>38</v>
      </c>
      <c r="AQ46" s="14">
        <v>0</v>
      </c>
      <c r="AR46" s="14">
        <v>10</v>
      </c>
      <c r="AS46" s="14">
        <v>10</v>
      </c>
      <c r="AT46" s="14">
        <v>0</v>
      </c>
      <c r="AU46" s="14">
        <v>74</v>
      </c>
      <c r="AV46" s="14">
        <v>13</v>
      </c>
      <c r="AW46" s="14">
        <v>87</v>
      </c>
      <c r="AX46" s="14">
        <v>602</v>
      </c>
      <c r="AY46" s="14">
        <v>479</v>
      </c>
      <c r="AZ46" s="14">
        <v>1081</v>
      </c>
      <c r="BA46" s="14">
        <v>7</v>
      </c>
      <c r="BB46" s="14">
        <v>9</v>
      </c>
      <c r="BC46" s="14">
        <v>16</v>
      </c>
      <c r="BD46" s="14">
        <v>23</v>
      </c>
      <c r="BE46" s="14">
        <f t="shared" si="7"/>
        <v>1464</v>
      </c>
      <c r="BF46" s="14">
        <f t="shared" si="8"/>
        <v>1441</v>
      </c>
      <c r="BI46" s="13">
        <f t="shared" si="9"/>
        <v>0.53685542549826004</v>
      </c>
      <c r="BK46" s="14">
        <f t="shared" si="2"/>
        <v>71</v>
      </c>
      <c r="BL46" s="13">
        <f t="shared" si="10"/>
        <v>4.1838538597525045E-2</v>
      </c>
      <c r="BN46" s="15">
        <v>0</v>
      </c>
      <c r="BO46" s="15">
        <v>47</v>
      </c>
      <c r="BP46" s="15">
        <v>7</v>
      </c>
      <c r="BR46">
        <f t="shared" si="11"/>
        <v>0</v>
      </c>
      <c r="BS46" s="15">
        <v>347</v>
      </c>
      <c r="BT46">
        <f t="shared" si="12"/>
        <v>0</v>
      </c>
    </row>
    <row r="47" spans="1:72" x14ac:dyDescent="0.35">
      <c r="A47" s="17">
        <v>2024</v>
      </c>
      <c r="B47" s="17">
        <v>4</v>
      </c>
      <c r="C47" s="18" t="str">
        <f t="shared" si="1"/>
        <v>202404</v>
      </c>
      <c r="D47" s="84">
        <f t="shared" si="3"/>
        <v>45383</v>
      </c>
      <c r="E47" s="14">
        <v>832</v>
      </c>
      <c r="F47" s="14">
        <v>201</v>
      </c>
      <c r="G47" s="14">
        <v>0</v>
      </c>
      <c r="H47" s="14">
        <v>9</v>
      </c>
      <c r="I47" s="14">
        <v>9</v>
      </c>
      <c r="J47" s="14">
        <v>1</v>
      </c>
      <c r="K47" s="14">
        <v>92</v>
      </c>
      <c r="L47" s="14">
        <v>20</v>
      </c>
      <c r="M47" s="14">
        <v>112</v>
      </c>
      <c r="N47" s="14">
        <v>1183</v>
      </c>
      <c r="O47" s="14">
        <v>494</v>
      </c>
      <c r="P47" s="14">
        <v>1677</v>
      </c>
      <c r="Q47" s="14">
        <v>15</v>
      </c>
      <c r="R47" s="14">
        <v>10</v>
      </c>
      <c r="S47" s="14">
        <v>25</v>
      </c>
      <c r="T47" s="14">
        <v>25</v>
      </c>
      <c r="U47" s="12">
        <f t="shared" si="4"/>
        <v>2882</v>
      </c>
      <c r="V47" s="39"/>
      <c r="W47" s="14">
        <v>641</v>
      </c>
      <c r="X47" s="14">
        <v>166</v>
      </c>
      <c r="Y47" s="14">
        <v>0</v>
      </c>
      <c r="Z47" s="14">
        <v>0</v>
      </c>
      <c r="AA47" s="14">
        <v>0</v>
      </c>
      <c r="AB47" s="14">
        <v>1</v>
      </c>
      <c r="AC47" s="14">
        <v>23</v>
      </c>
      <c r="AD47" s="14">
        <v>7</v>
      </c>
      <c r="AE47" s="14">
        <v>30</v>
      </c>
      <c r="AF47" s="14">
        <v>627</v>
      </c>
      <c r="AG47" s="14">
        <v>54</v>
      </c>
      <c r="AH47" s="14">
        <v>681</v>
      </c>
      <c r="AI47" s="14">
        <v>8</v>
      </c>
      <c r="AJ47" s="14">
        <v>1</v>
      </c>
      <c r="AK47" s="14">
        <v>9</v>
      </c>
      <c r="AL47" s="14">
        <v>3</v>
      </c>
      <c r="AM47" s="14">
        <f t="shared" si="5"/>
        <v>1531</v>
      </c>
      <c r="AN47" s="14">
        <f t="shared" si="6"/>
        <v>1528</v>
      </c>
      <c r="AO47" s="14">
        <v>191</v>
      </c>
      <c r="AP47" s="14">
        <v>35</v>
      </c>
      <c r="AQ47" s="14">
        <v>0</v>
      </c>
      <c r="AR47" s="14">
        <v>9</v>
      </c>
      <c r="AS47" s="14">
        <v>9</v>
      </c>
      <c r="AT47" s="14">
        <v>0</v>
      </c>
      <c r="AU47" s="14">
        <v>69</v>
      </c>
      <c r="AV47" s="14">
        <v>13</v>
      </c>
      <c r="AW47" s="14">
        <v>82</v>
      </c>
      <c r="AX47" s="14">
        <v>556</v>
      </c>
      <c r="AY47" s="14">
        <v>440</v>
      </c>
      <c r="AZ47" s="14">
        <v>996</v>
      </c>
      <c r="BA47" s="14">
        <v>7</v>
      </c>
      <c r="BB47" s="14">
        <v>9</v>
      </c>
      <c r="BC47" s="14">
        <v>16</v>
      </c>
      <c r="BD47" s="14">
        <v>22</v>
      </c>
      <c r="BE47" s="14">
        <f t="shared" si="7"/>
        <v>1351</v>
      </c>
      <c r="BF47" s="14">
        <f t="shared" si="8"/>
        <v>1329</v>
      </c>
      <c r="BI47" s="13">
        <f t="shared" si="9"/>
        <v>0.53122831367106171</v>
      </c>
      <c r="BK47" s="14">
        <f t="shared" si="2"/>
        <v>62</v>
      </c>
      <c r="BL47" s="13">
        <f t="shared" si="10"/>
        <v>4.0496407576747225E-2</v>
      </c>
      <c r="BN47" s="15">
        <v>0</v>
      </c>
      <c r="BO47" s="15">
        <v>49</v>
      </c>
      <c r="BP47" s="15">
        <v>3</v>
      </c>
      <c r="BR47">
        <f t="shared" si="11"/>
        <v>0</v>
      </c>
      <c r="BS47" s="15">
        <v>313</v>
      </c>
      <c r="BT47">
        <f t="shared" si="12"/>
        <v>0</v>
      </c>
    </row>
    <row r="48" spans="1:72" x14ac:dyDescent="0.35">
      <c r="A48" s="17">
        <v>2024</v>
      </c>
      <c r="B48" s="17">
        <v>5</v>
      </c>
      <c r="C48" s="18" t="str">
        <f t="shared" si="1"/>
        <v>202405</v>
      </c>
      <c r="D48" s="84">
        <f t="shared" si="3"/>
        <v>45413</v>
      </c>
      <c r="E48" s="14">
        <v>827</v>
      </c>
      <c r="F48" s="14">
        <v>184</v>
      </c>
      <c r="G48" s="14">
        <v>0</v>
      </c>
      <c r="H48" s="14">
        <v>8</v>
      </c>
      <c r="I48" s="14">
        <v>8</v>
      </c>
      <c r="J48" s="14">
        <v>1</v>
      </c>
      <c r="K48" s="14">
        <v>97</v>
      </c>
      <c r="L48" s="14">
        <v>16</v>
      </c>
      <c r="M48" s="14">
        <v>113</v>
      </c>
      <c r="N48" s="14">
        <v>1177</v>
      </c>
      <c r="O48" s="14">
        <v>472</v>
      </c>
      <c r="P48" s="14">
        <v>1649</v>
      </c>
      <c r="Q48" s="14">
        <v>8</v>
      </c>
      <c r="R48" s="14">
        <v>10</v>
      </c>
      <c r="S48" s="14">
        <v>18</v>
      </c>
      <c r="T48" s="14">
        <v>30</v>
      </c>
      <c r="U48" s="12">
        <f t="shared" si="4"/>
        <v>2830</v>
      </c>
      <c r="V48" s="39"/>
      <c r="W48" s="14">
        <v>645</v>
      </c>
      <c r="X48" s="14">
        <v>151</v>
      </c>
      <c r="Y48" s="14">
        <v>0</v>
      </c>
      <c r="Z48" s="14">
        <v>0</v>
      </c>
      <c r="AA48" s="14">
        <v>0</v>
      </c>
      <c r="AB48" s="14">
        <v>1</v>
      </c>
      <c r="AC48" s="14">
        <v>31</v>
      </c>
      <c r="AD48" s="14">
        <v>4</v>
      </c>
      <c r="AE48" s="14">
        <v>35</v>
      </c>
      <c r="AF48" s="14">
        <v>646</v>
      </c>
      <c r="AG48" s="14">
        <v>59</v>
      </c>
      <c r="AH48" s="14">
        <v>705</v>
      </c>
      <c r="AI48" s="14">
        <v>2</v>
      </c>
      <c r="AJ48" s="14">
        <v>1</v>
      </c>
      <c r="AK48" s="14">
        <v>3</v>
      </c>
      <c r="AL48" s="14">
        <v>3</v>
      </c>
      <c r="AM48" s="14">
        <f t="shared" si="5"/>
        <v>1543</v>
      </c>
      <c r="AN48" s="14">
        <f t="shared" si="6"/>
        <v>1540</v>
      </c>
      <c r="AO48" s="14">
        <v>182</v>
      </c>
      <c r="AP48" s="14">
        <v>33</v>
      </c>
      <c r="AQ48" s="14">
        <v>0</v>
      </c>
      <c r="AR48" s="14">
        <v>8</v>
      </c>
      <c r="AS48" s="14">
        <v>8</v>
      </c>
      <c r="AT48" s="14">
        <v>0</v>
      </c>
      <c r="AU48" s="14">
        <v>66</v>
      </c>
      <c r="AV48" s="14">
        <v>12</v>
      </c>
      <c r="AW48" s="14">
        <v>78</v>
      </c>
      <c r="AX48" s="14">
        <v>531</v>
      </c>
      <c r="AY48" s="14">
        <v>413</v>
      </c>
      <c r="AZ48" s="14">
        <v>944</v>
      </c>
      <c r="BA48" s="14">
        <v>6</v>
      </c>
      <c r="BB48" s="14">
        <v>9</v>
      </c>
      <c r="BC48" s="14">
        <v>15</v>
      </c>
      <c r="BD48" s="14">
        <v>27</v>
      </c>
      <c r="BE48" s="14">
        <f t="shared" si="7"/>
        <v>1287</v>
      </c>
      <c r="BF48" s="14">
        <f t="shared" si="8"/>
        <v>1260</v>
      </c>
      <c r="BI48" s="13">
        <f t="shared" si="9"/>
        <v>0.54522968197879862</v>
      </c>
      <c r="BK48" s="14">
        <f t="shared" si="2"/>
        <v>64</v>
      </c>
      <c r="BL48" s="13">
        <f t="shared" si="10"/>
        <v>4.1477640959170448E-2</v>
      </c>
      <c r="BN48" s="15">
        <v>0</v>
      </c>
      <c r="BO48" s="15">
        <v>43</v>
      </c>
      <c r="BP48" s="15">
        <v>2</v>
      </c>
      <c r="BR48">
        <f t="shared" si="11"/>
        <v>0</v>
      </c>
      <c r="BS48" s="15">
        <v>296</v>
      </c>
      <c r="BT48">
        <f t="shared" si="12"/>
        <v>0</v>
      </c>
    </row>
    <row r="49" spans="1:72" x14ac:dyDescent="0.35">
      <c r="A49" s="17">
        <v>2024</v>
      </c>
      <c r="B49" s="17">
        <v>6</v>
      </c>
      <c r="C49" s="18" t="str">
        <f t="shared" si="1"/>
        <v>202406</v>
      </c>
      <c r="D49" s="84">
        <f t="shared" si="3"/>
        <v>45444</v>
      </c>
      <c r="E49" s="14">
        <v>1050</v>
      </c>
      <c r="F49" s="14">
        <v>200</v>
      </c>
      <c r="G49" s="14">
        <v>0</v>
      </c>
      <c r="H49" s="14">
        <v>8</v>
      </c>
      <c r="I49" s="14">
        <v>8</v>
      </c>
      <c r="J49" s="14">
        <v>1</v>
      </c>
      <c r="K49" s="14">
        <v>118</v>
      </c>
      <c r="L49" s="14">
        <v>24</v>
      </c>
      <c r="M49" s="14">
        <v>142</v>
      </c>
      <c r="N49" s="14">
        <v>1329</v>
      </c>
      <c r="O49" s="14">
        <v>570</v>
      </c>
      <c r="P49" s="14">
        <v>1899</v>
      </c>
      <c r="Q49" s="14">
        <v>8</v>
      </c>
      <c r="R49" s="14">
        <v>12</v>
      </c>
      <c r="S49" s="14">
        <v>20</v>
      </c>
      <c r="T49" s="14">
        <v>31</v>
      </c>
      <c r="U49" s="12">
        <f t="shared" si="4"/>
        <v>3351</v>
      </c>
      <c r="V49" s="39"/>
      <c r="W49" s="14">
        <v>834</v>
      </c>
      <c r="X49" s="14">
        <v>161</v>
      </c>
      <c r="Y49" s="14">
        <v>0</v>
      </c>
      <c r="Z49" s="14">
        <v>0</v>
      </c>
      <c r="AA49" s="14">
        <v>0</v>
      </c>
      <c r="AB49" s="14">
        <v>1</v>
      </c>
      <c r="AC49" s="14">
        <v>41</v>
      </c>
      <c r="AD49" s="14">
        <v>10</v>
      </c>
      <c r="AE49" s="14">
        <v>51</v>
      </c>
      <c r="AF49" s="14">
        <v>705</v>
      </c>
      <c r="AG49" s="14">
        <v>74</v>
      </c>
      <c r="AH49" s="14">
        <v>779</v>
      </c>
      <c r="AI49" s="14">
        <v>1</v>
      </c>
      <c r="AJ49" s="14">
        <v>1</v>
      </c>
      <c r="AK49" s="14">
        <v>2</v>
      </c>
      <c r="AL49" s="14">
        <v>5</v>
      </c>
      <c r="AM49" s="14">
        <f t="shared" si="5"/>
        <v>1833</v>
      </c>
      <c r="AN49" s="14">
        <f t="shared" si="6"/>
        <v>1828</v>
      </c>
      <c r="AO49" s="14">
        <v>216</v>
      </c>
      <c r="AP49" s="14">
        <v>39</v>
      </c>
      <c r="AQ49" s="14">
        <v>0</v>
      </c>
      <c r="AR49" s="14">
        <v>8</v>
      </c>
      <c r="AS49" s="14">
        <v>8</v>
      </c>
      <c r="AT49" s="14">
        <v>0</v>
      </c>
      <c r="AU49" s="14">
        <v>77</v>
      </c>
      <c r="AV49" s="14">
        <v>14</v>
      </c>
      <c r="AW49" s="14">
        <v>91</v>
      </c>
      <c r="AX49" s="14">
        <v>624</v>
      </c>
      <c r="AY49" s="14">
        <v>496</v>
      </c>
      <c r="AZ49" s="14">
        <v>1120</v>
      </c>
      <c r="BA49" s="14">
        <v>7</v>
      </c>
      <c r="BB49" s="14">
        <v>11</v>
      </c>
      <c r="BC49" s="14">
        <v>18</v>
      </c>
      <c r="BD49" s="14">
        <v>26</v>
      </c>
      <c r="BE49" s="14">
        <f t="shared" si="7"/>
        <v>1518</v>
      </c>
      <c r="BF49" s="14">
        <f t="shared" si="8"/>
        <v>1492</v>
      </c>
      <c r="BI49" s="13">
        <f t="shared" si="9"/>
        <v>0.54700089525514772</v>
      </c>
      <c r="BK49" s="14">
        <f t="shared" si="2"/>
        <v>85</v>
      </c>
      <c r="BL49" s="13">
        <f t="shared" si="10"/>
        <v>4.6372067648663397E-2</v>
      </c>
      <c r="BN49" s="15">
        <v>0</v>
      </c>
      <c r="BO49" s="15">
        <v>54</v>
      </c>
      <c r="BP49" s="15">
        <v>0</v>
      </c>
      <c r="BR49">
        <f t="shared" si="11"/>
        <v>0</v>
      </c>
      <c r="BS49" s="15">
        <v>314</v>
      </c>
      <c r="BT49">
        <f t="shared" si="12"/>
        <v>0</v>
      </c>
    </row>
    <row r="50" spans="1:72" x14ac:dyDescent="0.35">
      <c r="A50" s="17">
        <v>2024</v>
      </c>
      <c r="B50" s="17">
        <v>7</v>
      </c>
      <c r="C50" s="18" t="str">
        <f t="shared" si="1"/>
        <v>202407</v>
      </c>
      <c r="D50" s="84">
        <f t="shared" si="3"/>
        <v>45474</v>
      </c>
      <c r="E50" s="14">
        <v>1543</v>
      </c>
      <c r="F50" s="14">
        <v>218</v>
      </c>
      <c r="G50" s="14">
        <v>0</v>
      </c>
      <c r="H50" s="14">
        <v>9</v>
      </c>
      <c r="I50" s="14">
        <v>9</v>
      </c>
      <c r="J50" s="14">
        <v>1</v>
      </c>
      <c r="K50" s="14">
        <v>158</v>
      </c>
      <c r="L50" s="14">
        <v>24</v>
      </c>
      <c r="M50" s="14">
        <v>182</v>
      </c>
      <c r="N50" s="14">
        <v>1399</v>
      </c>
      <c r="O50" s="14">
        <v>668</v>
      </c>
      <c r="P50" s="14">
        <v>2067</v>
      </c>
      <c r="Q50" s="14">
        <v>10</v>
      </c>
      <c r="R50" s="14">
        <v>10</v>
      </c>
      <c r="S50" s="14">
        <v>20</v>
      </c>
      <c r="T50" s="14">
        <v>34</v>
      </c>
      <c r="U50" s="12">
        <f t="shared" si="4"/>
        <v>4074</v>
      </c>
      <c r="V50" s="39"/>
      <c r="W50" s="14">
        <v>1284</v>
      </c>
      <c r="X50" s="14">
        <v>172</v>
      </c>
      <c r="Y50" s="14">
        <v>0</v>
      </c>
      <c r="Z50" s="14">
        <v>0</v>
      </c>
      <c r="AA50" s="14">
        <v>0</v>
      </c>
      <c r="AB50" s="14">
        <v>1</v>
      </c>
      <c r="AC50" s="14">
        <v>67</v>
      </c>
      <c r="AD50" s="14">
        <v>7</v>
      </c>
      <c r="AE50" s="14">
        <v>74</v>
      </c>
      <c r="AF50" s="14">
        <v>661</v>
      </c>
      <c r="AG50" s="14">
        <v>75</v>
      </c>
      <c r="AH50" s="14">
        <v>736</v>
      </c>
      <c r="AI50" s="14">
        <v>1</v>
      </c>
      <c r="AJ50" s="14">
        <v>0</v>
      </c>
      <c r="AK50" s="14">
        <v>1</v>
      </c>
      <c r="AL50" s="14">
        <v>3</v>
      </c>
      <c r="AM50" s="14">
        <f t="shared" si="5"/>
        <v>2271</v>
      </c>
      <c r="AN50" s="14">
        <f t="shared" si="6"/>
        <v>2268</v>
      </c>
      <c r="AO50" s="14">
        <v>259</v>
      </c>
      <c r="AP50" s="14">
        <v>46</v>
      </c>
      <c r="AQ50" s="14">
        <v>0</v>
      </c>
      <c r="AR50" s="14">
        <v>9</v>
      </c>
      <c r="AS50" s="14">
        <v>9</v>
      </c>
      <c r="AT50" s="14">
        <v>0</v>
      </c>
      <c r="AU50" s="14">
        <v>91</v>
      </c>
      <c r="AV50" s="14">
        <v>17</v>
      </c>
      <c r="AW50" s="14">
        <v>108</v>
      </c>
      <c r="AX50" s="14">
        <v>738</v>
      </c>
      <c r="AY50" s="14">
        <v>593</v>
      </c>
      <c r="AZ50" s="14">
        <v>1331</v>
      </c>
      <c r="BA50" s="14">
        <v>9</v>
      </c>
      <c r="BB50" s="14">
        <v>10</v>
      </c>
      <c r="BC50" s="14">
        <v>19</v>
      </c>
      <c r="BD50" s="14">
        <v>31</v>
      </c>
      <c r="BE50" s="14">
        <f t="shared" si="7"/>
        <v>1803</v>
      </c>
      <c r="BF50" s="14">
        <f t="shared" si="8"/>
        <v>1772</v>
      </c>
      <c r="BI50" s="13">
        <f t="shared" si="9"/>
        <v>0.55743740795287189</v>
      </c>
      <c r="BK50" s="14">
        <f t="shared" si="2"/>
        <v>82</v>
      </c>
      <c r="BL50" s="13">
        <f t="shared" si="10"/>
        <v>3.6107441655658302E-2</v>
      </c>
      <c r="BN50" s="15">
        <v>1</v>
      </c>
      <c r="BO50" s="15">
        <v>64</v>
      </c>
      <c r="BP50" s="15">
        <v>1</v>
      </c>
      <c r="BR50">
        <f t="shared" si="11"/>
        <v>0</v>
      </c>
      <c r="BS50" s="15">
        <v>386</v>
      </c>
      <c r="BT50">
        <f t="shared" si="12"/>
        <v>0</v>
      </c>
    </row>
    <row r="51" spans="1:72" x14ac:dyDescent="0.35">
      <c r="A51" s="17">
        <v>2024</v>
      </c>
      <c r="B51" s="17">
        <v>8</v>
      </c>
      <c r="C51" s="18" t="str">
        <f t="shared" si="1"/>
        <v>202408</v>
      </c>
      <c r="D51" s="84">
        <f t="shared" si="3"/>
        <v>45505</v>
      </c>
      <c r="E51" s="14">
        <v>1600</v>
      </c>
      <c r="F51" s="14">
        <v>229</v>
      </c>
      <c r="G51" s="14">
        <v>0</v>
      </c>
      <c r="H51" s="14">
        <v>9</v>
      </c>
      <c r="I51" s="14">
        <v>9</v>
      </c>
      <c r="J51" s="14">
        <v>0</v>
      </c>
      <c r="K51" s="14">
        <v>172</v>
      </c>
      <c r="L51" s="14">
        <v>27</v>
      </c>
      <c r="M51" s="14">
        <v>199</v>
      </c>
      <c r="N51" s="14">
        <v>1430</v>
      </c>
      <c r="O51" s="14">
        <v>693</v>
      </c>
      <c r="P51" s="14">
        <v>2123</v>
      </c>
      <c r="Q51" s="14">
        <v>10</v>
      </c>
      <c r="R51" s="14">
        <v>12</v>
      </c>
      <c r="S51" s="14">
        <v>22</v>
      </c>
      <c r="T51" s="14">
        <v>34</v>
      </c>
      <c r="U51" s="12">
        <f t="shared" si="4"/>
        <v>4216</v>
      </c>
      <c r="V51" s="39"/>
      <c r="W51" s="14">
        <v>1333</v>
      </c>
      <c r="X51" s="14">
        <v>182</v>
      </c>
      <c r="Y51" s="14">
        <v>0</v>
      </c>
      <c r="Z51" s="14">
        <v>0</v>
      </c>
      <c r="AA51" s="14">
        <v>0</v>
      </c>
      <c r="AB51" s="14">
        <v>0</v>
      </c>
      <c r="AC51" s="14">
        <v>78</v>
      </c>
      <c r="AD51" s="14">
        <v>10</v>
      </c>
      <c r="AE51" s="14">
        <v>88</v>
      </c>
      <c r="AF51" s="14">
        <v>670</v>
      </c>
      <c r="AG51" s="14">
        <v>74</v>
      </c>
      <c r="AH51" s="14">
        <v>744</v>
      </c>
      <c r="AI51" s="14">
        <v>1</v>
      </c>
      <c r="AJ51" s="14">
        <v>0</v>
      </c>
      <c r="AK51" s="14">
        <v>1</v>
      </c>
      <c r="AL51" s="14">
        <v>4</v>
      </c>
      <c r="AM51" s="14">
        <f t="shared" si="5"/>
        <v>2352</v>
      </c>
      <c r="AN51" s="14">
        <f t="shared" si="6"/>
        <v>2348</v>
      </c>
      <c r="AO51" s="14">
        <v>267</v>
      </c>
      <c r="AP51" s="14">
        <v>47</v>
      </c>
      <c r="AQ51" s="14">
        <v>0</v>
      </c>
      <c r="AR51" s="14">
        <v>9</v>
      </c>
      <c r="AS51" s="14">
        <v>9</v>
      </c>
      <c r="AT51" s="14">
        <v>0</v>
      </c>
      <c r="AU51" s="14">
        <v>94</v>
      </c>
      <c r="AV51" s="14">
        <v>17</v>
      </c>
      <c r="AW51" s="14">
        <v>111</v>
      </c>
      <c r="AX51" s="14">
        <v>760</v>
      </c>
      <c r="AY51" s="14">
        <v>619</v>
      </c>
      <c r="AZ51" s="14">
        <v>1379</v>
      </c>
      <c r="BA51" s="14">
        <v>9</v>
      </c>
      <c r="BB51" s="14">
        <v>12</v>
      </c>
      <c r="BC51" s="14">
        <v>21</v>
      </c>
      <c r="BD51" s="14">
        <v>30</v>
      </c>
      <c r="BE51" s="14">
        <f t="shared" si="7"/>
        <v>1864</v>
      </c>
      <c r="BF51" s="14">
        <f t="shared" si="8"/>
        <v>1834</v>
      </c>
      <c r="BI51" s="13">
        <f t="shared" si="9"/>
        <v>0.55787476280834913</v>
      </c>
      <c r="BK51" s="14">
        <f t="shared" si="2"/>
        <v>84</v>
      </c>
      <c r="BL51" s="13">
        <f t="shared" si="10"/>
        <v>3.5714285714285712E-2</v>
      </c>
      <c r="BN51" s="15">
        <v>2</v>
      </c>
      <c r="BO51" s="15">
        <v>61</v>
      </c>
      <c r="BP51" s="15">
        <v>1</v>
      </c>
      <c r="BR51">
        <f t="shared" si="11"/>
        <v>0</v>
      </c>
      <c r="BS51" s="15">
        <v>354</v>
      </c>
      <c r="BT51">
        <f t="shared" si="12"/>
        <v>0</v>
      </c>
    </row>
    <row r="52" spans="1:72" x14ac:dyDescent="0.35">
      <c r="A52" s="17">
        <v>2024</v>
      </c>
      <c r="B52" s="17">
        <v>9</v>
      </c>
      <c r="C52" s="18" t="str">
        <f t="shared" si="1"/>
        <v>202409</v>
      </c>
      <c r="D52" s="84">
        <f t="shared" si="3"/>
        <v>45536</v>
      </c>
      <c r="E52" s="14">
        <v>1425</v>
      </c>
      <c r="F52" s="14">
        <v>217</v>
      </c>
      <c r="G52" s="14">
        <v>0</v>
      </c>
      <c r="H52" s="14">
        <v>9</v>
      </c>
      <c r="I52" s="14">
        <v>9</v>
      </c>
      <c r="J52" s="14">
        <v>1</v>
      </c>
      <c r="K52" s="14">
        <v>160</v>
      </c>
      <c r="L52" s="14">
        <v>26</v>
      </c>
      <c r="M52" s="14">
        <v>186</v>
      </c>
      <c r="N52" s="14">
        <v>1408</v>
      </c>
      <c r="O52" s="14">
        <v>672</v>
      </c>
      <c r="P52" s="14">
        <v>2080</v>
      </c>
      <c r="Q52" s="14">
        <v>8</v>
      </c>
      <c r="R52" s="14">
        <v>10</v>
      </c>
      <c r="S52" s="14">
        <v>18</v>
      </c>
      <c r="T52" s="14">
        <v>29</v>
      </c>
      <c r="U52" s="12">
        <f t="shared" si="4"/>
        <v>3965</v>
      </c>
      <c r="V52" s="39"/>
      <c r="W52" s="14">
        <v>1170</v>
      </c>
      <c r="X52" s="14">
        <v>172</v>
      </c>
      <c r="Y52" s="14">
        <v>0</v>
      </c>
      <c r="Z52" s="14">
        <v>0</v>
      </c>
      <c r="AA52" s="14">
        <v>0</v>
      </c>
      <c r="AB52" s="14">
        <v>1</v>
      </c>
      <c r="AC52" s="14">
        <v>70</v>
      </c>
      <c r="AD52" s="14">
        <v>10</v>
      </c>
      <c r="AE52" s="14">
        <v>80</v>
      </c>
      <c r="AF52" s="14">
        <v>678</v>
      </c>
      <c r="AG52" s="14">
        <v>73</v>
      </c>
      <c r="AH52" s="14">
        <v>751</v>
      </c>
      <c r="AI52" s="14">
        <v>0</v>
      </c>
      <c r="AJ52" s="14">
        <v>0</v>
      </c>
      <c r="AK52" s="14">
        <v>0</v>
      </c>
      <c r="AL52" s="14">
        <v>4</v>
      </c>
      <c r="AM52" s="14">
        <f t="shared" si="5"/>
        <v>2178</v>
      </c>
      <c r="AN52" s="14">
        <f t="shared" si="6"/>
        <v>2174</v>
      </c>
      <c r="AO52" s="14">
        <v>255</v>
      </c>
      <c r="AP52" s="14">
        <v>45</v>
      </c>
      <c r="AQ52" s="14">
        <v>0</v>
      </c>
      <c r="AR52" s="14">
        <v>9</v>
      </c>
      <c r="AS52" s="14">
        <v>9</v>
      </c>
      <c r="AT52" s="14">
        <v>0</v>
      </c>
      <c r="AU52" s="14">
        <v>90</v>
      </c>
      <c r="AV52" s="14">
        <v>16</v>
      </c>
      <c r="AW52" s="14">
        <v>106</v>
      </c>
      <c r="AX52" s="14">
        <v>730</v>
      </c>
      <c r="AY52" s="14">
        <v>599</v>
      </c>
      <c r="AZ52" s="14">
        <v>1329</v>
      </c>
      <c r="BA52" s="14">
        <v>8</v>
      </c>
      <c r="BB52" s="14">
        <v>10</v>
      </c>
      <c r="BC52" s="14">
        <v>18</v>
      </c>
      <c r="BD52" s="14">
        <v>25</v>
      </c>
      <c r="BE52" s="14">
        <f t="shared" si="7"/>
        <v>1787</v>
      </c>
      <c r="BF52" s="14">
        <f t="shared" si="8"/>
        <v>1762</v>
      </c>
      <c r="BI52" s="13">
        <f t="shared" si="9"/>
        <v>0.54930643127364442</v>
      </c>
      <c r="BK52" s="14">
        <f t="shared" si="2"/>
        <v>83</v>
      </c>
      <c r="BL52" s="13">
        <f t="shared" si="10"/>
        <v>3.8108356290174471E-2</v>
      </c>
      <c r="BN52" s="15">
        <v>1</v>
      </c>
      <c r="BO52" s="15">
        <v>60</v>
      </c>
      <c r="BP52" s="15">
        <v>0</v>
      </c>
      <c r="BR52">
        <f t="shared" si="11"/>
        <v>0</v>
      </c>
      <c r="BS52" s="15">
        <v>344</v>
      </c>
      <c r="BT52">
        <f t="shared" si="12"/>
        <v>0</v>
      </c>
    </row>
    <row r="53" spans="1:72" x14ac:dyDescent="0.35">
      <c r="A53" s="17">
        <v>2024</v>
      </c>
      <c r="B53" s="17">
        <v>10</v>
      </c>
      <c r="C53" s="18" t="str">
        <f t="shared" si="1"/>
        <v>202410</v>
      </c>
      <c r="D53" s="84">
        <f t="shared" si="3"/>
        <v>45566</v>
      </c>
      <c r="E53" s="14">
        <v>1020</v>
      </c>
      <c r="F53" s="14">
        <v>190</v>
      </c>
      <c r="G53" s="14">
        <v>0</v>
      </c>
      <c r="H53" s="14">
        <v>9</v>
      </c>
      <c r="I53" s="14">
        <v>9</v>
      </c>
      <c r="J53" s="14">
        <v>1</v>
      </c>
      <c r="K53" s="14">
        <v>123</v>
      </c>
      <c r="L53" s="14">
        <v>20</v>
      </c>
      <c r="M53" s="14">
        <v>143</v>
      </c>
      <c r="N53" s="14">
        <v>1224</v>
      </c>
      <c r="O53" s="14">
        <v>531</v>
      </c>
      <c r="P53" s="14">
        <v>1755</v>
      </c>
      <c r="Q53" s="14">
        <v>8</v>
      </c>
      <c r="R53" s="14">
        <v>8</v>
      </c>
      <c r="S53" s="14">
        <v>16</v>
      </c>
      <c r="T53" s="14">
        <v>30</v>
      </c>
      <c r="U53" s="12">
        <f t="shared" si="4"/>
        <v>3164</v>
      </c>
      <c r="V53" s="39"/>
      <c r="W53" s="14">
        <v>816</v>
      </c>
      <c r="X53" s="14">
        <v>153</v>
      </c>
      <c r="Y53" s="14">
        <v>0</v>
      </c>
      <c r="Z53" s="14">
        <v>0</v>
      </c>
      <c r="AA53" s="14">
        <v>0</v>
      </c>
      <c r="AB53" s="14">
        <v>1</v>
      </c>
      <c r="AC53" s="14">
        <v>50</v>
      </c>
      <c r="AD53" s="14">
        <v>7</v>
      </c>
      <c r="AE53" s="14">
        <v>57</v>
      </c>
      <c r="AF53" s="14">
        <v>637</v>
      </c>
      <c r="AG53" s="14">
        <v>67</v>
      </c>
      <c r="AH53" s="14">
        <v>704</v>
      </c>
      <c r="AI53" s="14">
        <v>1</v>
      </c>
      <c r="AJ53" s="14">
        <v>0</v>
      </c>
      <c r="AK53" s="14">
        <v>1</v>
      </c>
      <c r="AL53" s="14">
        <v>4</v>
      </c>
      <c r="AM53" s="14">
        <f t="shared" si="5"/>
        <v>1736</v>
      </c>
      <c r="AN53" s="14">
        <f t="shared" si="6"/>
        <v>1732</v>
      </c>
      <c r="AO53" s="14">
        <v>204</v>
      </c>
      <c r="AP53" s="14">
        <v>37</v>
      </c>
      <c r="AQ53" s="14">
        <v>0</v>
      </c>
      <c r="AR53" s="14">
        <v>9</v>
      </c>
      <c r="AS53" s="14">
        <v>9</v>
      </c>
      <c r="AT53" s="14">
        <v>0</v>
      </c>
      <c r="AU53" s="14">
        <v>73</v>
      </c>
      <c r="AV53" s="14">
        <v>13</v>
      </c>
      <c r="AW53" s="14">
        <v>86</v>
      </c>
      <c r="AX53" s="14">
        <v>587</v>
      </c>
      <c r="AY53" s="14">
        <v>464</v>
      </c>
      <c r="AZ53" s="14">
        <v>1051</v>
      </c>
      <c r="BA53" s="14">
        <v>7</v>
      </c>
      <c r="BB53" s="14">
        <v>8</v>
      </c>
      <c r="BC53" s="14">
        <v>15</v>
      </c>
      <c r="BD53" s="14">
        <v>26</v>
      </c>
      <c r="BE53" s="14">
        <f t="shared" si="7"/>
        <v>1428</v>
      </c>
      <c r="BF53" s="14">
        <f t="shared" si="8"/>
        <v>1402</v>
      </c>
      <c r="BI53" s="13">
        <f t="shared" si="9"/>
        <v>0.54867256637168138</v>
      </c>
      <c r="BK53" s="14">
        <f t="shared" si="2"/>
        <v>74</v>
      </c>
      <c r="BL53" s="13">
        <f t="shared" si="10"/>
        <v>4.2626728110599081E-2</v>
      </c>
      <c r="BN53" s="15">
        <v>0</v>
      </c>
      <c r="BO53" s="15">
        <v>53</v>
      </c>
      <c r="BP53" s="15">
        <v>0</v>
      </c>
      <c r="BR53">
        <f t="shared" si="11"/>
        <v>0</v>
      </c>
      <c r="BS53" s="15">
        <v>350</v>
      </c>
      <c r="BT53">
        <f t="shared" si="12"/>
        <v>0</v>
      </c>
    </row>
    <row r="54" spans="1:72" x14ac:dyDescent="0.35">
      <c r="A54" s="17">
        <v>2024</v>
      </c>
      <c r="B54" s="17">
        <v>11</v>
      </c>
      <c r="C54" s="18" t="str">
        <f t="shared" si="1"/>
        <v>202411</v>
      </c>
      <c r="D54" s="84">
        <f t="shared" si="3"/>
        <v>45597</v>
      </c>
      <c r="E54" s="14">
        <v>905</v>
      </c>
      <c r="F54" s="14">
        <v>186</v>
      </c>
      <c r="G54" s="14">
        <v>0</v>
      </c>
      <c r="H54" s="14">
        <v>8</v>
      </c>
      <c r="I54" s="14">
        <v>8</v>
      </c>
      <c r="J54" s="14">
        <v>1</v>
      </c>
      <c r="K54" s="14">
        <v>101</v>
      </c>
      <c r="L54" s="14">
        <v>14</v>
      </c>
      <c r="M54" s="14">
        <v>115</v>
      </c>
      <c r="N54" s="14">
        <v>1149</v>
      </c>
      <c r="O54" s="14">
        <v>504</v>
      </c>
      <c r="P54" s="14">
        <v>1653</v>
      </c>
      <c r="Q54" s="14">
        <v>7</v>
      </c>
      <c r="R54" s="14">
        <v>10</v>
      </c>
      <c r="S54" s="14">
        <v>17</v>
      </c>
      <c r="T54" s="14">
        <v>30</v>
      </c>
      <c r="U54" s="12">
        <f t="shared" si="4"/>
        <v>2915</v>
      </c>
      <c r="V54" s="39"/>
      <c r="W54" s="14">
        <v>714</v>
      </c>
      <c r="X54" s="14">
        <v>152</v>
      </c>
      <c r="Y54" s="14">
        <v>0</v>
      </c>
      <c r="Z54" s="14">
        <v>0</v>
      </c>
      <c r="AA54" s="14">
        <v>0</v>
      </c>
      <c r="AB54" s="14">
        <v>1</v>
      </c>
      <c r="AC54" s="14">
        <v>32</v>
      </c>
      <c r="AD54" s="14">
        <v>2</v>
      </c>
      <c r="AE54" s="14">
        <v>34</v>
      </c>
      <c r="AF54" s="14">
        <v>594</v>
      </c>
      <c r="AG54" s="14">
        <v>64</v>
      </c>
      <c r="AH54" s="14">
        <v>658</v>
      </c>
      <c r="AI54" s="14">
        <v>0</v>
      </c>
      <c r="AJ54" s="14">
        <v>0</v>
      </c>
      <c r="AK54" s="14">
        <v>0</v>
      </c>
      <c r="AL54" s="14">
        <v>4</v>
      </c>
      <c r="AM54" s="14">
        <f t="shared" si="5"/>
        <v>1563</v>
      </c>
      <c r="AN54" s="14">
        <f t="shared" si="6"/>
        <v>1559</v>
      </c>
      <c r="AO54" s="14">
        <v>191</v>
      </c>
      <c r="AP54" s="14">
        <v>34</v>
      </c>
      <c r="AQ54" s="14">
        <v>0</v>
      </c>
      <c r="AR54" s="14">
        <v>8</v>
      </c>
      <c r="AS54" s="14">
        <v>8</v>
      </c>
      <c r="AT54" s="14">
        <v>0</v>
      </c>
      <c r="AU54" s="14">
        <v>69</v>
      </c>
      <c r="AV54" s="14">
        <v>12</v>
      </c>
      <c r="AW54" s="14">
        <v>81</v>
      </c>
      <c r="AX54" s="14">
        <v>555</v>
      </c>
      <c r="AY54" s="14">
        <v>440</v>
      </c>
      <c r="AZ54" s="14">
        <v>995</v>
      </c>
      <c r="BA54" s="14">
        <v>7</v>
      </c>
      <c r="BB54" s="14">
        <v>10</v>
      </c>
      <c r="BC54" s="14">
        <v>17</v>
      </c>
      <c r="BD54" s="14">
        <v>26</v>
      </c>
      <c r="BE54" s="14">
        <f t="shared" si="7"/>
        <v>1352</v>
      </c>
      <c r="BF54" s="14">
        <f t="shared" si="8"/>
        <v>1326</v>
      </c>
      <c r="BI54" s="13">
        <f t="shared" si="9"/>
        <v>0.53619210977701548</v>
      </c>
      <c r="BK54" s="14">
        <f t="shared" si="2"/>
        <v>66</v>
      </c>
      <c r="BL54" s="13">
        <f t="shared" si="10"/>
        <v>4.2226487523992322E-2</v>
      </c>
      <c r="BN54" s="15">
        <v>0</v>
      </c>
      <c r="BO54" s="15">
        <v>39</v>
      </c>
      <c r="BP54" s="15">
        <v>0</v>
      </c>
      <c r="BR54">
        <f t="shared" si="11"/>
        <v>0</v>
      </c>
      <c r="BS54" s="15">
        <v>228</v>
      </c>
      <c r="BT54">
        <f t="shared" si="12"/>
        <v>0</v>
      </c>
    </row>
    <row r="55" spans="1:72" x14ac:dyDescent="0.35">
      <c r="A55" s="17">
        <v>2024</v>
      </c>
      <c r="B55" s="17">
        <v>12</v>
      </c>
      <c r="C55" s="18" t="str">
        <f t="shared" si="1"/>
        <v>202412</v>
      </c>
      <c r="D55" s="84">
        <f t="shared" si="3"/>
        <v>45627</v>
      </c>
      <c r="E55" s="14">
        <v>1076</v>
      </c>
      <c r="F55" s="14">
        <v>220</v>
      </c>
      <c r="G55" s="14">
        <v>0</v>
      </c>
      <c r="H55" s="14">
        <v>10</v>
      </c>
      <c r="I55" s="14">
        <v>10</v>
      </c>
      <c r="J55" s="14">
        <v>1</v>
      </c>
      <c r="K55" s="14">
        <v>112</v>
      </c>
      <c r="L55" s="14">
        <v>21</v>
      </c>
      <c r="M55" s="14">
        <v>133</v>
      </c>
      <c r="N55" s="14">
        <v>1285</v>
      </c>
      <c r="O55" s="14">
        <v>557</v>
      </c>
      <c r="P55" s="14">
        <v>1842</v>
      </c>
      <c r="Q55" s="14">
        <v>16</v>
      </c>
      <c r="R55" s="14">
        <v>12</v>
      </c>
      <c r="S55" s="14">
        <v>28</v>
      </c>
      <c r="T55" s="14">
        <v>25</v>
      </c>
      <c r="U55" s="12">
        <f t="shared" si="4"/>
        <v>3335</v>
      </c>
      <c r="V55" s="39"/>
      <c r="W55" s="14">
        <v>865</v>
      </c>
      <c r="X55" s="14">
        <v>182</v>
      </c>
      <c r="Y55" s="14">
        <v>0</v>
      </c>
      <c r="Z55" s="14">
        <v>0</v>
      </c>
      <c r="AA55" s="14">
        <v>0</v>
      </c>
      <c r="AB55" s="14">
        <v>1</v>
      </c>
      <c r="AC55" s="14">
        <v>37</v>
      </c>
      <c r="AD55" s="14">
        <v>7</v>
      </c>
      <c r="AE55" s="14">
        <v>44</v>
      </c>
      <c r="AF55" s="14">
        <v>674</v>
      </c>
      <c r="AG55" s="14">
        <v>72</v>
      </c>
      <c r="AH55" s="14">
        <v>746</v>
      </c>
      <c r="AI55" s="14">
        <v>9</v>
      </c>
      <c r="AJ55" s="14">
        <v>2</v>
      </c>
      <c r="AK55" s="14">
        <v>11</v>
      </c>
      <c r="AL55" s="14">
        <v>4</v>
      </c>
      <c r="AM55" s="14">
        <f t="shared" si="5"/>
        <v>1853</v>
      </c>
      <c r="AN55" s="14">
        <f t="shared" si="6"/>
        <v>1849</v>
      </c>
      <c r="AO55" s="14">
        <v>211</v>
      </c>
      <c r="AP55" s="14">
        <v>38</v>
      </c>
      <c r="AQ55" s="14">
        <v>0</v>
      </c>
      <c r="AR55" s="14">
        <v>10</v>
      </c>
      <c r="AS55" s="14">
        <v>10</v>
      </c>
      <c r="AT55" s="14">
        <v>0</v>
      </c>
      <c r="AU55" s="14">
        <v>75</v>
      </c>
      <c r="AV55" s="14">
        <v>14</v>
      </c>
      <c r="AW55" s="14">
        <v>89</v>
      </c>
      <c r="AX55" s="14">
        <v>611</v>
      </c>
      <c r="AY55" s="14">
        <v>485</v>
      </c>
      <c r="AZ55" s="14">
        <v>1096</v>
      </c>
      <c r="BA55" s="14">
        <v>7</v>
      </c>
      <c r="BB55" s="14">
        <v>10</v>
      </c>
      <c r="BC55" s="14">
        <v>17</v>
      </c>
      <c r="BD55" s="14">
        <v>21</v>
      </c>
      <c r="BE55" s="14">
        <f t="shared" si="7"/>
        <v>1482</v>
      </c>
      <c r="BF55" s="14">
        <f t="shared" si="8"/>
        <v>1461</v>
      </c>
      <c r="BI55" s="13">
        <f t="shared" si="9"/>
        <v>0.55562218890554727</v>
      </c>
      <c r="BK55" s="14">
        <f t="shared" si="2"/>
        <v>81</v>
      </c>
      <c r="BL55" s="13">
        <f t="shared" si="10"/>
        <v>4.3712898003237993E-2</v>
      </c>
      <c r="BN55" s="15">
        <v>0</v>
      </c>
      <c r="BO55" s="15">
        <v>57</v>
      </c>
      <c r="BP55" s="15">
        <v>6</v>
      </c>
      <c r="BR55">
        <f t="shared" si="11"/>
        <v>0</v>
      </c>
      <c r="BS55" s="15">
        <v>357</v>
      </c>
      <c r="BT55">
        <f t="shared" si="12"/>
        <v>0</v>
      </c>
    </row>
    <row r="56" spans="1:72" x14ac:dyDescent="0.35">
      <c r="A56" s="9">
        <v>2025</v>
      </c>
      <c r="B56" s="9">
        <v>1</v>
      </c>
      <c r="C56" s="10" t="str">
        <f t="shared" si="1"/>
        <v>202501</v>
      </c>
      <c r="D56" s="84">
        <f t="shared" si="3"/>
        <v>45658</v>
      </c>
      <c r="E56" s="12">
        <v>1101</v>
      </c>
      <c r="F56" s="12">
        <v>248</v>
      </c>
      <c r="G56" s="12">
        <v>1</v>
      </c>
      <c r="H56" s="12">
        <v>8</v>
      </c>
      <c r="I56" s="12">
        <v>9</v>
      </c>
      <c r="J56" s="12">
        <v>1</v>
      </c>
      <c r="K56" s="12">
        <v>116</v>
      </c>
      <c r="L56" s="12">
        <v>21</v>
      </c>
      <c r="M56" s="12">
        <v>137</v>
      </c>
      <c r="N56" s="12">
        <v>1308</v>
      </c>
      <c r="O56" s="12">
        <v>574</v>
      </c>
      <c r="P56" s="12">
        <v>1882</v>
      </c>
      <c r="Q56" s="12">
        <v>20</v>
      </c>
      <c r="R56" s="12">
        <v>14</v>
      </c>
      <c r="S56" s="12">
        <v>34</v>
      </c>
      <c r="T56" s="12">
        <v>23</v>
      </c>
      <c r="U56" s="12">
        <f t="shared" si="4"/>
        <v>3435</v>
      </c>
      <c r="V56" s="39"/>
      <c r="W56" s="12">
        <v>873</v>
      </c>
      <c r="X56" s="12">
        <v>208</v>
      </c>
      <c r="Y56" s="12">
        <v>0</v>
      </c>
      <c r="Z56" s="12">
        <v>0</v>
      </c>
      <c r="AA56" s="12">
        <v>0</v>
      </c>
      <c r="AB56" s="12">
        <v>1</v>
      </c>
      <c r="AC56" s="12">
        <v>36</v>
      </c>
      <c r="AD56" s="12">
        <v>6</v>
      </c>
      <c r="AE56" s="12">
        <v>42</v>
      </c>
      <c r="AF56" s="12">
        <v>661</v>
      </c>
      <c r="AG56" s="12">
        <v>49</v>
      </c>
      <c r="AH56" s="12">
        <v>710</v>
      </c>
      <c r="AI56" s="12">
        <v>12</v>
      </c>
      <c r="AJ56" s="12">
        <v>4</v>
      </c>
      <c r="AK56" s="12">
        <v>16</v>
      </c>
      <c r="AL56" s="12">
        <v>3</v>
      </c>
      <c r="AM56" s="12">
        <f t="shared" si="5"/>
        <v>1853</v>
      </c>
      <c r="AN56" s="12">
        <f t="shared" si="6"/>
        <v>1850</v>
      </c>
      <c r="AO56" s="12">
        <v>228</v>
      </c>
      <c r="AP56" s="12">
        <v>40</v>
      </c>
      <c r="AQ56" s="12">
        <v>1</v>
      </c>
      <c r="AR56" s="12">
        <v>8</v>
      </c>
      <c r="AS56" s="12">
        <v>9</v>
      </c>
      <c r="AT56" s="12">
        <v>0</v>
      </c>
      <c r="AU56" s="12">
        <v>80</v>
      </c>
      <c r="AV56" s="12">
        <v>15</v>
      </c>
      <c r="AW56" s="12">
        <v>95</v>
      </c>
      <c r="AX56" s="12">
        <v>647</v>
      </c>
      <c r="AY56" s="12">
        <v>525</v>
      </c>
      <c r="AZ56" s="12">
        <v>1172</v>
      </c>
      <c r="BA56" s="12">
        <v>8</v>
      </c>
      <c r="BB56" s="12">
        <v>10</v>
      </c>
      <c r="BC56" s="12">
        <v>18</v>
      </c>
      <c r="BD56" s="12">
        <v>20</v>
      </c>
      <c r="BE56" s="12">
        <f t="shared" si="7"/>
        <v>1582</v>
      </c>
      <c r="BF56" s="12">
        <f t="shared" si="8"/>
        <v>1562</v>
      </c>
      <c r="BI56" s="13">
        <f t="shared" si="9"/>
        <v>0.53944687045123729</v>
      </c>
      <c r="BK56" s="14">
        <f t="shared" si="2"/>
        <v>59</v>
      </c>
      <c r="BL56" s="13">
        <f t="shared" si="10"/>
        <v>3.1840259039395573E-2</v>
      </c>
      <c r="BN56" s="15">
        <v>0</v>
      </c>
      <c r="BO56" s="15">
        <v>45</v>
      </c>
      <c r="BP56" s="15">
        <v>8</v>
      </c>
      <c r="BR56">
        <f t="shared" si="11"/>
        <v>0</v>
      </c>
      <c r="BS56" s="15">
        <v>327</v>
      </c>
      <c r="BT56">
        <f t="shared" si="12"/>
        <v>0</v>
      </c>
    </row>
    <row r="57" spans="1:72" x14ac:dyDescent="0.35">
      <c r="A57" s="9">
        <v>2025</v>
      </c>
      <c r="B57" s="9">
        <v>2</v>
      </c>
      <c r="C57" s="10" t="str">
        <f t="shared" si="1"/>
        <v>202502</v>
      </c>
      <c r="D57" s="84">
        <f t="shared" si="3"/>
        <v>45689</v>
      </c>
      <c r="E57" s="12">
        <v>1045</v>
      </c>
      <c r="F57" s="12">
        <v>260</v>
      </c>
      <c r="G57" s="12">
        <v>0</v>
      </c>
      <c r="H57" s="12">
        <v>10</v>
      </c>
      <c r="I57" s="12">
        <v>10</v>
      </c>
      <c r="J57" s="12">
        <v>1</v>
      </c>
      <c r="K57" s="12">
        <v>111</v>
      </c>
      <c r="L57" s="12">
        <v>19</v>
      </c>
      <c r="M57" s="12">
        <v>130</v>
      </c>
      <c r="N57" s="12">
        <v>1273</v>
      </c>
      <c r="O57" s="12">
        <v>569</v>
      </c>
      <c r="P57" s="12">
        <v>1842</v>
      </c>
      <c r="Q57" s="12">
        <v>25</v>
      </c>
      <c r="R57" s="12">
        <v>14</v>
      </c>
      <c r="S57" s="12">
        <v>39</v>
      </c>
      <c r="T57" s="12">
        <v>23</v>
      </c>
      <c r="U57" s="12">
        <f t="shared" si="4"/>
        <v>3350</v>
      </c>
      <c r="V57" s="39"/>
      <c r="W57" s="12">
        <v>823</v>
      </c>
      <c r="X57" s="12">
        <v>220</v>
      </c>
      <c r="Y57" s="12">
        <v>0</v>
      </c>
      <c r="Z57" s="12">
        <v>0</v>
      </c>
      <c r="AA57" s="12">
        <v>0</v>
      </c>
      <c r="AB57" s="12">
        <v>1</v>
      </c>
      <c r="AC57" s="12">
        <v>33</v>
      </c>
      <c r="AD57" s="12">
        <v>5</v>
      </c>
      <c r="AE57" s="12">
        <v>38</v>
      </c>
      <c r="AF57" s="12">
        <v>643</v>
      </c>
      <c r="AG57" s="12">
        <v>58</v>
      </c>
      <c r="AH57" s="12">
        <v>701</v>
      </c>
      <c r="AI57" s="12">
        <v>17</v>
      </c>
      <c r="AJ57" s="12">
        <v>4</v>
      </c>
      <c r="AK57" s="12">
        <v>21</v>
      </c>
      <c r="AL57" s="12">
        <v>3</v>
      </c>
      <c r="AM57" s="12">
        <f t="shared" si="5"/>
        <v>1807</v>
      </c>
      <c r="AN57" s="12">
        <f t="shared" si="6"/>
        <v>1804</v>
      </c>
      <c r="AO57" s="12">
        <v>222</v>
      </c>
      <c r="AP57" s="12">
        <v>40</v>
      </c>
      <c r="AQ57" s="12">
        <v>0</v>
      </c>
      <c r="AR57" s="12">
        <v>10</v>
      </c>
      <c r="AS57" s="12">
        <v>10</v>
      </c>
      <c r="AT57" s="12">
        <v>0</v>
      </c>
      <c r="AU57" s="12">
        <v>78</v>
      </c>
      <c r="AV57" s="12">
        <v>14</v>
      </c>
      <c r="AW57" s="12">
        <v>92</v>
      </c>
      <c r="AX57" s="12">
        <v>630</v>
      </c>
      <c r="AY57" s="12">
        <v>511</v>
      </c>
      <c r="AZ57" s="12">
        <v>1141</v>
      </c>
      <c r="BA57" s="12">
        <v>8</v>
      </c>
      <c r="BB57" s="12">
        <v>10</v>
      </c>
      <c r="BC57" s="12">
        <v>18</v>
      </c>
      <c r="BD57" s="12">
        <v>20</v>
      </c>
      <c r="BE57" s="12">
        <f t="shared" si="7"/>
        <v>1543</v>
      </c>
      <c r="BF57" s="12">
        <f t="shared" si="8"/>
        <v>1523</v>
      </c>
      <c r="BI57" s="13">
        <f t="shared" si="9"/>
        <v>0.53940298507462692</v>
      </c>
      <c r="BK57" s="14">
        <f t="shared" si="2"/>
        <v>67</v>
      </c>
      <c r="BL57" s="13">
        <f t="shared" si="10"/>
        <v>3.707802988378528E-2</v>
      </c>
      <c r="BN57" s="15">
        <v>0</v>
      </c>
      <c r="BO57" s="15">
        <v>49</v>
      </c>
      <c r="BP57" s="15">
        <v>9</v>
      </c>
      <c r="BR57">
        <f t="shared" si="11"/>
        <v>0</v>
      </c>
      <c r="BS57" s="15">
        <v>335</v>
      </c>
      <c r="BT57">
        <f t="shared" si="12"/>
        <v>0</v>
      </c>
    </row>
    <row r="58" spans="1:72" x14ac:dyDescent="0.35">
      <c r="A58" s="9">
        <v>2025</v>
      </c>
      <c r="B58" s="9">
        <v>3</v>
      </c>
      <c r="C58" s="10" t="str">
        <f t="shared" si="1"/>
        <v>202503</v>
      </c>
      <c r="D58" s="84">
        <f t="shared" si="3"/>
        <v>45717</v>
      </c>
      <c r="E58" s="12">
        <v>940</v>
      </c>
      <c r="F58" s="12">
        <v>232</v>
      </c>
      <c r="G58" s="12">
        <v>0</v>
      </c>
      <c r="H58" s="12">
        <v>10</v>
      </c>
      <c r="I58" s="12">
        <v>10</v>
      </c>
      <c r="J58" s="12">
        <v>1</v>
      </c>
      <c r="K58" s="12">
        <v>101</v>
      </c>
      <c r="L58" s="12">
        <v>20</v>
      </c>
      <c r="M58" s="12">
        <v>121</v>
      </c>
      <c r="N58" s="12">
        <v>1212</v>
      </c>
      <c r="O58" s="12">
        <v>532</v>
      </c>
      <c r="P58" s="12">
        <v>1744</v>
      </c>
      <c r="Q58" s="12">
        <v>19</v>
      </c>
      <c r="R58" s="12">
        <v>11</v>
      </c>
      <c r="S58" s="12">
        <v>30</v>
      </c>
      <c r="T58" s="12">
        <v>25</v>
      </c>
      <c r="U58" s="12">
        <f t="shared" si="4"/>
        <v>3103</v>
      </c>
      <c r="V58" s="39"/>
      <c r="W58" s="12">
        <v>732</v>
      </c>
      <c r="X58" s="12">
        <v>195</v>
      </c>
      <c r="Y58" s="12">
        <v>0</v>
      </c>
      <c r="Z58" s="12">
        <v>0</v>
      </c>
      <c r="AA58" s="12">
        <v>0</v>
      </c>
      <c r="AB58" s="12">
        <v>1</v>
      </c>
      <c r="AC58" s="12">
        <v>27</v>
      </c>
      <c r="AD58" s="12">
        <v>7</v>
      </c>
      <c r="AE58" s="12">
        <v>34</v>
      </c>
      <c r="AF58" s="12">
        <v>616</v>
      </c>
      <c r="AG58" s="12">
        <v>58</v>
      </c>
      <c r="AH58" s="12">
        <v>674</v>
      </c>
      <c r="AI58" s="12">
        <v>12</v>
      </c>
      <c r="AJ58" s="12">
        <v>2</v>
      </c>
      <c r="AK58" s="12">
        <v>14</v>
      </c>
      <c r="AL58" s="12">
        <v>2</v>
      </c>
      <c r="AM58" s="12">
        <f t="shared" si="5"/>
        <v>1652</v>
      </c>
      <c r="AN58" s="12">
        <f t="shared" si="6"/>
        <v>1650</v>
      </c>
      <c r="AO58" s="12">
        <v>208</v>
      </c>
      <c r="AP58" s="12">
        <v>37</v>
      </c>
      <c r="AQ58" s="12">
        <v>0</v>
      </c>
      <c r="AR58" s="12">
        <v>10</v>
      </c>
      <c r="AS58" s="12">
        <v>10</v>
      </c>
      <c r="AT58" s="12">
        <v>0</v>
      </c>
      <c r="AU58" s="12">
        <v>74</v>
      </c>
      <c r="AV58" s="12">
        <v>13</v>
      </c>
      <c r="AW58" s="12">
        <v>87</v>
      </c>
      <c r="AX58" s="12">
        <v>596</v>
      </c>
      <c r="AY58" s="12">
        <v>474</v>
      </c>
      <c r="AZ58" s="12">
        <v>1070</v>
      </c>
      <c r="BA58" s="12">
        <v>7</v>
      </c>
      <c r="BB58" s="12">
        <v>9</v>
      </c>
      <c r="BC58" s="12">
        <v>16</v>
      </c>
      <c r="BD58" s="12">
        <v>23</v>
      </c>
      <c r="BE58" s="12">
        <f t="shared" si="7"/>
        <v>1451</v>
      </c>
      <c r="BF58" s="12">
        <f t="shared" si="8"/>
        <v>1428</v>
      </c>
      <c r="BI58" s="13">
        <f t="shared" si="9"/>
        <v>0.53238801160167581</v>
      </c>
      <c r="BK58" s="14">
        <f t="shared" si="2"/>
        <v>67</v>
      </c>
      <c r="BL58" s="13">
        <f t="shared" si="10"/>
        <v>4.0556900726392252E-2</v>
      </c>
      <c r="BN58" s="15">
        <v>0</v>
      </c>
      <c r="BO58" s="15">
        <v>47</v>
      </c>
      <c r="BP58" s="15">
        <v>7</v>
      </c>
      <c r="BR58">
        <f t="shared" si="11"/>
        <v>0</v>
      </c>
      <c r="BS58" s="15">
        <v>344</v>
      </c>
      <c r="BT58">
        <f t="shared" si="12"/>
        <v>0</v>
      </c>
    </row>
    <row r="59" spans="1:72" x14ac:dyDescent="0.35">
      <c r="A59" s="9">
        <v>2025</v>
      </c>
      <c r="B59" s="9">
        <v>4</v>
      </c>
      <c r="C59" s="10" t="str">
        <f t="shared" si="1"/>
        <v>202504</v>
      </c>
      <c r="D59" s="84">
        <f t="shared" si="3"/>
        <v>45748</v>
      </c>
      <c r="E59" s="12">
        <v>828</v>
      </c>
      <c r="F59" s="12">
        <v>207</v>
      </c>
      <c r="G59" s="12">
        <v>0</v>
      </c>
      <c r="H59" s="12">
        <v>9</v>
      </c>
      <c r="I59" s="12">
        <v>9</v>
      </c>
      <c r="J59" s="12">
        <v>1</v>
      </c>
      <c r="K59" s="12">
        <v>93</v>
      </c>
      <c r="L59" s="12">
        <v>19</v>
      </c>
      <c r="M59" s="12">
        <v>112</v>
      </c>
      <c r="N59" s="12">
        <v>1138</v>
      </c>
      <c r="O59" s="12">
        <v>483</v>
      </c>
      <c r="P59" s="12">
        <v>1621</v>
      </c>
      <c r="Q59" s="12">
        <v>15</v>
      </c>
      <c r="R59" s="12">
        <v>10</v>
      </c>
      <c r="S59" s="12">
        <v>25</v>
      </c>
      <c r="T59" s="12">
        <v>25</v>
      </c>
      <c r="U59" s="12">
        <f t="shared" si="4"/>
        <v>2828</v>
      </c>
      <c r="V59" s="39"/>
      <c r="W59" s="12">
        <v>637</v>
      </c>
      <c r="X59" s="12">
        <v>172</v>
      </c>
      <c r="Y59" s="12">
        <v>0</v>
      </c>
      <c r="Z59" s="12">
        <v>0</v>
      </c>
      <c r="AA59" s="12">
        <v>0</v>
      </c>
      <c r="AB59" s="12">
        <v>1</v>
      </c>
      <c r="AC59" s="12">
        <v>24</v>
      </c>
      <c r="AD59" s="12">
        <v>6</v>
      </c>
      <c r="AE59" s="12">
        <v>30</v>
      </c>
      <c r="AF59" s="12">
        <v>588</v>
      </c>
      <c r="AG59" s="12">
        <v>50</v>
      </c>
      <c r="AH59" s="12">
        <v>638</v>
      </c>
      <c r="AI59" s="12">
        <v>8</v>
      </c>
      <c r="AJ59" s="12">
        <v>1</v>
      </c>
      <c r="AK59" s="12">
        <v>9</v>
      </c>
      <c r="AL59" s="12">
        <v>3</v>
      </c>
      <c r="AM59" s="12">
        <f t="shared" si="5"/>
        <v>1490</v>
      </c>
      <c r="AN59" s="12">
        <f t="shared" si="6"/>
        <v>1487</v>
      </c>
      <c r="AO59" s="12">
        <v>191</v>
      </c>
      <c r="AP59" s="12">
        <v>35</v>
      </c>
      <c r="AQ59" s="12">
        <v>0</v>
      </c>
      <c r="AR59" s="12">
        <v>9</v>
      </c>
      <c r="AS59" s="12">
        <v>9</v>
      </c>
      <c r="AT59" s="12">
        <v>0</v>
      </c>
      <c r="AU59" s="12">
        <v>69</v>
      </c>
      <c r="AV59" s="12">
        <v>13</v>
      </c>
      <c r="AW59" s="12">
        <v>82</v>
      </c>
      <c r="AX59" s="12">
        <v>550</v>
      </c>
      <c r="AY59" s="12">
        <v>433</v>
      </c>
      <c r="AZ59" s="12">
        <v>983</v>
      </c>
      <c r="BA59" s="12">
        <v>7</v>
      </c>
      <c r="BB59" s="12">
        <v>9</v>
      </c>
      <c r="BC59" s="12">
        <v>16</v>
      </c>
      <c r="BD59" s="12">
        <v>22</v>
      </c>
      <c r="BE59" s="12">
        <f t="shared" si="7"/>
        <v>1338</v>
      </c>
      <c r="BF59" s="12">
        <f t="shared" si="8"/>
        <v>1316</v>
      </c>
      <c r="BI59" s="13">
        <f t="shared" si="9"/>
        <v>0.52687411598302691</v>
      </c>
      <c r="BK59" s="14">
        <f t="shared" si="2"/>
        <v>57</v>
      </c>
      <c r="BL59" s="13">
        <f t="shared" si="10"/>
        <v>3.8255033557046979E-2</v>
      </c>
      <c r="BN59" s="15">
        <v>0</v>
      </c>
      <c r="BO59" s="15">
        <v>49</v>
      </c>
      <c r="BP59" s="15">
        <v>3</v>
      </c>
      <c r="BR59">
        <f t="shared" si="11"/>
        <v>0</v>
      </c>
      <c r="BS59" s="15">
        <v>310</v>
      </c>
      <c r="BT59">
        <f t="shared" si="12"/>
        <v>0</v>
      </c>
    </row>
    <row r="60" spans="1:72" x14ac:dyDescent="0.35">
      <c r="A60" s="9">
        <v>2025</v>
      </c>
      <c r="B60" s="9">
        <v>5</v>
      </c>
      <c r="C60" s="10" t="str">
        <f t="shared" si="1"/>
        <v>202505</v>
      </c>
      <c r="D60" s="84">
        <f t="shared" si="3"/>
        <v>45778</v>
      </c>
      <c r="E60" s="12">
        <v>827</v>
      </c>
      <c r="F60" s="12">
        <v>190</v>
      </c>
      <c r="G60" s="12">
        <v>0</v>
      </c>
      <c r="H60" s="12">
        <v>8</v>
      </c>
      <c r="I60" s="12">
        <v>8</v>
      </c>
      <c r="J60" s="12">
        <v>1</v>
      </c>
      <c r="K60" s="12">
        <v>99</v>
      </c>
      <c r="L60" s="12">
        <v>16</v>
      </c>
      <c r="M60" s="12">
        <v>115</v>
      </c>
      <c r="N60" s="12">
        <v>1140</v>
      </c>
      <c r="O60" s="12">
        <v>462</v>
      </c>
      <c r="P60" s="12">
        <v>1602</v>
      </c>
      <c r="Q60" s="12">
        <v>7</v>
      </c>
      <c r="R60" s="12">
        <v>10</v>
      </c>
      <c r="S60" s="12">
        <v>17</v>
      </c>
      <c r="T60" s="12">
        <v>30</v>
      </c>
      <c r="U60" s="12">
        <f t="shared" si="4"/>
        <v>2790</v>
      </c>
      <c r="V60" s="39"/>
      <c r="W60" s="12">
        <v>647</v>
      </c>
      <c r="X60" s="12">
        <v>157</v>
      </c>
      <c r="Y60" s="12">
        <v>0</v>
      </c>
      <c r="Z60" s="12">
        <v>0</v>
      </c>
      <c r="AA60" s="12">
        <v>0</v>
      </c>
      <c r="AB60" s="12">
        <v>1</v>
      </c>
      <c r="AC60" s="12">
        <v>34</v>
      </c>
      <c r="AD60" s="12">
        <v>4</v>
      </c>
      <c r="AE60" s="12">
        <v>38</v>
      </c>
      <c r="AF60" s="12">
        <v>614</v>
      </c>
      <c r="AG60" s="12">
        <v>56</v>
      </c>
      <c r="AH60" s="12">
        <v>670</v>
      </c>
      <c r="AI60" s="12">
        <v>1</v>
      </c>
      <c r="AJ60" s="12">
        <v>1</v>
      </c>
      <c r="AK60" s="12">
        <v>2</v>
      </c>
      <c r="AL60" s="12">
        <v>3</v>
      </c>
      <c r="AM60" s="12">
        <f t="shared" si="5"/>
        <v>1518</v>
      </c>
      <c r="AN60" s="12">
        <f t="shared" si="6"/>
        <v>1515</v>
      </c>
      <c r="AO60" s="12">
        <v>180</v>
      </c>
      <c r="AP60" s="12">
        <v>33</v>
      </c>
      <c r="AQ60" s="12">
        <v>0</v>
      </c>
      <c r="AR60" s="12">
        <v>8</v>
      </c>
      <c r="AS60" s="12">
        <v>8</v>
      </c>
      <c r="AT60" s="12">
        <v>0</v>
      </c>
      <c r="AU60" s="12">
        <v>65</v>
      </c>
      <c r="AV60" s="12">
        <v>12</v>
      </c>
      <c r="AW60" s="12">
        <v>77</v>
      </c>
      <c r="AX60" s="12">
        <v>526</v>
      </c>
      <c r="AY60" s="12">
        <v>406</v>
      </c>
      <c r="AZ60" s="12">
        <v>932</v>
      </c>
      <c r="BA60" s="12">
        <v>6</v>
      </c>
      <c r="BB60" s="12">
        <v>9</v>
      </c>
      <c r="BC60" s="12">
        <v>15</v>
      </c>
      <c r="BD60" s="12">
        <v>27</v>
      </c>
      <c r="BE60" s="12">
        <f t="shared" si="7"/>
        <v>1272</v>
      </c>
      <c r="BF60" s="12">
        <f t="shared" si="8"/>
        <v>1245</v>
      </c>
      <c r="BI60" s="13">
        <f t="shared" si="9"/>
        <v>0.54408602150537633</v>
      </c>
      <c r="BK60" s="14">
        <f t="shared" si="2"/>
        <v>61</v>
      </c>
      <c r="BL60" s="13">
        <f t="shared" si="10"/>
        <v>4.0184453227931488E-2</v>
      </c>
      <c r="BN60" s="15">
        <v>0</v>
      </c>
      <c r="BO60" s="15">
        <v>43</v>
      </c>
      <c r="BP60" s="15">
        <v>1</v>
      </c>
      <c r="BR60">
        <f t="shared" si="11"/>
        <v>0</v>
      </c>
      <c r="BS60" s="15">
        <v>293</v>
      </c>
      <c r="BT60">
        <f t="shared" si="12"/>
        <v>0</v>
      </c>
    </row>
    <row r="61" spans="1:72" x14ac:dyDescent="0.35">
      <c r="A61" s="9">
        <v>2025</v>
      </c>
      <c r="B61" s="9">
        <v>6</v>
      </c>
      <c r="C61" s="10" t="str">
        <f t="shared" si="1"/>
        <v>202506</v>
      </c>
      <c r="D61" s="84">
        <f t="shared" si="3"/>
        <v>45809</v>
      </c>
      <c r="E61" s="12">
        <v>1045</v>
      </c>
      <c r="F61" s="12">
        <v>205</v>
      </c>
      <c r="G61" s="12">
        <v>0</v>
      </c>
      <c r="H61" s="12">
        <v>8</v>
      </c>
      <c r="I61" s="12">
        <v>8</v>
      </c>
      <c r="J61" s="12">
        <v>1</v>
      </c>
      <c r="K61" s="12">
        <v>118</v>
      </c>
      <c r="L61" s="12">
        <v>24</v>
      </c>
      <c r="M61" s="12">
        <v>142</v>
      </c>
      <c r="N61" s="12">
        <v>1271</v>
      </c>
      <c r="O61" s="12">
        <v>558</v>
      </c>
      <c r="P61" s="12">
        <v>1829</v>
      </c>
      <c r="Q61" s="12">
        <v>8</v>
      </c>
      <c r="R61" s="12">
        <v>11</v>
      </c>
      <c r="S61" s="12">
        <v>19</v>
      </c>
      <c r="T61" s="12">
        <v>31</v>
      </c>
      <c r="U61" s="12">
        <f t="shared" si="4"/>
        <v>3280</v>
      </c>
      <c r="V61" s="39"/>
      <c r="W61" s="12">
        <v>830</v>
      </c>
      <c r="X61" s="12">
        <v>166</v>
      </c>
      <c r="Y61" s="12">
        <v>0</v>
      </c>
      <c r="Z61" s="12">
        <v>0</v>
      </c>
      <c r="AA61" s="12">
        <v>0</v>
      </c>
      <c r="AB61" s="12">
        <v>1</v>
      </c>
      <c r="AC61" s="12">
        <v>41</v>
      </c>
      <c r="AD61" s="12">
        <v>10</v>
      </c>
      <c r="AE61" s="12">
        <v>51</v>
      </c>
      <c r="AF61" s="12">
        <v>653</v>
      </c>
      <c r="AG61" s="12">
        <v>68</v>
      </c>
      <c r="AH61" s="12">
        <v>721</v>
      </c>
      <c r="AI61" s="12">
        <v>1</v>
      </c>
      <c r="AJ61" s="12">
        <v>1</v>
      </c>
      <c r="AK61" s="12">
        <v>2</v>
      </c>
      <c r="AL61" s="12">
        <v>5</v>
      </c>
      <c r="AM61" s="12">
        <f t="shared" si="5"/>
        <v>1776</v>
      </c>
      <c r="AN61" s="12">
        <f t="shared" si="6"/>
        <v>1771</v>
      </c>
      <c r="AO61" s="12">
        <v>215</v>
      </c>
      <c r="AP61" s="12">
        <v>39</v>
      </c>
      <c r="AQ61" s="12">
        <v>0</v>
      </c>
      <c r="AR61" s="12">
        <v>8</v>
      </c>
      <c r="AS61" s="12">
        <v>8</v>
      </c>
      <c r="AT61" s="12">
        <v>0</v>
      </c>
      <c r="AU61" s="12">
        <v>77</v>
      </c>
      <c r="AV61" s="12">
        <v>14</v>
      </c>
      <c r="AW61" s="12">
        <v>91</v>
      </c>
      <c r="AX61" s="12">
        <v>618</v>
      </c>
      <c r="AY61" s="12">
        <v>490</v>
      </c>
      <c r="AZ61" s="12">
        <v>1108</v>
      </c>
      <c r="BA61" s="12">
        <v>7</v>
      </c>
      <c r="BB61" s="12">
        <v>10</v>
      </c>
      <c r="BC61" s="12">
        <v>17</v>
      </c>
      <c r="BD61" s="12">
        <v>26</v>
      </c>
      <c r="BE61" s="12">
        <f t="shared" si="7"/>
        <v>1504</v>
      </c>
      <c r="BF61" s="12">
        <f t="shared" si="8"/>
        <v>1478</v>
      </c>
      <c r="BI61" s="13">
        <f t="shared" si="9"/>
        <v>0.54146341463414638</v>
      </c>
      <c r="BK61" s="14">
        <f t="shared" si="2"/>
        <v>79</v>
      </c>
      <c r="BL61" s="13">
        <f t="shared" si="10"/>
        <v>4.4481981981981979E-2</v>
      </c>
      <c r="BN61" s="15">
        <v>0</v>
      </c>
      <c r="BO61" s="15">
        <v>54</v>
      </c>
      <c r="BP61" s="15">
        <v>0</v>
      </c>
      <c r="BR61">
        <f t="shared" si="11"/>
        <v>0</v>
      </c>
      <c r="BS61" s="15">
        <v>312</v>
      </c>
      <c r="BT61">
        <f t="shared" si="12"/>
        <v>0</v>
      </c>
    </row>
    <row r="62" spans="1:72" x14ac:dyDescent="0.35">
      <c r="A62" s="9">
        <v>2025</v>
      </c>
      <c r="B62" s="9">
        <v>7</v>
      </c>
      <c r="C62" s="10" t="str">
        <f t="shared" si="1"/>
        <v>202507</v>
      </c>
      <c r="D62" s="84">
        <f t="shared" si="3"/>
        <v>45839</v>
      </c>
      <c r="E62" s="12">
        <v>1536</v>
      </c>
      <c r="F62" s="12">
        <v>222</v>
      </c>
      <c r="G62" s="12">
        <v>0</v>
      </c>
      <c r="H62" s="12">
        <v>9</v>
      </c>
      <c r="I62" s="12">
        <v>9</v>
      </c>
      <c r="J62" s="12">
        <v>1</v>
      </c>
      <c r="K62" s="12">
        <v>157</v>
      </c>
      <c r="L62" s="12">
        <v>24</v>
      </c>
      <c r="M62" s="12">
        <v>181</v>
      </c>
      <c r="N62" s="12">
        <v>1363</v>
      </c>
      <c r="O62" s="12">
        <v>658</v>
      </c>
      <c r="P62" s="12">
        <v>2021</v>
      </c>
      <c r="Q62" s="12">
        <v>9</v>
      </c>
      <c r="R62" s="12">
        <v>10</v>
      </c>
      <c r="S62" s="12">
        <v>19</v>
      </c>
      <c r="T62" s="12">
        <v>34</v>
      </c>
      <c r="U62" s="12">
        <f t="shared" si="4"/>
        <v>4023</v>
      </c>
      <c r="V62" s="39"/>
      <c r="W62" s="12">
        <v>1275</v>
      </c>
      <c r="X62" s="12">
        <v>176</v>
      </c>
      <c r="Y62" s="12">
        <v>0</v>
      </c>
      <c r="Z62" s="12">
        <v>0</v>
      </c>
      <c r="AA62" s="12">
        <v>0</v>
      </c>
      <c r="AB62" s="12">
        <v>1</v>
      </c>
      <c r="AC62" s="12">
        <v>66</v>
      </c>
      <c r="AD62" s="12">
        <v>7</v>
      </c>
      <c r="AE62" s="12">
        <v>73</v>
      </c>
      <c r="AF62" s="12">
        <v>632</v>
      </c>
      <c r="AG62" s="12">
        <v>73</v>
      </c>
      <c r="AH62" s="12">
        <v>705</v>
      </c>
      <c r="AI62" s="12">
        <v>0</v>
      </c>
      <c r="AJ62" s="12">
        <v>0</v>
      </c>
      <c r="AK62" s="12">
        <v>0</v>
      </c>
      <c r="AL62" s="12">
        <v>3</v>
      </c>
      <c r="AM62" s="12">
        <f t="shared" si="5"/>
        <v>2233</v>
      </c>
      <c r="AN62" s="12">
        <f t="shared" si="6"/>
        <v>2230</v>
      </c>
      <c r="AO62" s="12">
        <v>261</v>
      </c>
      <c r="AP62" s="12">
        <v>46</v>
      </c>
      <c r="AQ62" s="12">
        <v>0</v>
      </c>
      <c r="AR62" s="12">
        <v>9</v>
      </c>
      <c r="AS62" s="12">
        <v>9</v>
      </c>
      <c r="AT62" s="12">
        <v>0</v>
      </c>
      <c r="AU62" s="12">
        <v>91</v>
      </c>
      <c r="AV62" s="12">
        <v>17</v>
      </c>
      <c r="AW62" s="12">
        <v>108</v>
      </c>
      <c r="AX62" s="12">
        <v>731</v>
      </c>
      <c r="AY62" s="12">
        <v>585</v>
      </c>
      <c r="AZ62" s="12">
        <v>1316</v>
      </c>
      <c r="BA62" s="12">
        <v>9</v>
      </c>
      <c r="BB62" s="12">
        <v>10</v>
      </c>
      <c r="BC62" s="12">
        <v>19</v>
      </c>
      <c r="BD62" s="12">
        <v>31</v>
      </c>
      <c r="BE62" s="12">
        <f t="shared" si="7"/>
        <v>1790</v>
      </c>
      <c r="BF62" s="12">
        <f t="shared" si="8"/>
        <v>1759</v>
      </c>
      <c r="BI62" s="13">
        <f t="shared" si="9"/>
        <v>0.55505841411881685</v>
      </c>
      <c r="BK62" s="14">
        <f t="shared" si="2"/>
        <v>80</v>
      </c>
      <c r="BL62" s="13">
        <f t="shared" si="10"/>
        <v>3.5826242722794444E-2</v>
      </c>
      <c r="BN62" s="15">
        <v>1</v>
      </c>
      <c r="BO62" s="15">
        <v>63</v>
      </c>
      <c r="BP62" s="15">
        <v>0</v>
      </c>
      <c r="BR62">
        <f t="shared" si="11"/>
        <v>0</v>
      </c>
      <c r="BS62" s="15">
        <v>383</v>
      </c>
      <c r="BT62">
        <f t="shared" si="12"/>
        <v>0</v>
      </c>
    </row>
    <row r="63" spans="1:72" x14ac:dyDescent="0.35">
      <c r="A63" s="9">
        <v>2025</v>
      </c>
      <c r="B63" s="9">
        <v>8</v>
      </c>
      <c r="C63" s="10" t="str">
        <f t="shared" si="1"/>
        <v>202508</v>
      </c>
      <c r="D63" s="84">
        <f t="shared" si="3"/>
        <v>45870</v>
      </c>
      <c r="E63" s="12">
        <v>1592</v>
      </c>
      <c r="F63" s="12">
        <v>234</v>
      </c>
      <c r="G63" s="12">
        <v>0</v>
      </c>
      <c r="H63" s="12">
        <v>9</v>
      </c>
      <c r="I63" s="12">
        <v>9</v>
      </c>
      <c r="J63" s="12">
        <v>0</v>
      </c>
      <c r="K63" s="12">
        <v>171</v>
      </c>
      <c r="L63" s="12">
        <v>27</v>
      </c>
      <c r="M63" s="12">
        <v>198</v>
      </c>
      <c r="N63" s="12">
        <v>1392</v>
      </c>
      <c r="O63" s="12">
        <v>683</v>
      </c>
      <c r="P63" s="12">
        <v>2075</v>
      </c>
      <c r="Q63" s="12">
        <v>10</v>
      </c>
      <c r="R63" s="12">
        <v>12</v>
      </c>
      <c r="S63" s="12">
        <v>22</v>
      </c>
      <c r="T63" s="12">
        <v>34</v>
      </c>
      <c r="U63" s="12">
        <f t="shared" si="4"/>
        <v>4164</v>
      </c>
      <c r="V63" s="39"/>
      <c r="W63" s="12">
        <v>1323</v>
      </c>
      <c r="X63" s="12">
        <v>186</v>
      </c>
      <c r="Y63" s="12">
        <v>0</v>
      </c>
      <c r="Z63" s="12">
        <v>0</v>
      </c>
      <c r="AA63" s="12">
        <v>0</v>
      </c>
      <c r="AB63" s="12">
        <v>0</v>
      </c>
      <c r="AC63" s="12">
        <v>77</v>
      </c>
      <c r="AD63" s="12">
        <v>10</v>
      </c>
      <c r="AE63" s="12">
        <v>87</v>
      </c>
      <c r="AF63" s="12">
        <v>640</v>
      </c>
      <c r="AG63" s="12">
        <v>70</v>
      </c>
      <c r="AH63" s="12">
        <v>710</v>
      </c>
      <c r="AI63" s="12">
        <v>1</v>
      </c>
      <c r="AJ63" s="12">
        <v>0</v>
      </c>
      <c r="AK63" s="12">
        <v>1</v>
      </c>
      <c r="AL63" s="12">
        <v>4</v>
      </c>
      <c r="AM63" s="12">
        <f t="shared" si="5"/>
        <v>2311</v>
      </c>
      <c r="AN63" s="12">
        <f t="shared" si="6"/>
        <v>2307</v>
      </c>
      <c r="AO63" s="12">
        <v>269</v>
      </c>
      <c r="AP63" s="12">
        <v>48</v>
      </c>
      <c r="AQ63" s="12">
        <v>0</v>
      </c>
      <c r="AR63" s="12">
        <v>9</v>
      </c>
      <c r="AS63" s="12">
        <v>9</v>
      </c>
      <c r="AT63" s="12">
        <v>0</v>
      </c>
      <c r="AU63" s="12">
        <v>94</v>
      </c>
      <c r="AV63" s="12">
        <v>17</v>
      </c>
      <c r="AW63" s="12">
        <v>111</v>
      </c>
      <c r="AX63" s="12">
        <v>752</v>
      </c>
      <c r="AY63" s="12">
        <v>613</v>
      </c>
      <c r="AZ63" s="12">
        <v>1365</v>
      </c>
      <c r="BA63" s="12">
        <v>9</v>
      </c>
      <c r="BB63" s="12">
        <v>12</v>
      </c>
      <c r="BC63" s="12">
        <v>21</v>
      </c>
      <c r="BD63" s="12">
        <v>30</v>
      </c>
      <c r="BE63" s="12">
        <f t="shared" si="7"/>
        <v>1853</v>
      </c>
      <c r="BF63" s="12">
        <f t="shared" si="8"/>
        <v>1823</v>
      </c>
      <c r="BI63" s="13">
        <f t="shared" si="9"/>
        <v>0.55499519692603261</v>
      </c>
      <c r="BK63" s="14">
        <f t="shared" si="2"/>
        <v>80</v>
      </c>
      <c r="BL63" s="13">
        <f t="shared" si="10"/>
        <v>3.4617048896581563E-2</v>
      </c>
      <c r="BN63" s="15">
        <v>2</v>
      </c>
      <c r="BO63" s="15">
        <v>60</v>
      </c>
      <c r="BP63" s="15">
        <v>1</v>
      </c>
      <c r="BR63">
        <f t="shared" si="11"/>
        <v>0</v>
      </c>
      <c r="BS63" s="15">
        <v>351</v>
      </c>
      <c r="BT63">
        <f t="shared" si="12"/>
        <v>0</v>
      </c>
    </row>
    <row r="64" spans="1:72" x14ac:dyDescent="0.35">
      <c r="A64" s="9">
        <v>2025</v>
      </c>
      <c r="B64" s="9">
        <v>9</v>
      </c>
      <c r="C64" s="10" t="str">
        <f t="shared" si="1"/>
        <v>202509</v>
      </c>
      <c r="D64" s="84">
        <f t="shared" si="3"/>
        <v>45901</v>
      </c>
      <c r="E64" s="12">
        <v>1434</v>
      </c>
      <c r="F64" s="12">
        <v>225</v>
      </c>
      <c r="G64" s="12">
        <v>0</v>
      </c>
      <c r="H64" s="12">
        <v>9</v>
      </c>
      <c r="I64" s="12">
        <v>9</v>
      </c>
      <c r="J64" s="12">
        <v>1</v>
      </c>
      <c r="K64" s="12">
        <v>161</v>
      </c>
      <c r="L64" s="12">
        <v>26</v>
      </c>
      <c r="M64" s="12">
        <v>187</v>
      </c>
      <c r="N64" s="12">
        <v>1395</v>
      </c>
      <c r="O64" s="12">
        <v>664</v>
      </c>
      <c r="P64" s="12">
        <v>2059</v>
      </c>
      <c r="Q64" s="12">
        <v>8</v>
      </c>
      <c r="R64" s="12">
        <v>10</v>
      </c>
      <c r="S64" s="12">
        <v>18</v>
      </c>
      <c r="T64" s="12">
        <v>29</v>
      </c>
      <c r="U64" s="12">
        <f t="shared" si="4"/>
        <v>3962</v>
      </c>
      <c r="V64" s="39"/>
      <c r="W64" s="12">
        <v>1178</v>
      </c>
      <c r="X64" s="12">
        <v>179</v>
      </c>
      <c r="Y64" s="12">
        <v>0</v>
      </c>
      <c r="Z64" s="12">
        <v>0</v>
      </c>
      <c r="AA64" s="12">
        <v>0</v>
      </c>
      <c r="AB64" s="12">
        <v>1</v>
      </c>
      <c r="AC64" s="12">
        <v>71</v>
      </c>
      <c r="AD64" s="12">
        <v>10</v>
      </c>
      <c r="AE64" s="12">
        <v>81</v>
      </c>
      <c r="AF64" s="12">
        <v>673</v>
      </c>
      <c r="AG64" s="12">
        <v>74</v>
      </c>
      <c r="AH64" s="12">
        <v>747</v>
      </c>
      <c r="AI64" s="12">
        <v>0</v>
      </c>
      <c r="AJ64" s="12">
        <v>0</v>
      </c>
      <c r="AK64" s="12">
        <v>0</v>
      </c>
      <c r="AL64" s="12">
        <v>4</v>
      </c>
      <c r="AM64" s="12">
        <f t="shared" si="5"/>
        <v>2190</v>
      </c>
      <c r="AN64" s="12">
        <f t="shared" si="6"/>
        <v>2186</v>
      </c>
      <c r="AO64" s="12">
        <v>256</v>
      </c>
      <c r="AP64" s="12">
        <v>46</v>
      </c>
      <c r="AQ64" s="12">
        <v>0</v>
      </c>
      <c r="AR64" s="12">
        <v>9</v>
      </c>
      <c r="AS64" s="12">
        <v>9</v>
      </c>
      <c r="AT64" s="12">
        <v>0</v>
      </c>
      <c r="AU64" s="12">
        <v>90</v>
      </c>
      <c r="AV64" s="12">
        <v>16</v>
      </c>
      <c r="AW64" s="12">
        <v>106</v>
      </c>
      <c r="AX64" s="12">
        <v>722</v>
      </c>
      <c r="AY64" s="12">
        <v>590</v>
      </c>
      <c r="AZ64" s="12">
        <v>1312</v>
      </c>
      <c r="BA64" s="12">
        <v>8</v>
      </c>
      <c r="BB64" s="12">
        <v>10</v>
      </c>
      <c r="BC64" s="12">
        <v>18</v>
      </c>
      <c r="BD64" s="12">
        <v>25</v>
      </c>
      <c r="BE64" s="12">
        <f t="shared" si="7"/>
        <v>1772</v>
      </c>
      <c r="BF64" s="12">
        <f t="shared" si="8"/>
        <v>1747</v>
      </c>
      <c r="BI64" s="13">
        <f t="shared" si="9"/>
        <v>0.55275113579000501</v>
      </c>
      <c r="BK64" s="14">
        <f t="shared" si="2"/>
        <v>84</v>
      </c>
      <c r="BL64" s="13">
        <f t="shared" si="10"/>
        <v>3.8356164383561646E-2</v>
      </c>
      <c r="BN64" s="15">
        <v>1</v>
      </c>
      <c r="BO64" s="15">
        <v>60</v>
      </c>
      <c r="BP64" s="15">
        <v>0</v>
      </c>
      <c r="BR64">
        <f t="shared" si="11"/>
        <v>0</v>
      </c>
      <c r="BS64" s="15">
        <v>341</v>
      </c>
      <c r="BT64">
        <f t="shared" si="12"/>
        <v>0</v>
      </c>
    </row>
    <row r="65" spans="1:72" x14ac:dyDescent="0.35">
      <c r="A65" s="9">
        <v>2025</v>
      </c>
      <c r="B65" s="9">
        <v>10</v>
      </c>
      <c r="C65" s="10" t="str">
        <f t="shared" si="1"/>
        <v>202510</v>
      </c>
      <c r="D65" s="84">
        <f t="shared" si="3"/>
        <v>45931</v>
      </c>
      <c r="E65" s="12">
        <v>1000</v>
      </c>
      <c r="F65" s="12">
        <v>192</v>
      </c>
      <c r="G65" s="12">
        <v>0</v>
      </c>
      <c r="H65" s="12">
        <v>9</v>
      </c>
      <c r="I65" s="12">
        <v>9</v>
      </c>
      <c r="J65" s="12">
        <v>1</v>
      </c>
      <c r="K65" s="12">
        <v>121</v>
      </c>
      <c r="L65" s="12">
        <v>19</v>
      </c>
      <c r="M65" s="12">
        <v>140</v>
      </c>
      <c r="N65" s="12">
        <v>1197</v>
      </c>
      <c r="O65" s="12">
        <v>522</v>
      </c>
      <c r="P65" s="12">
        <v>1719</v>
      </c>
      <c r="Q65" s="12">
        <v>7</v>
      </c>
      <c r="R65" s="12">
        <v>8</v>
      </c>
      <c r="S65" s="12">
        <v>15</v>
      </c>
      <c r="T65" s="12">
        <v>30</v>
      </c>
      <c r="U65" s="12">
        <f t="shared" si="4"/>
        <v>3106</v>
      </c>
      <c r="V65" s="39"/>
      <c r="W65" s="12">
        <v>797</v>
      </c>
      <c r="X65" s="12">
        <v>155</v>
      </c>
      <c r="Y65" s="12">
        <v>0</v>
      </c>
      <c r="Z65" s="12">
        <v>0</v>
      </c>
      <c r="AA65" s="12">
        <v>0</v>
      </c>
      <c r="AB65" s="12">
        <v>1</v>
      </c>
      <c r="AC65" s="12">
        <v>48</v>
      </c>
      <c r="AD65" s="12">
        <v>6</v>
      </c>
      <c r="AE65" s="12">
        <v>54</v>
      </c>
      <c r="AF65" s="12">
        <v>618</v>
      </c>
      <c r="AG65" s="12">
        <v>64</v>
      </c>
      <c r="AH65" s="12">
        <v>682</v>
      </c>
      <c r="AI65" s="12">
        <v>0</v>
      </c>
      <c r="AJ65" s="12">
        <v>0</v>
      </c>
      <c r="AK65" s="12">
        <v>0</v>
      </c>
      <c r="AL65" s="12">
        <v>4</v>
      </c>
      <c r="AM65" s="12">
        <f t="shared" si="5"/>
        <v>1693</v>
      </c>
      <c r="AN65" s="12">
        <f t="shared" si="6"/>
        <v>1689</v>
      </c>
      <c r="AO65" s="12">
        <v>203</v>
      </c>
      <c r="AP65" s="12">
        <v>37</v>
      </c>
      <c r="AQ65" s="12">
        <v>0</v>
      </c>
      <c r="AR65" s="12">
        <v>9</v>
      </c>
      <c r="AS65" s="12">
        <v>9</v>
      </c>
      <c r="AT65" s="12">
        <v>0</v>
      </c>
      <c r="AU65" s="12">
        <v>73</v>
      </c>
      <c r="AV65" s="12">
        <v>13</v>
      </c>
      <c r="AW65" s="12">
        <v>86</v>
      </c>
      <c r="AX65" s="12">
        <v>579</v>
      </c>
      <c r="AY65" s="12">
        <v>458</v>
      </c>
      <c r="AZ65" s="12">
        <v>1037</v>
      </c>
      <c r="BA65" s="12">
        <v>7</v>
      </c>
      <c r="BB65" s="12">
        <v>8</v>
      </c>
      <c r="BC65" s="12">
        <v>15</v>
      </c>
      <c r="BD65" s="12">
        <v>26</v>
      </c>
      <c r="BE65" s="12">
        <f t="shared" si="7"/>
        <v>1413</v>
      </c>
      <c r="BF65" s="12">
        <f t="shared" si="8"/>
        <v>1387</v>
      </c>
      <c r="BI65" s="13">
        <f t="shared" si="9"/>
        <v>0.54507405022537025</v>
      </c>
      <c r="BK65" s="14">
        <f t="shared" si="2"/>
        <v>70</v>
      </c>
      <c r="BL65" s="13">
        <f t="shared" si="10"/>
        <v>4.1346721795629059E-2</v>
      </c>
      <c r="BN65" s="15">
        <v>0</v>
      </c>
      <c r="BO65" s="15">
        <v>53</v>
      </c>
      <c r="BP65" s="15">
        <v>0</v>
      </c>
      <c r="BR65">
        <f t="shared" si="11"/>
        <v>0</v>
      </c>
      <c r="BS65" s="15">
        <v>347</v>
      </c>
      <c r="BT65">
        <f t="shared" si="12"/>
        <v>0</v>
      </c>
    </row>
    <row r="66" spans="1:72" x14ac:dyDescent="0.35">
      <c r="A66" s="9">
        <v>2025</v>
      </c>
      <c r="B66" s="9">
        <v>11</v>
      </c>
      <c r="C66" s="10" t="str">
        <f t="shared" si="1"/>
        <v>202511</v>
      </c>
      <c r="D66" s="84">
        <f t="shared" si="3"/>
        <v>45962</v>
      </c>
      <c r="E66" s="12">
        <v>902</v>
      </c>
      <c r="F66" s="12">
        <v>192</v>
      </c>
      <c r="G66" s="12">
        <v>0</v>
      </c>
      <c r="H66" s="12">
        <v>8</v>
      </c>
      <c r="I66" s="12">
        <v>8</v>
      </c>
      <c r="J66" s="12">
        <v>1</v>
      </c>
      <c r="K66" s="12">
        <v>101</v>
      </c>
      <c r="L66" s="12">
        <v>14</v>
      </c>
      <c r="M66" s="12">
        <v>115</v>
      </c>
      <c r="N66" s="12">
        <v>1147</v>
      </c>
      <c r="O66" s="12">
        <v>498</v>
      </c>
      <c r="P66" s="12">
        <v>1645</v>
      </c>
      <c r="Q66" s="12">
        <v>7</v>
      </c>
      <c r="R66" s="12">
        <v>10</v>
      </c>
      <c r="S66" s="12">
        <v>17</v>
      </c>
      <c r="T66" s="12">
        <v>30</v>
      </c>
      <c r="U66" s="12">
        <f t="shared" si="4"/>
        <v>2910</v>
      </c>
      <c r="V66" s="39"/>
      <c r="W66" s="12">
        <v>712</v>
      </c>
      <c r="X66" s="12">
        <v>157</v>
      </c>
      <c r="Y66" s="12">
        <v>0</v>
      </c>
      <c r="Z66" s="12">
        <v>0</v>
      </c>
      <c r="AA66" s="12">
        <v>0</v>
      </c>
      <c r="AB66" s="12">
        <v>1</v>
      </c>
      <c r="AC66" s="12">
        <v>33</v>
      </c>
      <c r="AD66" s="12">
        <v>2</v>
      </c>
      <c r="AE66" s="12">
        <v>35</v>
      </c>
      <c r="AF66" s="12">
        <v>598</v>
      </c>
      <c r="AG66" s="12">
        <v>64</v>
      </c>
      <c r="AH66" s="12">
        <v>662</v>
      </c>
      <c r="AI66" s="12">
        <v>0</v>
      </c>
      <c r="AJ66" s="12">
        <v>0</v>
      </c>
      <c r="AK66" s="12">
        <v>0</v>
      </c>
      <c r="AL66" s="12">
        <v>4</v>
      </c>
      <c r="AM66" s="12">
        <f t="shared" si="5"/>
        <v>1571</v>
      </c>
      <c r="AN66" s="12">
        <f t="shared" si="6"/>
        <v>1567</v>
      </c>
      <c r="AO66" s="12">
        <v>190</v>
      </c>
      <c r="AP66" s="12">
        <v>35</v>
      </c>
      <c r="AQ66" s="12">
        <v>0</v>
      </c>
      <c r="AR66" s="12">
        <v>8</v>
      </c>
      <c r="AS66" s="12">
        <v>8</v>
      </c>
      <c r="AT66" s="12">
        <v>0</v>
      </c>
      <c r="AU66" s="12">
        <v>68</v>
      </c>
      <c r="AV66" s="12">
        <v>12</v>
      </c>
      <c r="AW66" s="12">
        <v>80</v>
      </c>
      <c r="AX66" s="12">
        <v>549</v>
      </c>
      <c r="AY66" s="12">
        <v>434</v>
      </c>
      <c r="AZ66" s="12">
        <v>983</v>
      </c>
      <c r="BA66" s="12">
        <v>7</v>
      </c>
      <c r="BB66" s="12">
        <v>10</v>
      </c>
      <c r="BC66" s="12">
        <v>17</v>
      </c>
      <c r="BD66" s="12">
        <v>26</v>
      </c>
      <c r="BE66" s="12">
        <f t="shared" si="7"/>
        <v>1339</v>
      </c>
      <c r="BF66" s="12">
        <f t="shared" si="8"/>
        <v>1313</v>
      </c>
      <c r="BI66" s="13">
        <f t="shared" si="9"/>
        <v>0.53986254295532643</v>
      </c>
      <c r="BK66" s="14">
        <f t="shared" si="2"/>
        <v>66</v>
      </c>
      <c r="BL66" s="13">
        <f t="shared" si="10"/>
        <v>4.2011457670273714E-2</v>
      </c>
      <c r="BN66" s="15">
        <v>0</v>
      </c>
      <c r="BO66" s="15">
        <v>39</v>
      </c>
      <c r="BP66" s="15">
        <v>0</v>
      </c>
      <c r="BR66">
        <f t="shared" si="11"/>
        <v>0</v>
      </c>
      <c r="BS66" s="15">
        <v>226</v>
      </c>
      <c r="BT66">
        <f t="shared" si="12"/>
        <v>0</v>
      </c>
    </row>
    <row r="67" spans="1:72" x14ac:dyDescent="0.35">
      <c r="A67" s="9">
        <v>2025</v>
      </c>
      <c r="B67" s="9">
        <v>12</v>
      </c>
      <c r="C67" s="10" t="str">
        <f t="shared" si="1"/>
        <v>202512</v>
      </c>
      <c r="D67" s="84">
        <f t="shared" si="3"/>
        <v>45992</v>
      </c>
      <c r="E67" s="12">
        <v>1029</v>
      </c>
      <c r="F67" s="12">
        <v>215</v>
      </c>
      <c r="G67" s="12">
        <v>0</v>
      </c>
      <c r="H67" s="12">
        <v>10</v>
      </c>
      <c r="I67" s="12">
        <v>10</v>
      </c>
      <c r="J67" s="12">
        <v>1</v>
      </c>
      <c r="K67" s="12">
        <v>107</v>
      </c>
      <c r="L67" s="12">
        <v>21</v>
      </c>
      <c r="M67" s="12">
        <v>128</v>
      </c>
      <c r="N67" s="12">
        <v>1211</v>
      </c>
      <c r="O67" s="12">
        <v>545</v>
      </c>
      <c r="P67" s="12">
        <v>1756</v>
      </c>
      <c r="Q67" s="12">
        <v>16</v>
      </c>
      <c r="R67" s="12">
        <v>12</v>
      </c>
      <c r="S67" s="12">
        <v>28</v>
      </c>
      <c r="T67" s="12">
        <v>25</v>
      </c>
      <c r="U67" s="12">
        <f t="shared" si="4"/>
        <v>3192</v>
      </c>
      <c r="V67" s="39"/>
      <c r="W67" s="12">
        <v>820</v>
      </c>
      <c r="X67" s="12">
        <v>177</v>
      </c>
      <c r="Y67" s="12">
        <v>0</v>
      </c>
      <c r="Z67" s="12">
        <v>0</v>
      </c>
      <c r="AA67" s="12">
        <v>0</v>
      </c>
      <c r="AB67" s="12">
        <v>1</v>
      </c>
      <c r="AC67" s="12">
        <v>32</v>
      </c>
      <c r="AD67" s="12">
        <v>7</v>
      </c>
      <c r="AE67" s="12">
        <v>39</v>
      </c>
      <c r="AF67" s="12">
        <v>607</v>
      </c>
      <c r="AG67" s="12">
        <v>65</v>
      </c>
      <c r="AH67" s="12">
        <v>672</v>
      </c>
      <c r="AI67" s="12">
        <v>9</v>
      </c>
      <c r="AJ67" s="12">
        <v>2</v>
      </c>
      <c r="AK67" s="12">
        <v>11</v>
      </c>
      <c r="AL67" s="12">
        <v>4</v>
      </c>
      <c r="AM67" s="12">
        <f t="shared" si="5"/>
        <v>1724</v>
      </c>
      <c r="AN67" s="12">
        <f t="shared" si="6"/>
        <v>1720</v>
      </c>
      <c r="AO67" s="12">
        <v>209</v>
      </c>
      <c r="AP67" s="12">
        <v>38</v>
      </c>
      <c r="AQ67" s="12">
        <v>0</v>
      </c>
      <c r="AR67" s="12">
        <v>10</v>
      </c>
      <c r="AS67" s="12">
        <v>10</v>
      </c>
      <c r="AT67" s="12">
        <v>0</v>
      </c>
      <c r="AU67" s="12">
        <v>75</v>
      </c>
      <c r="AV67" s="12">
        <v>14</v>
      </c>
      <c r="AW67" s="12">
        <v>89</v>
      </c>
      <c r="AX67" s="12">
        <v>604</v>
      </c>
      <c r="AY67" s="12">
        <v>480</v>
      </c>
      <c r="AZ67" s="12">
        <v>1084</v>
      </c>
      <c r="BA67" s="12">
        <v>7</v>
      </c>
      <c r="BB67" s="12">
        <v>10</v>
      </c>
      <c r="BC67" s="12">
        <v>17</v>
      </c>
      <c r="BD67" s="12">
        <v>21</v>
      </c>
      <c r="BE67" s="12">
        <f t="shared" si="7"/>
        <v>1468</v>
      </c>
      <c r="BF67" s="12">
        <f t="shared" si="8"/>
        <v>1447</v>
      </c>
      <c r="BI67" s="13">
        <f t="shared" si="9"/>
        <v>0.54010025062656641</v>
      </c>
      <c r="BK67" s="14">
        <f t="shared" si="2"/>
        <v>74</v>
      </c>
      <c r="BL67" s="13">
        <f t="shared" si="10"/>
        <v>4.2923433874709975E-2</v>
      </c>
      <c r="BN67" s="15">
        <v>0</v>
      </c>
      <c r="BO67" s="15">
        <v>56</v>
      </c>
      <c r="BP67" s="15">
        <v>6</v>
      </c>
      <c r="BR67">
        <f t="shared" si="11"/>
        <v>0</v>
      </c>
      <c r="BS67" s="15">
        <v>353</v>
      </c>
      <c r="BT67">
        <f t="shared" si="12"/>
        <v>0</v>
      </c>
    </row>
    <row r="68" spans="1:72" x14ac:dyDescent="0.35">
      <c r="A68" s="17">
        <v>2026</v>
      </c>
      <c r="B68" s="17">
        <v>1</v>
      </c>
      <c r="C68" s="18" t="str">
        <f t="shared" si="1"/>
        <v>202601</v>
      </c>
      <c r="D68" s="84">
        <f t="shared" si="3"/>
        <v>46023</v>
      </c>
      <c r="E68" s="14">
        <v>1076</v>
      </c>
      <c r="F68" s="14">
        <v>248</v>
      </c>
      <c r="G68" s="14">
        <v>1</v>
      </c>
      <c r="H68" s="14">
        <v>8</v>
      </c>
      <c r="I68" s="14">
        <v>9</v>
      </c>
      <c r="J68" s="14">
        <v>1</v>
      </c>
      <c r="K68" s="14">
        <v>114</v>
      </c>
      <c r="L68" s="14">
        <v>20</v>
      </c>
      <c r="M68" s="14">
        <v>134</v>
      </c>
      <c r="N68" s="14">
        <v>1240</v>
      </c>
      <c r="O68" s="14">
        <v>564</v>
      </c>
      <c r="P68" s="14">
        <v>1804</v>
      </c>
      <c r="Q68" s="14">
        <v>19</v>
      </c>
      <c r="R68" s="14">
        <v>14</v>
      </c>
      <c r="S68" s="14">
        <v>33</v>
      </c>
      <c r="T68" s="14">
        <v>23</v>
      </c>
      <c r="U68" s="12">
        <f t="shared" si="4"/>
        <v>3328</v>
      </c>
      <c r="V68" s="39"/>
      <c r="W68" s="14">
        <v>848</v>
      </c>
      <c r="X68" s="14">
        <v>207</v>
      </c>
      <c r="Y68" s="14">
        <v>0</v>
      </c>
      <c r="Z68" s="14">
        <v>0</v>
      </c>
      <c r="AA68" s="14">
        <v>0</v>
      </c>
      <c r="AB68" s="14">
        <v>1</v>
      </c>
      <c r="AC68" s="14">
        <v>34</v>
      </c>
      <c r="AD68" s="14">
        <v>5</v>
      </c>
      <c r="AE68" s="14">
        <v>39</v>
      </c>
      <c r="AF68" s="14">
        <v>597</v>
      </c>
      <c r="AG68" s="14">
        <v>43</v>
      </c>
      <c r="AH68" s="14">
        <v>640</v>
      </c>
      <c r="AI68" s="14">
        <v>11</v>
      </c>
      <c r="AJ68" s="14">
        <v>4</v>
      </c>
      <c r="AK68" s="14">
        <v>15</v>
      </c>
      <c r="AL68" s="14">
        <v>3</v>
      </c>
      <c r="AM68" s="14">
        <f t="shared" si="5"/>
        <v>1753</v>
      </c>
      <c r="AN68" s="14">
        <f t="shared" si="6"/>
        <v>1750</v>
      </c>
      <c r="AO68" s="14">
        <v>228</v>
      </c>
      <c r="AP68" s="14">
        <v>41</v>
      </c>
      <c r="AQ68" s="14">
        <v>1</v>
      </c>
      <c r="AR68" s="14">
        <v>8</v>
      </c>
      <c r="AS68" s="14">
        <v>9</v>
      </c>
      <c r="AT68" s="14">
        <v>0</v>
      </c>
      <c r="AU68" s="14">
        <v>80</v>
      </c>
      <c r="AV68" s="14">
        <v>15</v>
      </c>
      <c r="AW68" s="14">
        <v>95</v>
      </c>
      <c r="AX68" s="14">
        <v>643</v>
      </c>
      <c r="AY68" s="14">
        <v>521</v>
      </c>
      <c r="AZ68" s="14">
        <v>1164</v>
      </c>
      <c r="BA68" s="14">
        <v>8</v>
      </c>
      <c r="BB68" s="14">
        <v>10</v>
      </c>
      <c r="BC68" s="14">
        <v>18</v>
      </c>
      <c r="BD68" s="14">
        <v>20</v>
      </c>
      <c r="BE68" s="14">
        <f t="shared" si="7"/>
        <v>1575</v>
      </c>
      <c r="BF68" s="14">
        <f t="shared" si="8"/>
        <v>1555</v>
      </c>
      <c r="BI68" s="13">
        <f t="shared" si="9"/>
        <v>0.52674278846153844</v>
      </c>
      <c r="BK68" s="14">
        <f t="shared" si="2"/>
        <v>52</v>
      </c>
      <c r="BL68" s="13">
        <f t="shared" si="10"/>
        <v>2.9663434112949229E-2</v>
      </c>
      <c r="BN68" s="15">
        <v>0</v>
      </c>
      <c r="BO68" s="15">
        <v>45</v>
      </c>
      <c r="BP68" s="15">
        <v>8</v>
      </c>
      <c r="BR68">
        <f t="shared" si="11"/>
        <v>0</v>
      </c>
      <c r="BS68" s="15">
        <v>325</v>
      </c>
      <c r="BT68">
        <f t="shared" si="12"/>
        <v>0</v>
      </c>
    </row>
    <row r="69" spans="1:72" x14ac:dyDescent="0.35">
      <c r="A69" s="17">
        <v>2026</v>
      </c>
      <c r="B69" s="17">
        <v>2</v>
      </c>
      <c r="C69" s="18" t="str">
        <f t="shared" si="1"/>
        <v>202602</v>
      </c>
      <c r="D69" s="84">
        <f t="shared" si="3"/>
        <v>46054</v>
      </c>
      <c r="E69" s="14">
        <v>1037</v>
      </c>
      <c r="F69" s="14">
        <v>263</v>
      </c>
      <c r="G69" s="14">
        <v>0</v>
      </c>
      <c r="H69" s="14">
        <v>10</v>
      </c>
      <c r="I69" s="14">
        <v>10</v>
      </c>
      <c r="J69" s="14">
        <v>1</v>
      </c>
      <c r="K69" s="14">
        <v>110</v>
      </c>
      <c r="L69" s="14">
        <v>19</v>
      </c>
      <c r="M69" s="14">
        <v>129</v>
      </c>
      <c r="N69" s="14">
        <v>1231</v>
      </c>
      <c r="O69" s="14">
        <v>561</v>
      </c>
      <c r="P69" s="14">
        <v>1792</v>
      </c>
      <c r="Q69" s="14">
        <v>25</v>
      </c>
      <c r="R69" s="14">
        <v>14</v>
      </c>
      <c r="S69" s="14">
        <v>39</v>
      </c>
      <c r="T69" s="14">
        <v>23</v>
      </c>
      <c r="U69" s="12">
        <f t="shared" si="4"/>
        <v>3294</v>
      </c>
      <c r="V69" s="39"/>
      <c r="W69" s="14">
        <v>815</v>
      </c>
      <c r="X69" s="14">
        <v>223</v>
      </c>
      <c r="Y69" s="14">
        <v>0</v>
      </c>
      <c r="Z69" s="14">
        <v>0</v>
      </c>
      <c r="AA69" s="14">
        <v>0</v>
      </c>
      <c r="AB69" s="14">
        <v>1</v>
      </c>
      <c r="AC69" s="14">
        <v>32</v>
      </c>
      <c r="AD69" s="14">
        <v>5</v>
      </c>
      <c r="AE69" s="14">
        <v>37</v>
      </c>
      <c r="AF69" s="14">
        <v>603</v>
      </c>
      <c r="AG69" s="14">
        <v>54</v>
      </c>
      <c r="AH69" s="14">
        <v>657</v>
      </c>
      <c r="AI69" s="14">
        <v>17</v>
      </c>
      <c r="AJ69" s="14">
        <v>4</v>
      </c>
      <c r="AK69" s="14">
        <v>21</v>
      </c>
      <c r="AL69" s="14">
        <v>3</v>
      </c>
      <c r="AM69" s="14">
        <f t="shared" si="5"/>
        <v>1757</v>
      </c>
      <c r="AN69" s="14">
        <f t="shared" si="6"/>
        <v>1754</v>
      </c>
      <c r="AO69" s="14">
        <v>222</v>
      </c>
      <c r="AP69" s="14">
        <v>40</v>
      </c>
      <c r="AQ69" s="14">
        <v>0</v>
      </c>
      <c r="AR69" s="14">
        <v>10</v>
      </c>
      <c r="AS69" s="14">
        <v>10</v>
      </c>
      <c r="AT69" s="14">
        <v>0</v>
      </c>
      <c r="AU69" s="14">
        <v>78</v>
      </c>
      <c r="AV69" s="14">
        <v>14</v>
      </c>
      <c r="AW69" s="14">
        <v>92</v>
      </c>
      <c r="AX69" s="14">
        <v>628</v>
      </c>
      <c r="AY69" s="14">
        <v>507</v>
      </c>
      <c r="AZ69" s="14">
        <v>1135</v>
      </c>
      <c r="BA69" s="14">
        <v>8</v>
      </c>
      <c r="BB69" s="14">
        <v>10</v>
      </c>
      <c r="BC69" s="14">
        <v>18</v>
      </c>
      <c r="BD69" s="14">
        <v>20</v>
      </c>
      <c r="BE69" s="14">
        <f t="shared" si="7"/>
        <v>1537</v>
      </c>
      <c r="BF69" s="14">
        <f t="shared" si="8"/>
        <v>1517</v>
      </c>
      <c r="BI69" s="13">
        <f t="shared" si="9"/>
        <v>0.53339404978749239</v>
      </c>
      <c r="BK69" s="14">
        <f t="shared" si="2"/>
        <v>63</v>
      </c>
      <c r="BL69" s="13">
        <f t="shared" si="10"/>
        <v>3.5856573705179286E-2</v>
      </c>
      <c r="BN69" s="15">
        <v>0</v>
      </c>
      <c r="BO69" s="15">
        <v>49</v>
      </c>
      <c r="BP69" s="15">
        <v>9</v>
      </c>
      <c r="BR69">
        <f t="shared" si="11"/>
        <v>0</v>
      </c>
      <c r="BS69" s="15">
        <v>333</v>
      </c>
      <c r="BT69">
        <f t="shared" si="12"/>
        <v>0</v>
      </c>
    </row>
    <row r="70" spans="1:72" x14ac:dyDescent="0.35">
      <c r="A70" s="17">
        <v>2026</v>
      </c>
      <c r="B70" s="17">
        <v>3</v>
      </c>
      <c r="C70" s="18" t="str">
        <f t="shared" si="1"/>
        <v>202603</v>
      </c>
      <c r="D70" s="84">
        <f t="shared" si="3"/>
        <v>46082</v>
      </c>
      <c r="E70" s="14">
        <v>933</v>
      </c>
      <c r="F70" s="14">
        <v>235</v>
      </c>
      <c r="G70" s="14">
        <v>0</v>
      </c>
      <c r="H70" s="14">
        <v>10</v>
      </c>
      <c r="I70" s="14">
        <v>10</v>
      </c>
      <c r="J70" s="14">
        <v>1</v>
      </c>
      <c r="K70" s="14">
        <v>100</v>
      </c>
      <c r="L70" s="14">
        <v>20</v>
      </c>
      <c r="M70" s="14">
        <v>120</v>
      </c>
      <c r="N70" s="14">
        <v>1172</v>
      </c>
      <c r="O70" s="14">
        <v>525</v>
      </c>
      <c r="P70" s="14">
        <v>1697</v>
      </c>
      <c r="Q70" s="14">
        <v>19</v>
      </c>
      <c r="R70" s="14">
        <v>11</v>
      </c>
      <c r="S70" s="14">
        <v>30</v>
      </c>
      <c r="T70" s="14">
        <v>25</v>
      </c>
      <c r="U70" s="12">
        <f t="shared" si="4"/>
        <v>3051</v>
      </c>
      <c r="V70" s="39"/>
      <c r="W70" s="14">
        <v>724</v>
      </c>
      <c r="X70" s="14">
        <v>197</v>
      </c>
      <c r="Y70" s="14">
        <v>0</v>
      </c>
      <c r="Z70" s="14">
        <v>0</v>
      </c>
      <c r="AA70" s="14">
        <v>0</v>
      </c>
      <c r="AB70" s="14">
        <v>1</v>
      </c>
      <c r="AC70" s="14">
        <v>26</v>
      </c>
      <c r="AD70" s="14">
        <v>7</v>
      </c>
      <c r="AE70" s="14">
        <v>33</v>
      </c>
      <c r="AF70" s="14">
        <v>579</v>
      </c>
      <c r="AG70" s="14">
        <v>55</v>
      </c>
      <c r="AH70" s="14">
        <v>634</v>
      </c>
      <c r="AI70" s="14">
        <v>12</v>
      </c>
      <c r="AJ70" s="14">
        <v>2</v>
      </c>
      <c r="AK70" s="14">
        <v>14</v>
      </c>
      <c r="AL70" s="14">
        <v>2</v>
      </c>
      <c r="AM70" s="14">
        <f t="shared" si="5"/>
        <v>1605</v>
      </c>
      <c r="AN70" s="14">
        <f t="shared" si="6"/>
        <v>1603</v>
      </c>
      <c r="AO70" s="14">
        <v>209</v>
      </c>
      <c r="AP70" s="14">
        <v>38</v>
      </c>
      <c r="AQ70" s="14">
        <v>0</v>
      </c>
      <c r="AR70" s="14">
        <v>10</v>
      </c>
      <c r="AS70" s="14">
        <v>10</v>
      </c>
      <c r="AT70" s="14">
        <v>0</v>
      </c>
      <c r="AU70" s="14">
        <v>74</v>
      </c>
      <c r="AV70" s="14">
        <v>13</v>
      </c>
      <c r="AW70" s="14">
        <v>87</v>
      </c>
      <c r="AX70" s="14">
        <v>593</v>
      </c>
      <c r="AY70" s="14">
        <v>470</v>
      </c>
      <c r="AZ70" s="14">
        <v>1063</v>
      </c>
      <c r="BA70" s="14">
        <v>7</v>
      </c>
      <c r="BB70" s="14">
        <v>9</v>
      </c>
      <c r="BC70" s="14">
        <v>16</v>
      </c>
      <c r="BD70" s="14">
        <v>23</v>
      </c>
      <c r="BE70" s="14">
        <f t="shared" si="7"/>
        <v>1446</v>
      </c>
      <c r="BF70" s="14">
        <f t="shared" si="8"/>
        <v>1423</v>
      </c>
      <c r="BI70" s="13">
        <f t="shared" si="9"/>
        <v>0.5260570304818093</v>
      </c>
      <c r="BK70" s="14">
        <f t="shared" si="2"/>
        <v>64</v>
      </c>
      <c r="BL70" s="13">
        <f t="shared" si="10"/>
        <v>3.987538940809969E-2</v>
      </c>
      <c r="BN70" s="15">
        <v>0</v>
      </c>
      <c r="BO70" s="15">
        <v>47</v>
      </c>
      <c r="BP70" s="15">
        <v>7</v>
      </c>
      <c r="BR70">
        <f t="shared" si="11"/>
        <v>0</v>
      </c>
      <c r="BS70" s="15">
        <v>342</v>
      </c>
      <c r="BT70">
        <f t="shared" si="12"/>
        <v>0</v>
      </c>
    </row>
    <row r="71" spans="1:72" x14ac:dyDescent="0.35">
      <c r="A71" s="17">
        <v>2026</v>
      </c>
      <c r="B71" s="17">
        <v>4</v>
      </c>
      <c r="C71" s="18" t="str">
        <f t="shared" si="1"/>
        <v>202604</v>
      </c>
      <c r="D71" s="84">
        <f t="shared" si="3"/>
        <v>46113</v>
      </c>
      <c r="E71" s="14">
        <v>825</v>
      </c>
      <c r="F71" s="14">
        <v>210</v>
      </c>
      <c r="G71" s="14">
        <v>0</v>
      </c>
      <c r="H71" s="14">
        <v>9</v>
      </c>
      <c r="I71" s="14">
        <v>9</v>
      </c>
      <c r="J71" s="14">
        <v>1</v>
      </c>
      <c r="K71" s="14">
        <v>93</v>
      </c>
      <c r="L71" s="14">
        <v>19</v>
      </c>
      <c r="M71" s="14">
        <v>112</v>
      </c>
      <c r="N71" s="14">
        <v>1129</v>
      </c>
      <c r="O71" s="14">
        <v>479</v>
      </c>
      <c r="P71" s="14">
        <v>1608</v>
      </c>
      <c r="Q71" s="14">
        <v>14</v>
      </c>
      <c r="R71" s="14">
        <v>10</v>
      </c>
      <c r="S71" s="14">
        <v>24</v>
      </c>
      <c r="T71" s="14">
        <v>25</v>
      </c>
      <c r="U71" s="12">
        <f t="shared" si="4"/>
        <v>2814</v>
      </c>
      <c r="V71" s="39"/>
      <c r="W71" s="14">
        <v>635</v>
      </c>
      <c r="X71" s="14">
        <v>175</v>
      </c>
      <c r="Y71" s="14">
        <v>0</v>
      </c>
      <c r="Z71" s="14">
        <v>0</v>
      </c>
      <c r="AA71" s="14">
        <v>0</v>
      </c>
      <c r="AB71" s="14">
        <v>1</v>
      </c>
      <c r="AC71" s="14">
        <v>24</v>
      </c>
      <c r="AD71" s="14">
        <v>6</v>
      </c>
      <c r="AE71" s="14">
        <v>30</v>
      </c>
      <c r="AF71" s="14">
        <v>581</v>
      </c>
      <c r="AG71" s="14">
        <v>49</v>
      </c>
      <c r="AH71" s="14">
        <v>630</v>
      </c>
      <c r="AI71" s="14">
        <v>7</v>
      </c>
      <c r="AJ71" s="14">
        <v>1</v>
      </c>
      <c r="AK71" s="14">
        <v>8</v>
      </c>
      <c r="AL71" s="14">
        <v>3</v>
      </c>
      <c r="AM71" s="14">
        <f t="shared" si="5"/>
        <v>1482</v>
      </c>
      <c r="AN71" s="14">
        <f t="shared" si="6"/>
        <v>1479</v>
      </c>
      <c r="AO71" s="14">
        <v>190</v>
      </c>
      <c r="AP71" s="14">
        <v>35</v>
      </c>
      <c r="AQ71" s="14">
        <v>0</v>
      </c>
      <c r="AR71" s="14">
        <v>9</v>
      </c>
      <c r="AS71" s="14">
        <v>9</v>
      </c>
      <c r="AT71" s="14">
        <v>0</v>
      </c>
      <c r="AU71" s="14">
        <v>69</v>
      </c>
      <c r="AV71" s="14">
        <v>13</v>
      </c>
      <c r="AW71" s="14">
        <v>82</v>
      </c>
      <c r="AX71" s="14">
        <v>548</v>
      </c>
      <c r="AY71" s="14">
        <v>430</v>
      </c>
      <c r="AZ71" s="14">
        <v>978</v>
      </c>
      <c r="BA71" s="14">
        <v>7</v>
      </c>
      <c r="BB71" s="14">
        <v>9</v>
      </c>
      <c r="BC71" s="14">
        <v>16</v>
      </c>
      <c r="BD71" s="14">
        <v>22</v>
      </c>
      <c r="BE71" s="14">
        <f t="shared" si="7"/>
        <v>1332</v>
      </c>
      <c r="BF71" s="14">
        <f t="shared" si="8"/>
        <v>1310</v>
      </c>
      <c r="BI71" s="13">
        <f t="shared" si="9"/>
        <v>0.5266524520255863</v>
      </c>
      <c r="BK71" s="14">
        <f t="shared" si="2"/>
        <v>56</v>
      </c>
      <c r="BL71" s="13">
        <f t="shared" si="10"/>
        <v>3.7786774628879895E-2</v>
      </c>
      <c r="BN71" s="15">
        <v>0</v>
      </c>
      <c r="BO71" s="15">
        <v>48</v>
      </c>
      <c r="BP71" s="15">
        <v>3</v>
      </c>
      <c r="BR71">
        <f t="shared" si="11"/>
        <v>0</v>
      </c>
      <c r="BS71" s="15">
        <v>308</v>
      </c>
      <c r="BT71">
        <f t="shared" si="12"/>
        <v>0</v>
      </c>
    </row>
    <row r="72" spans="1:72" x14ac:dyDescent="0.35">
      <c r="A72" s="17">
        <v>2026</v>
      </c>
      <c r="B72" s="17">
        <v>5</v>
      </c>
      <c r="C72" s="18" t="str">
        <f t="shared" ref="C72:C91" si="13">CONCATENATE(A72,IF(B72&lt;10,0,""),B72)</f>
        <v>202605</v>
      </c>
      <c r="D72" s="84">
        <f t="shared" si="3"/>
        <v>46143</v>
      </c>
      <c r="E72" s="14">
        <v>832</v>
      </c>
      <c r="F72" s="14">
        <v>195</v>
      </c>
      <c r="G72" s="14">
        <v>0</v>
      </c>
      <c r="H72" s="14">
        <v>8</v>
      </c>
      <c r="I72" s="14">
        <v>8</v>
      </c>
      <c r="J72" s="14">
        <v>1</v>
      </c>
      <c r="K72" s="14">
        <v>99</v>
      </c>
      <c r="L72" s="14">
        <v>16</v>
      </c>
      <c r="M72" s="14">
        <v>115</v>
      </c>
      <c r="N72" s="14">
        <v>1141</v>
      </c>
      <c r="O72" s="14">
        <v>459</v>
      </c>
      <c r="P72" s="14">
        <v>1600</v>
      </c>
      <c r="Q72" s="14">
        <v>7</v>
      </c>
      <c r="R72" s="14">
        <v>10</v>
      </c>
      <c r="S72" s="14">
        <v>17</v>
      </c>
      <c r="T72" s="14">
        <v>30</v>
      </c>
      <c r="U72" s="12">
        <f t="shared" si="4"/>
        <v>2798</v>
      </c>
      <c r="V72" s="39"/>
      <c r="W72" s="14">
        <v>650</v>
      </c>
      <c r="X72" s="14">
        <v>162</v>
      </c>
      <c r="Y72" s="14">
        <v>0</v>
      </c>
      <c r="Z72" s="14">
        <v>0</v>
      </c>
      <c r="AA72" s="14">
        <v>0</v>
      </c>
      <c r="AB72" s="14">
        <v>1</v>
      </c>
      <c r="AC72" s="14">
        <v>34</v>
      </c>
      <c r="AD72" s="14">
        <v>4</v>
      </c>
      <c r="AE72" s="14">
        <v>38</v>
      </c>
      <c r="AF72" s="14">
        <v>619</v>
      </c>
      <c r="AG72" s="14">
        <v>56</v>
      </c>
      <c r="AH72" s="14">
        <v>675</v>
      </c>
      <c r="AI72" s="14">
        <v>1</v>
      </c>
      <c r="AJ72" s="14">
        <v>1</v>
      </c>
      <c r="AK72" s="14">
        <v>2</v>
      </c>
      <c r="AL72" s="14">
        <v>3</v>
      </c>
      <c r="AM72" s="14">
        <f t="shared" si="5"/>
        <v>1531</v>
      </c>
      <c r="AN72" s="14">
        <f t="shared" si="6"/>
        <v>1528</v>
      </c>
      <c r="AO72" s="14">
        <v>182</v>
      </c>
      <c r="AP72" s="14">
        <v>33</v>
      </c>
      <c r="AQ72" s="14">
        <v>0</v>
      </c>
      <c r="AR72" s="14">
        <v>8</v>
      </c>
      <c r="AS72" s="14">
        <v>8</v>
      </c>
      <c r="AT72" s="14">
        <v>0</v>
      </c>
      <c r="AU72" s="14">
        <v>65</v>
      </c>
      <c r="AV72" s="14">
        <v>12</v>
      </c>
      <c r="AW72" s="14">
        <v>77</v>
      </c>
      <c r="AX72" s="14">
        <v>522</v>
      </c>
      <c r="AY72" s="14">
        <v>403</v>
      </c>
      <c r="AZ72" s="14">
        <v>925</v>
      </c>
      <c r="BA72" s="14">
        <v>6</v>
      </c>
      <c r="BB72" s="14">
        <v>9</v>
      </c>
      <c r="BC72" s="14">
        <v>15</v>
      </c>
      <c r="BD72" s="14">
        <v>27</v>
      </c>
      <c r="BE72" s="14">
        <f t="shared" si="7"/>
        <v>1267</v>
      </c>
      <c r="BF72" s="14">
        <f t="shared" si="8"/>
        <v>1240</v>
      </c>
      <c r="BI72" s="13">
        <f t="shared" si="9"/>
        <v>0.54717655468191562</v>
      </c>
      <c r="BK72" s="14">
        <f t="shared" ref="BK72:BK90" si="14">Z72+AD72+AG72+AJ72</f>
        <v>61</v>
      </c>
      <c r="BL72" s="13">
        <f t="shared" si="10"/>
        <v>3.9843239712606136E-2</v>
      </c>
      <c r="BN72" s="15">
        <v>0</v>
      </c>
      <c r="BO72" s="15">
        <v>43</v>
      </c>
      <c r="BP72" s="15">
        <v>1</v>
      </c>
      <c r="BR72">
        <f t="shared" si="11"/>
        <v>0</v>
      </c>
      <c r="BS72" s="15">
        <v>292</v>
      </c>
      <c r="BT72">
        <f t="shared" si="12"/>
        <v>0</v>
      </c>
    </row>
    <row r="73" spans="1:72" x14ac:dyDescent="0.35">
      <c r="A73" s="17">
        <v>2026</v>
      </c>
      <c r="B73" s="17">
        <v>6</v>
      </c>
      <c r="C73" s="18" t="str">
        <f t="shared" si="13"/>
        <v>202606</v>
      </c>
      <c r="D73" s="84">
        <f t="shared" ref="D73:D91" si="15">DATE(A73,B73,$B$8)</f>
        <v>46174</v>
      </c>
      <c r="E73" s="14">
        <v>1043</v>
      </c>
      <c r="F73" s="14">
        <v>207</v>
      </c>
      <c r="G73" s="14">
        <v>0</v>
      </c>
      <c r="H73" s="14">
        <v>8</v>
      </c>
      <c r="I73" s="14">
        <v>8</v>
      </c>
      <c r="J73" s="14">
        <v>1</v>
      </c>
      <c r="K73" s="14">
        <v>117</v>
      </c>
      <c r="L73" s="14">
        <v>24</v>
      </c>
      <c r="M73" s="14">
        <v>141</v>
      </c>
      <c r="N73" s="14">
        <v>1256</v>
      </c>
      <c r="O73" s="14">
        <v>555</v>
      </c>
      <c r="P73" s="14">
        <v>1811</v>
      </c>
      <c r="Q73" s="14">
        <v>8</v>
      </c>
      <c r="R73" s="14">
        <v>11</v>
      </c>
      <c r="S73" s="14">
        <v>19</v>
      </c>
      <c r="T73" s="14">
        <v>31</v>
      </c>
      <c r="U73" s="12">
        <f t="shared" ref="U73:U91" si="16">E73+F73+G73+H73+J73+K73+L73+N73+O73+Q73+R73+T73</f>
        <v>3261</v>
      </c>
      <c r="V73" s="39"/>
      <c r="W73" s="14">
        <v>825</v>
      </c>
      <c r="X73" s="14">
        <v>168</v>
      </c>
      <c r="Y73" s="14">
        <v>0</v>
      </c>
      <c r="Z73" s="14">
        <v>0</v>
      </c>
      <c r="AA73" s="14">
        <v>0</v>
      </c>
      <c r="AB73" s="14">
        <v>1</v>
      </c>
      <c r="AC73" s="14">
        <v>40</v>
      </c>
      <c r="AD73" s="14">
        <v>10</v>
      </c>
      <c r="AE73" s="14">
        <v>50</v>
      </c>
      <c r="AF73" s="14">
        <v>641</v>
      </c>
      <c r="AG73" s="14">
        <v>66</v>
      </c>
      <c r="AH73" s="14">
        <v>707</v>
      </c>
      <c r="AI73" s="14">
        <v>1</v>
      </c>
      <c r="AJ73" s="14">
        <v>1</v>
      </c>
      <c r="AK73" s="14">
        <v>2</v>
      </c>
      <c r="AL73" s="14">
        <v>5</v>
      </c>
      <c r="AM73" s="14">
        <f t="shared" ref="AM73:AM91" si="17">W73+X73+Y73+Z73+AB73+AC73+AD73+AF73+AG73+AI73+AJ73+AL73</f>
        <v>1758</v>
      </c>
      <c r="AN73" s="14">
        <f t="shared" ref="AN73:AN91" si="18">AM73-AL73</f>
        <v>1753</v>
      </c>
      <c r="AO73" s="14">
        <v>218</v>
      </c>
      <c r="AP73" s="14">
        <v>39</v>
      </c>
      <c r="AQ73" s="14">
        <v>0</v>
      </c>
      <c r="AR73" s="14">
        <v>8</v>
      </c>
      <c r="AS73" s="14">
        <v>8</v>
      </c>
      <c r="AT73" s="14">
        <v>0</v>
      </c>
      <c r="AU73" s="14">
        <v>77</v>
      </c>
      <c r="AV73" s="14">
        <v>14</v>
      </c>
      <c r="AW73" s="14">
        <v>91</v>
      </c>
      <c r="AX73" s="14">
        <v>615</v>
      </c>
      <c r="AY73" s="14">
        <v>489</v>
      </c>
      <c r="AZ73" s="14">
        <v>1104</v>
      </c>
      <c r="BA73" s="14">
        <v>7</v>
      </c>
      <c r="BB73" s="14">
        <v>10</v>
      </c>
      <c r="BC73" s="14">
        <v>17</v>
      </c>
      <c r="BD73" s="14">
        <v>26</v>
      </c>
      <c r="BE73" s="14">
        <f t="shared" ref="BE73:BE91" si="19">AO73+AP73+AQ73+AR73+AT73+AU73+AV73+AX73+AY73+BA73+BB73+BD73</f>
        <v>1503</v>
      </c>
      <c r="BF73" s="14">
        <f t="shared" ref="BF73:BF91" si="20">BE73-BD73</f>
        <v>1477</v>
      </c>
      <c r="BI73" s="13">
        <f t="shared" ref="BI73:BI90" si="21">AM73/U73</f>
        <v>0.53909843606255747</v>
      </c>
      <c r="BK73" s="14">
        <f t="shared" si="14"/>
        <v>77</v>
      </c>
      <c r="BL73" s="13">
        <f t="shared" ref="BL73:BL90" si="22">BK73/AM73</f>
        <v>4.379977246871445E-2</v>
      </c>
      <c r="BN73" s="15">
        <v>0</v>
      </c>
      <c r="BO73" s="15">
        <v>53</v>
      </c>
      <c r="BP73" s="15">
        <v>0</v>
      </c>
      <c r="BR73">
        <f t="shared" si="11"/>
        <v>0</v>
      </c>
      <c r="BS73" s="15">
        <v>310</v>
      </c>
      <c r="BT73">
        <f t="shared" si="12"/>
        <v>0</v>
      </c>
    </row>
    <row r="74" spans="1:72" x14ac:dyDescent="0.35">
      <c r="A74" s="17">
        <v>2026</v>
      </c>
      <c r="B74" s="17">
        <v>7</v>
      </c>
      <c r="C74" s="18" t="str">
        <f t="shared" si="13"/>
        <v>202607</v>
      </c>
      <c r="D74" s="84">
        <f t="shared" si="15"/>
        <v>46204</v>
      </c>
      <c r="E74" s="14">
        <v>1545</v>
      </c>
      <c r="F74" s="14">
        <v>226</v>
      </c>
      <c r="G74" s="14">
        <v>0</v>
      </c>
      <c r="H74" s="14">
        <v>9</v>
      </c>
      <c r="I74" s="14">
        <v>9</v>
      </c>
      <c r="J74" s="14">
        <v>1</v>
      </c>
      <c r="K74" s="14">
        <v>158</v>
      </c>
      <c r="L74" s="14">
        <v>26</v>
      </c>
      <c r="M74" s="14">
        <v>184</v>
      </c>
      <c r="N74" s="14">
        <v>1333</v>
      </c>
      <c r="O74" s="14">
        <v>654</v>
      </c>
      <c r="P74" s="14">
        <v>1987</v>
      </c>
      <c r="Q74" s="14">
        <v>9</v>
      </c>
      <c r="R74" s="14">
        <v>10</v>
      </c>
      <c r="S74" s="14">
        <v>19</v>
      </c>
      <c r="T74" s="14">
        <v>34</v>
      </c>
      <c r="U74" s="12">
        <f t="shared" si="16"/>
        <v>4005</v>
      </c>
      <c r="V74" s="39"/>
      <c r="W74" s="14">
        <v>1280</v>
      </c>
      <c r="X74" s="14">
        <v>179</v>
      </c>
      <c r="Y74" s="14">
        <v>0</v>
      </c>
      <c r="Z74" s="14">
        <v>0</v>
      </c>
      <c r="AA74" s="14">
        <v>0</v>
      </c>
      <c r="AB74" s="14">
        <v>1</v>
      </c>
      <c r="AC74" s="14">
        <v>67</v>
      </c>
      <c r="AD74" s="14">
        <v>9</v>
      </c>
      <c r="AE74" s="14">
        <v>76</v>
      </c>
      <c r="AF74" s="14">
        <v>606</v>
      </c>
      <c r="AG74" s="14">
        <v>70</v>
      </c>
      <c r="AH74" s="14">
        <v>676</v>
      </c>
      <c r="AI74" s="14">
        <v>0</v>
      </c>
      <c r="AJ74" s="14">
        <v>0</v>
      </c>
      <c r="AK74" s="14">
        <v>0</v>
      </c>
      <c r="AL74" s="14">
        <v>3</v>
      </c>
      <c r="AM74" s="14">
        <f t="shared" si="17"/>
        <v>2215</v>
      </c>
      <c r="AN74" s="14">
        <f t="shared" si="18"/>
        <v>2212</v>
      </c>
      <c r="AO74" s="14">
        <v>265</v>
      </c>
      <c r="AP74" s="14">
        <v>47</v>
      </c>
      <c r="AQ74" s="14">
        <v>0</v>
      </c>
      <c r="AR74" s="14">
        <v>9</v>
      </c>
      <c r="AS74" s="14">
        <v>9</v>
      </c>
      <c r="AT74" s="14">
        <v>0</v>
      </c>
      <c r="AU74" s="14">
        <v>91</v>
      </c>
      <c r="AV74" s="14">
        <v>17</v>
      </c>
      <c r="AW74" s="14">
        <v>108</v>
      </c>
      <c r="AX74" s="14">
        <v>727</v>
      </c>
      <c r="AY74" s="14">
        <v>584</v>
      </c>
      <c r="AZ74" s="14">
        <v>1311</v>
      </c>
      <c r="BA74" s="14">
        <v>9</v>
      </c>
      <c r="BB74" s="14">
        <v>10</v>
      </c>
      <c r="BC74" s="14">
        <v>19</v>
      </c>
      <c r="BD74" s="14">
        <v>31</v>
      </c>
      <c r="BE74" s="14">
        <f t="shared" si="19"/>
        <v>1790</v>
      </c>
      <c r="BF74" s="14">
        <f t="shared" si="20"/>
        <v>1759</v>
      </c>
      <c r="BI74" s="13">
        <f t="shared" si="21"/>
        <v>0.55305867665418229</v>
      </c>
      <c r="BK74" s="14">
        <f t="shared" si="14"/>
        <v>79</v>
      </c>
      <c r="BL74" s="13">
        <f t="shared" si="22"/>
        <v>3.566591422121896E-2</v>
      </c>
      <c r="BN74" s="15">
        <v>1</v>
      </c>
      <c r="BO74" s="15">
        <v>63</v>
      </c>
      <c r="BP74" s="15">
        <v>0</v>
      </c>
      <c r="BR74">
        <f t="shared" si="11"/>
        <v>0</v>
      </c>
      <c r="BS74" s="15">
        <v>382</v>
      </c>
      <c r="BT74">
        <f t="shared" si="12"/>
        <v>0</v>
      </c>
    </row>
    <row r="75" spans="1:72" x14ac:dyDescent="0.35">
      <c r="A75" s="17">
        <v>2026</v>
      </c>
      <c r="B75" s="17">
        <v>8</v>
      </c>
      <c r="C75" s="18" t="str">
        <f t="shared" si="13"/>
        <v>202608</v>
      </c>
      <c r="D75" s="84">
        <f t="shared" si="15"/>
        <v>46235</v>
      </c>
      <c r="E75" s="14">
        <v>1605</v>
      </c>
      <c r="F75" s="14">
        <v>237</v>
      </c>
      <c r="G75" s="14">
        <v>0</v>
      </c>
      <c r="H75" s="14">
        <v>9</v>
      </c>
      <c r="I75" s="14">
        <v>9</v>
      </c>
      <c r="J75" s="14">
        <v>0</v>
      </c>
      <c r="K75" s="14">
        <v>171</v>
      </c>
      <c r="L75" s="14">
        <v>30</v>
      </c>
      <c r="M75" s="14">
        <v>201</v>
      </c>
      <c r="N75" s="14">
        <v>1365</v>
      </c>
      <c r="O75" s="14">
        <v>679</v>
      </c>
      <c r="P75" s="14">
        <v>2044</v>
      </c>
      <c r="Q75" s="14">
        <v>10</v>
      </c>
      <c r="R75" s="14">
        <v>11</v>
      </c>
      <c r="S75" s="14">
        <v>21</v>
      </c>
      <c r="T75" s="14">
        <v>34</v>
      </c>
      <c r="U75" s="12">
        <f t="shared" si="16"/>
        <v>4151</v>
      </c>
      <c r="V75" s="39"/>
      <c r="W75" s="14">
        <v>1332</v>
      </c>
      <c r="X75" s="14">
        <v>189</v>
      </c>
      <c r="Y75" s="14">
        <v>0</v>
      </c>
      <c r="Z75" s="14">
        <v>0</v>
      </c>
      <c r="AA75" s="14">
        <v>0</v>
      </c>
      <c r="AB75" s="14">
        <v>0</v>
      </c>
      <c r="AC75" s="14">
        <v>78</v>
      </c>
      <c r="AD75" s="14">
        <v>13</v>
      </c>
      <c r="AE75" s="14">
        <v>91</v>
      </c>
      <c r="AF75" s="14">
        <v>613</v>
      </c>
      <c r="AG75" s="14">
        <v>67</v>
      </c>
      <c r="AH75" s="14">
        <v>680</v>
      </c>
      <c r="AI75" s="14">
        <v>1</v>
      </c>
      <c r="AJ75" s="14">
        <v>0</v>
      </c>
      <c r="AK75" s="14">
        <v>1</v>
      </c>
      <c r="AL75" s="14">
        <v>4</v>
      </c>
      <c r="AM75" s="14">
        <f t="shared" si="17"/>
        <v>2297</v>
      </c>
      <c r="AN75" s="14">
        <f t="shared" si="18"/>
        <v>2293</v>
      </c>
      <c r="AO75" s="14">
        <v>273</v>
      </c>
      <c r="AP75" s="14">
        <v>48</v>
      </c>
      <c r="AQ75" s="14">
        <v>0</v>
      </c>
      <c r="AR75" s="14">
        <v>9</v>
      </c>
      <c r="AS75" s="14">
        <v>9</v>
      </c>
      <c r="AT75" s="14">
        <v>0</v>
      </c>
      <c r="AU75" s="14">
        <v>93</v>
      </c>
      <c r="AV75" s="14">
        <v>17</v>
      </c>
      <c r="AW75" s="14">
        <v>110</v>
      </c>
      <c r="AX75" s="14">
        <v>752</v>
      </c>
      <c r="AY75" s="14">
        <v>612</v>
      </c>
      <c r="AZ75" s="14">
        <v>1364</v>
      </c>
      <c r="BA75" s="14">
        <v>9</v>
      </c>
      <c r="BB75" s="14">
        <v>11</v>
      </c>
      <c r="BC75" s="14">
        <v>20</v>
      </c>
      <c r="BD75" s="14">
        <v>30</v>
      </c>
      <c r="BE75" s="14">
        <f t="shared" si="19"/>
        <v>1854</v>
      </c>
      <c r="BF75" s="14">
        <f t="shared" si="20"/>
        <v>1824</v>
      </c>
      <c r="BI75" s="13">
        <f t="shared" si="21"/>
        <v>0.55336063599132734</v>
      </c>
      <c r="BK75" s="14">
        <f t="shared" si="14"/>
        <v>80</v>
      </c>
      <c r="BL75" s="13">
        <f t="shared" si="22"/>
        <v>3.4828036569438399E-2</v>
      </c>
      <c r="BN75" s="15">
        <v>2</v>
      </c>
      <c r="BO75" s="15">
        <v>60</v>
      </c>
      <c r="BP75" s="15">
        <v>1</v>
      </c>
      <c r="BR75">
        <f t="shared" si="11"/>
        <v>0</v>
      </c>
      <c r="BS75" s="15">
        <v>350</v>
      </c>
      <c r="BT75">
        <f t="shared" si="12"/>
        <v>0</v>
      </c>
    </row>
    <row r="76" spans="1:72" x14ac:dyDescent="0.35">
      <c r="A76" s="17">
        <v>2026</v>
      </c>
      <c r="B76" s="17">
        <v>9</v>
      </c>
      <c r="C76" s="18" t="str">
        <f t="shared" si="13"/>
        <v>202609</v>
      </c>
      <c r="D76" s="84">
        <f t="shared" si="15"/>
        <v>46266</v>
      </c>
      <c r="E76" s="14">
        <v>1426</v>
      </c>
      <c r="F76" s="14">
        <v>225</v>
      </c>
      <c r="G76" s="14">
        <v>0</v>
      </c>
      <c r="H76" s="14">
        <v>9</v>
      </c>
      <c r="I76" s="14">
        <v>9</v>
      </c>
      <c r="J76" s="14">
        <v>1</v>
      </c>
      <c r="K76" s="14">
        <v>158</v>
      </c>
      <c r="L76" s="14">
        <v>28</v>
      </c>
      <c r="M76" s="14">
        <v>186</v>
      </c>
      <c r="N76" s="14">
        <v>1340</v>
      </c>
      <c r="O76" s="14">
        <v>658</v>
      </c>
      <c r="P76" s="14">
        <v>1998</v>
      </c>
      <c r="Q76" s="14">
        <v>8</v>
      </c>
      <c r="R76" s="14">
        <v>10</v>
      </c>
      <c r="S76" s="14">
        <v>18</v>
      </c>
      <c r="T76" s="14">
        <v>29</v>
      </c>
      <c r="U76" s="12">
        <f t="shared" si="16"/>
        <v>3892</v>
      </c>
      <c r="V76" s="39"/>
      <c r="W76" s="14">
        <v>1166</v>
      </c>
      <c r="X76" s="14">
        <v>179</v>
      </c>
      <c r="Y76" s="14">
        <v>0</v>
      </c>
      <c r="Z76" s="14">
        <v>0</v>
      </c>
      <c r="AA76" s="14">
        <v>0</v>
      </c>
      <c r="AB76" s="14">
        <v>1</v>
      </c>
      <c r="AC76" s="14">
        <v>68</v>
      </c>
      <c r="AD76" s="14">
        <v>12</v>
      </c>
      <c r="AE76" s="14">
        <v>80</v>
      </c>
      <c r="AF76" s="14">
        <v>620</v>
      </c>
      <c r="AG76" s="14">
        <v>68</v>
      </c>
      <c r="AH76" s="14">
        <v>688</v>
      </c>
      <c r="AI76" s="14">
        <v>0</v>
      </c>
      <c r="AJ76" s="14">
        <v>0</v>
      </c>
      <c r="AK76" s="14">
        <v>0</v>
      </c>
      <c r="AL76" s="14">
        <v>4</v>
      </c>
      <c r="AM76" s="14">
        <f t="shared" si="17"/>
        <v>2118</v>
      </c>
      <c r="AN76" s="14">
        <f t="shared" si="18"/>
        <v>2114</v>
      </c>
      <c r="AO76" s="14">
        <v>260</v>
      </c>
      <c r="AP76" s="14">
        <v>46</v>
      </c>
      <c r="AQ76" s="14">
        <v>0</v>
      </c>
      <c r="AR76" s="14">
        <v>9</v>
      </c>
      <c r="AS76" s="14">
        <v>9</v>
      </c>
      <c r="AT76" s="14">
        <v>0</v>
      </c>
      <c r="AU76" s="14">
        <v>90</v>
      </c>
      <c r="AV76" s="14">
        <v>16</v>
      </c>
      <c r="AW76" s="14">
        <v>106</v>
      </c>
      <c r="AX76" s="14">
        <v>720</v>
      </c>
      <c r="AY76" s="14">
        <v>590</v>
      </c>
      <c r="AZ76" s="14">
        <v>1310</v>
      </c>
      <c r="BA76" s="14">
        <v>8</v>
      </c>
      <c r="BB76" s="14">
        <v>10</v>
      </c>
      <c r="BC76" s="14">
        <v>18</v>
      </c>
      <c r="BD76" s="14">
        <v>25</v>
      </c>
      <c r="BE76" s="14">
        <f t="shared" si="19"/>
        <v>1774</v>
      </c>
      <c r="BF76" s="14">
        <f t="shared" si="20"/>
        <v>1749</v>
      </c>
      <c r="BI76" s="13">
        <f t="shared" si="21"/>
        <v>0.54419321685508737</v>
      </c>
      <c r="BK76" s="14">
        <f t="shared" si="14"/>
        <v>80</v>
      </c>
      <c r="BL76" s="13">
        <f t="shared" si="22"/>
        <v>3.7771482530689328E-2</v>
      </c>
      <c r="BN76" s="15">
        <v>1</v>
      </c>
      <c r="BO76" s="15">
        <v>59</v>
      </c>
      <c r="BP76" s="15">
        <v>0</v>
      </c>
      <c r="BR76">
        <f t="shared" si="11"/>
        <v>0</v>
      </c>
      <c r="BS76" s="15">
        <v>340</v>
      </c>
      <c r="BT76">
        <f t="shared" si="12"/>
        <v>0</v>
      </c>
    </row>
    <row r="77" spans="1:72" x14ac:dyDescent="0.35">
      <c r="A77" s="17">
        <v>2026</v>
      </c>
      <c r="B77" s="17">
        <v>10</v>
      </c>
      <c r="C77" s="18" t="str">
        <f t="shared" si="13"/>
        <v>202610</v>
      </c>
      <c r="D77" s="84">
        <f t="shared" si="15"/>
        <v>46296</v>
      </c>
      <c r="E77" s="14">
        <v>1027</v>
      </c>
      <c r="F77" s="14">
        <v>197</v>
      </c>
      <c r="G77" s="14">
        <v>0</v>
      </c>
      <c r="H77" s="14">
        <v>9</v>
      </c>
      <c r="I77" s="14">
        <v>9</v>
      </c>
      <c r="J77" s="14">
        <v>1</v>
      </c>
      <c r="K77" s="14">
        <v>122</v>
      </c>
      <c r="L77" s="14">
        <v>20</v>
      </c>
      <c r="M77" s="14">
        <v>142</v>
      </c>
      <c r="N77" s="14">
        <v>1181</v>
      </c>
      <c r="O77" s="14">
        <v>519</v>
      </c>
      <c r="P77" s="14">
        <v>1700</v>
      </c>
      <c r="Q77" s="14">
        <v>7</v>
      </c>
      <c r="R77" s="14">
        <v>8</v>
      </c>
      <c r="S77" s="14">
        <v>15</v>
      </c>
      <c r="T77" s="14">
        <v>30</v>
      </c>
      <c r="U77" s="12">
        <f t="shared" si="16"/>
        <v>3121</v>
      </c>
      <c r="V77" s="39"/>
      <c r="W77" s="14">
        <v>820</v>
      </c>
      <c r="X77" s="14">
        <v>160</v>
      </c>
      <c r="Y77" s="14">
        <v>0</v>
      </c>
      <c r="Z77" s="14">
        <v>0</v>
      </c>
      <c r="AA77" s="14">
        <v>0</v>
      </c>
      <c r="AB77" s="14">
        <v>1</v>
      </c>
      <c r="AC77" s="14">
        <v>49</v>
      </c>
      <c r="AD77" s="14">
        <v>7</v>
      </c>
      <c r="AE77" s="14">
        <v>56</v>
      </c>
      <c r="AF77" s="14">
        <v>602</v>
      </c>
      <c r="AG77" s="14">
        <v>62</v>
      </c>
      <c r="AH77" s="14">
        <v>664</v>
      </c>
      <c r="AI77" s="14">
        <v>0</v>
      </c>
      <c r="AJ77" s="14">
        <v>0</v>
      </c>
      <c r="AK77" s="14">
        <v>0</v>
      </c>
      <c r="AL77" s="14">
        <v>4</v>
      </c>
      <c r="AM77" s="14">
        <f t="shared" si="17"/>
        <v>1705</v>
      </c>
      <c r="AN77" s="14">
        <f t="shared" si="18"/>
        <v>1701</v>
      </c>
      <c r="AO77" s="14">
        <v>207</v>
      </c>
      <c r="AP77" s="14">
        <v>37</v>
      </c>
      <c r="AQ77" s="14">
        <v>0</v>
      </c>
      <c r="AR77" s="14">
        <v>9</v>
      </c>
      <c r="AS77" s="14">
        <v>9</v>
      </c>
      <c r="AT77" s="14">
        <v>0</v>
      </c>
      <c r="AU77" s="14">
        <v>73</v>
      </c>
      <c r="AV77" s="14">
        <v>13</v>
      </c>
      <c r="AW77" s="14">
        <v>86</v>
      </c>
      <c r="AX77" s="14">
        <v>579</v>
      </c>
      <c r="AY77" s="14">
        <v>457</v>
      </c>
      <c r="AZ77" s="14">
        <v>1036</v>
      </c>
      <c r="BA77" s="14">
        <v>7</v>
      </c>
      <c r="BB77" s="14">
        <v>8</v>
      </c>
      <c r="BC77" s="14">
        <v>15</v>
      </c>
      <c r="BD77" s="14">
        <v>26</v>
      </c>
      <c r="BE77" s="14">
        <f t="shared" si="19"/>
        <v>1416</v>
      </c>
      <c r="BF77" s="14">
        <f t="shared" si="20"/>
        <v>1390</v>
      </c>
      <c r="BI77" s="13">
        <f t="shared" si="21"/>
        <v>0.54629926305671261</v>
      </c>
      <c r="BK77" s="14">
        <f t="shared" si="14"/>
        <v>69</v>
      </c>
      <c r="BL77" s="13">
        <f>BK77/AM77</f>
        <v>4.0469208211143692E-2</v>
      </c>
      <c r="BN77" s="15">
        <v>0</v>
      </c>
      <c r="BO77" s="15">
        <v>52</v>
      </c>
      <c r="BP77" s="15">
        <v>0</v>
      </c>
      <c r="BR77">
        <f t="shared" si="11"/>
        <v>0</v>
      </c>
      <c r="BS77" s="15">
        <v>346</v>
      </c>
      <c r="BT77">
        <f t="shared" si="12"/>
        <v>0</v>
      </c>
    </row>
    <row r="78" spans="1:72" x14ac:dyDescent="0.35">
      <c r="A78" s="17">
        <v>2026</v>
      </c>
      <c r="B78" s="17">
        <v>11</v>
      </c>
      <c r="C78" s="18" t="str">
        <f t="shared" si="13"/>
        <v>202611</v>
      </c>
      <c r="D78" s="84">
        <f t="shared" si="15"/>
        <v>46327</v>
      </c>
      <c r="E78" s="14">
        <v>921</v>
      </c>
      <c r="F78" s="14">
        <v>196</v>
      </c>
      <c r="G78" s="14">
        <v>0</v>
      </c>
      <c r="H78" s="14">
        <v>8</v>
      </c>
      <c r="I78" s="14">
        <v>8</v>
      </c>
      <c r="J78" s="14">
        <v>1</v>
      </c>
      <c r="K78" s="14">
        <v>101</v>
      </c>
      <c r="L78" s="14">
        <v>15</v>
      </c>
      <c r="M78" s="14">
        <v>116</v>
      </c>
      <c r="N78" s="14">
        <v>1122</v>
      </c>
      <c r="O78" s="14">
        <v>496</v>
      </c>
      <c r="P78" s="14">
        <v>1618</v>
      </c>
      <c r="Q78" s="14">
        <v>7</v>
      </c>
      <c r="R78" s="14">
        <v>10</v>
      </c>
      <c r="S78" s="14">
        <v>17</v>
      </c>
      <c r="T78" s="14">
        <v>30</v>
      </c>
      <c r="U78" s="12">
        <f t="shared" si="16"/>
        <v>2907</v>
      </c>
      <c r="V78" s="39"/>
      <c r="W78" s="14">
        <v>728</v>
      </c>
      <c r="X78" s="14">
        <v>161</v>
      </c>
      <c r="Y78" s="14">
        <v>0</v>
      </c>
      <c r="Z78" s="14">
        <v>0</v>
      </c>
      <c r="AA78" s="14">
        <v>0</v>
      </c>
      <c r="AB78" s="14">
        <v>1</v>
      </c>
      <c r="AC78" s="14">
        <v>33</v>
      </c>
      <c r="AD78" s="14">
        <v>3</v>
      </c>
      <c r="AE78" s="14">
        <v>36</v>
      </c>
      <c r="AF78" s="14">
        <v>572</v>
      </c>
      <c r="AG78" s="14">
        <v>61</v>
      </c>
      <c r="AH78" s="14">
        <v>633</v>
      </c>
      <c r="AI78" s="14">
        <v>0</v>
      </c>
      <c r="AJ78" s="14">
        <v>0</v>
      </c>
      <c r="AK78" s="14">
        <v>0</v>
      </c>
      <c r="AL78" s="14">
        <v>4</v>
      </c>
      <c r="AM78" s="14">
        <f t="shared" si="17"/>
        <v>1563</v>
      </c>
      <c r="AN78" s="14">
        <f t="shared" si="18"/>
        <v>1559</v>
      </c>
      <c r="AO78" s="14">
        <v>193</v>
      </c>
      <c r="AP78" s="14">
        <v>35</v>
      </c>
      <c r="AQ78" s="14">
        <v>0</v>
      </c>
      <c r="AR78" s="14">
        <v>8</v>
      </c>
      <c r="AS78" s="14">
        <v>8</v>
      </c>
      <c r="AT78" s="14">
        <v>0</v>
      </c>
      <c r="AU78" s="14">
        <v>68</v>
      </c>
      <c r="AV78" s="14">
        <v>12</v>
      </c>
      <c r="AW78" s="14">
        <v>80</v>
      </c>
      <c r="AX78" s="14">
        <v>550</v>
      </c>
      <c r="AY78" s="14">
        <v>435</v>
      </c>
      <c r="AZ78" s="14">
        <v>985</v>
      </c>
      <c r="BA78" s="14">
        <v>7</v>
      </c>
      <c r="BB78" s="14">
        <v>10</v>
      </c>
      <c r="BC78" s="14">
        <v>17</v>
      </c>
      <c r="BD78" s="14">
        <v>26</v>
      </c>
      <c r="BE78" s="14">
        <f t="shared" si="19"/>
        <v>1344</v>
      </c>
      <c r="BF78" s="14">
        <f t="shared" si="20"/>
        <v>1318</v>
      </c>
      <c r="BI78" s="13">
        <f t="shared" si="21"/>
        <v>0.53766769865841069</v>
      </c>
      <c r="BK78" s="14">
        <f t="shared" si="14"/>
        <v>64</v>
      </c>
      <c r="BL78" s="13">
        <f t="shared" si="22"/>
        <v>4.0946896992962251E-2</v>
      </c>
      <c r="BN78" s="15">
        <v>0</v>
      </c>
      <c r="BO78" s="15">
        <v>39</v>
      </c>
      <c r="BP78" s="15">
        <v>0</v>
      </c>
      <c r="BR78">
        <f t="shared" si="11"/>
        <v>0</v>
      </c>
      <c r="BS78" s="15">
        <v>225</v>
      </c>
      <c r="BT78">
        <f t="shared" si="12"/>
        <v>0</v>
      </c>
    </row>
    <row r="79" spans="1:72" x14ac:dyDescent="0.35">
      <c r="A79" s="17">
        <v>2026</v>
      </c>
      <c r="B79" s="17">
        <v>12</v>
      </c>
      <c r="C79" s="18" t="str">
        <f t="shared" si="13"/>
        <v>202612</v>
      </c>
      <c r="D79" s="84">
        <f t="shared" si="15"/>
        <v>46357</v>
      </c>
      <c r="E79" s="14">
        <v>1040</v>
      </c>
      <c r="F79" s="14">
        <v>219</v>
      </c>
      <c r="G79" s="14">
        <v>0</v>
      </c>
      <c r="H79" s="14">
        <v>10</v>
      </c>
      <c r="I79" s="14">
        <v>10</v>
      </c>
      <c r="J79" s="14">
        <v>1</v>
      </c>
      <c r="K79" s="14">
        <v>106</v>
      </c>
      <c r="L79" s="14">
        <v>21</v>
      </c>
      <c r="M79" s="14">
        <v>127</v>
      </c>
      <c r="N79" s="14">
        <v>1170</v>
      </c>
      <c r="O79" s="14">
        <v>540</v>
      </c>
      <c r="P79" s="14">
        <v>1710</v>
      </c>
      <c r="Q79" s="14">
        <v>15</v>
      </c>
      <c r="R79" s="14">
        <v>12</v>
      </c>
      <c r="S79" s="14">
        <v>27</v>
      </c>
      <c r="T79" s="14">
        <v>25</v>
      </c>
      <c r="U79" s="12">
        <f t="shared" si="16"/>
        <v>3159</v>
      </c>
      <c r="V79" s="39"/>
      <c r="W79" s="14">
        <v>827</v>
      </c>
      <c r="X79" s="14">
        <v>181</v>
      </c>
      <c r="Y79" s="14">
        <v>0</v>
      </c>
      <c r="Z79" s="14">
        <v>0</v>
      </c>
      <c r="AA79" s="14">
        <v>0</v>
      </c>
      <c r="AB79" s="14">
        <v>1</v>
      </c>
      <c r="AC79" s="14">
        <v>31</v>
      </c>
      <c r="AD79" s="14">
        <v>7</v>
      </c>
      <c r="AE79" s="14">
        <v>38</v>
      </c>
      <c r="AF79" s="14">
        <v>566</v>
      </c>
      <c r="AG79" s="14">
        <v>60</v>
      </c>
      <c r="AH79" s="14">
        <v>626</v>
      </c>
      <c r="AI79" s="14">
        <v>8</v>
      </c>
      <c r="AJ79" s="14">
        <v>2</v>
      </c>
      <c r="AK79" s="14">
        <v>10</v>
      </c>
      <c r="AL79" s="14">
        <v>4</v>
      </c>
      <c r="AM79" s="14">
        <f t="shared" si="17"/>
        <v>1687</v>
      </c>
      <c r="AN79" s="14">
        <f t="shared" si="18"/>
        <v>1683</v>
      </c>
      <c r="AO79" s="14">
        <v>213</v>
      </c>
      <c r="AP79" s="14">
        <v>38</v>
      </c>
      <c r="AQ79" s="14">
        <v>0</v>
      </c>
      <c r="AR79" s="14">
        <v>10</v>
      </c>
      <c r="AS79" s="14">
        <v>10</v>
      </c>
      <c r="AT79" s="14">
        <v>0</v>
      </c>
      <c r="AU79" s="14">
        <v>75</v>
      </c>
      <c r="AV79" s="14">
        <v>14</v>
      </c>
      <c r="AW79" s="14">
        <v>89</v>
      </c>
      <c r="AX79" s="14">
        <v>604</v>
      </c>
      <c r="AY79" s="14">
        <v>480</v>
      </c>
      <c r="AZ79" s="14">
        <v>1084</v>
      </c>
      <c r="BA79" s="14">
        <v>7</v>
      </c>
      <c r="BB79" s="14">
        <v>10</v>
      </c>
      <c r="BC79" s="14">
        <v>17</v>
      </c>
      <c r="BD79" s="14">
        <v>21</v>
      </c>
      <c r="BE79" s="14">
        <f t="shared" si="19"/>
        <v>1472</v>
      </c>
      <c r="BF79" s="14">
        <f t="shared" si="20"/>
        <v>1451</v>
      </c>
      <c r="BI79" s="13">
        <f t="shared" si="21"/>
        <v>0.53402975625197846</v>
      </c>
      <c r="BK79" s="14">
        <f t="shared" si="14"/>
        <v>69</v>
      </c>
      <c r="BL79" s="13">
        <f t="shared" si="22"/>
        <v>4.090100770598696E-2</v>
      </c>
      <c r="BN79" s="15">
        <v>0</v>
      </c>
      <c r="BO79" s="15">
        <v>56</v>
      </c>
      <c r="BP79" s="15">
        <v>6</v>
      </c>
      <c r="BR79">
        <f t="shared" si="11"/>
        <v>0</v>
      </c>
      <c r="BS79" s="15">
        <v>353</v>
      </c>
      <c r="BT79">
        <f t="shared" si="12"/>
        <v>0</v>
      </c>
    </row>
    <row r="80" spans="1:72" x14ac:dyDescent="0.35">
      <c r="A80" s="9">
        <v>2027</v>
      </c>
      <c r="B80" s="9">
        <v>1</v>
      </c>
      <c r="C80" s="10" t="str">
        <f t="shared" si="13"/>
        <v>202701</v>
      </c>
      <c r="D80" s="84">
        <f t="shared" si="15"/>
        <v>46388</v>
      </c>
      <c r="E80" s="12">
        <v>1091</v>
      </c>
      <c r="F80" s="12">
        <v>251</v>
      </c>
      <c r="G80" s="12">
        <v>1</v>
      </c>
      <c r="H80" s="12">
        <v>8</v>
      </c>
      <c r="I80" s="12">
        <v>9</v>
      </c>
      <c r="J80" s="12">
        <v>1</v>
      </c>
      <c r="K80" s="12">
        <v>114</v>
      </c>
      <c r="L80" s="12">
        <v>20</v>
      </c>
      <c r="M80" s="12">
        <v>134</v>
      </c>
      <c r="N80" s="12">
        <v>1236</v>
      </c>
      <c r="O80" s="12">
        <v>570</v>
      </c>
      <c r="P80" s="12">
        <v>1806</v>
      </c>
      <c r="Q80" s="12">
        <v>19</v>
      </c>
      <c r="R80" s="12">
        <v>15</v>
      </c>
      <c r="S80" s="12">
        <v>34</v>
      </c>
      <c r="T80" s="12">
        <v>23</v>
      </c>
      <c r="U80" s="12">
        <f t="shared" si="16"/>
        <v>3349</v>
      </c>
      <c r="V80" s="39"/>
      <c r="W80" s="12">
        <v>856</v>
      </c>
      <c r="X80" s="12">
        <v>210</v>
      </c>
      <c r="Y80" s="12">
        <v>0</v>
      </c>
      <c r="Z80" s="12">
        <v>0</v>
      </c>
      <c r="AA80" s="12">
        <v>0</v>
      </c>
      <c r="AB80" s="12">
        <v>1</v>
      </c>
      <c r="AC80" s="12">
        <v>34</v>
      </c>
      <c r="AD80" s="12">
        <v>5</v>
      </c>
      <c r="AE80" s="12">
        <v>39</v>
      </c>
      <c r="AF80" s="12">
        <v>588</v>
      </c>
      <c r="AG80" s="12">
        <v>43</v>
      </c>
      <c r="AH80" s="12">
        <v>631</v>
      </c>
      <c r="AI80" s="12">
        <v>11</v>
      </c>
      <c r="AJ80" s="12">
        <v>4</v>
      </c>
      <c r="AK80" s="12">
        <v>15</v>
      </c>
      <c r="AL80" s="12">
        <v>3</v>
      </c>
      <c r="AM80" s="12">
        <f t="shared" si="17"/>
        <v>1755</v>
      </c>
      <c r="AN80" s="12">
        <f t="shared" si="18"/>
        <v>1752</v>
      </c>
      <c r="AO80" s="12">
        <v>235</v>
      </c>
      <c r="AP80" s="12">
        <v>41</v>
      </c>
      <c r="AQ80" s="12">
        <v>1</v>
      </c>
      <c r="AR80" s="12">
        <v>8</v>
      </c>
      <c r="AS80" s="12">
        <v>9</v>
      </c>
      <c r="AT80" s="12">
        <v>0</v>
      </c>
      <c r="AU80" s="12">
        <v>80</v>
      </c>
      <c r="AV80" s="12">
        <v>15</v>
      </c>
      <c r="AW80" s="12">
        <v>95</v>
      </c>
      <c r="AX80" s="12">
        <v>648</v>
      </c>
      <c r="AY80" s="12">
        <v>527</v>
      </c>
      <c r="AZ80" s="12">
        <v>1175</v>
      </c>
      <c r="BA80" s="12">
        <v>8</v>
      </c>
      <c r="BB80" s="12">
        <v>11</v>
      </c>
      <c r="BC80" s="12">
        <v>19</v>
      </c>
      <c r="BD80" s="12">
        <v>20</v>
      </c>
      <c r="BE80" s="12">
        <f t="shared" si="19"/>
        <v>1594</v>
      </c>
      <c r="BF80" s="12">
        <f t="shared" si="20"/>
        <v>1574</v>
      </c>
      <c r="BI80" s="13">
        <f t="shared" si="21"/>
        <v>0.5240370259779038</v>
      </c>
      <c r="BK80" s="14">
        <f t="shared" si="14"/>
        <v>52</v>
      </c>
      <c r="BL80" s="13">
        <f t="shared" si="22"/>
        <v>2.9629629629629631E-2</v>
      </c>
      <c r="BN80" s="15">
        <v>0</v>
      </c>
      <c r="BO80" s="15">
        <v>45</v>
      </c>
      <c r="BP80" s="15">
        <v>6</v>
      </c>
      <c r="BR80">
        <f t="shared" si="11"/>
        <v>0</v>
      </c>
      <c r="BS80" s="15">
        <v>324</v>
      </c>
      <c r="BT80">
        <f t="shared" si="12"/>
        <v>0</v>
      </c>
    </row>
    <row r="81" spans="1:72" x14ac:dyDescent="0.35">
      <c r="A81" s="9">
        <v>2027</v>
      </c>
      <c r="B81" s="9">
        <v>2</v>
      </c>
      <c r="C81" s="10" t="str">
        <f t="shared" si="13"/>
        <v>202702</v>
      </c>
      <c r="D81" s="84">
        <f t="shared" si="15"/>
        <v>46419</v>
      </c>
      <c r="E81" s="12">
        <v>1041</v>
      </c>
      <c r="F81" s="12">
        <v>265</v>
      </c>
      <c r="G81" s="12">
        <v>0</v>
      </c>
      <c r="H81" s="12">
        <v>10</v>
      </c>
      <c r="I81" s="12">
        <v>10</v>
      </c>
      <c r="J81" s="12">
        <v>1</v>
      </c>
      <c r="K81" s="12">
        <v>108</v>
      </c>
      <c r="L81" s="12">
        <v>19</v>
      </c>
      <c r="M81" s="12">
        <v>127</v>
      </c>
      <c r="N81" s="12">
        <v>1207</v>
      </c>
      <c r="O81" s="12">
        <v>564</v>
      </c>
      <c r="P81" s="12">
        <v>1771</v>
      </c>
      <c r="Q81" s="12">
        <v>24</v>
      </c>
      <c r="R81" s="12">
        <v>13</v>
      </c>
      <c r="S81" s="12">
        <v>37</v>
      </c>
      <c r="T81" s="12">
        <v>23</v>
      </c>
      <c r="U81" s="12">
        <f t="shared" si="16"/>
        <v>3275</v>
      </c>
      <c r="V81" s="39"/>
      <c r="W81" s="12">
        <v>813</v>
      </c>
      <c r="X81" s="12">
        <v>225</v>
      </c>
      <c r="Y81" s="12">
        <v>0</v>
      </c>
      <c r="Z81" s="12">
        <v>0</v>
      </c>
      <c r="AA81" s="12">
        <v>0</v>
      </c>
      <c r="AB81" s="12">
        <v>1</v>
      </c>
      <c r="AC81" s="12">
        <v>30</v>
      </c>
      <c r="AD81" s="12">
        <v>5</v>
      </c>
      <c r="AE81" s="12">
        <v>35</v>
      </c>
      <c r="AF81" s="12">
        <v>577</v>
      </c>
      <c r="AG81" s="12">
        <v>53</v>
      </c>
      <c r="AH81" s="12">
        <v>630</v>
      </c>
      <c r="AI81" s="12">
        <v>16</v>
      </c>
      <c r="AJ81" s="12">
        <v>3</v>
      </c>
      <c r="AK81" s="12">
        <v>19</v>
      </c>
      <c r="AL81" s="12">
        <v>3</v>
      </c>
      <c r="AM81" s="12">
        <f t="shared" si="17"/>
        <v>1726</v>
      </c>
      <c r="AN81" s="12">
        <f t="shared" si="18"/>
        <v>1723</v>
      </c>
      <c r="AO81" s="12">
        <v>228</v>
      </c>
      <c r="AP81" s="12">
        <v>40</v>
      </c>
      <c r="AQ81" s="12">
        <v>0</v>
      </c>
      <c r="AR81" s="12">
        <v>10</v>
      </c>
      <c r="AS81" s="12">
        <v>10</v>
      </c>
      <c r="AT81" s="12">
        <v>0</v>
      </c>
      <c r="AU81" s="12">
        <v>78</v>
      </c>
      <c r="AV81" s="12">
        <v>14</v>
      </c>
      <c r="AW81" s="12">
        <v>92</v>
      </c>
      <c r="AX81" s="12">
        <v>630</v>
      </c>
      <c r="AY81" s="12">
        <v>511</v>
      </c>
      <c r="AZ81" s="12">
        <v>1141</v>
      </c>
      <c r="BA81" s="12">
        <v>8</v>
      </c>
      <c r="BB81" s="12">
        <v>10</v>
      </c>
      <c r="BC81" s="12">
        <v>18</v>
      </c>
      <c r="BD81" s="12">
        <v>20</v>
      </c>
      <c r="BE81" s="12">
        <f t="shared" si="19"/>
        <v>1549</v>
      </c>
      <c r="BF81" s="12">
        <f t="shared" si="20"/>
        <v>1529</v>
      </c>
      <c r="BI81" s="13">
        <f t="shared" si="21"/>
        <v>0.52702290076335878</v>
      </c>
      <c r="BK81" s="14">
        <f t="shared" si="14"/>
        <v>61</v>
      </c>
      <c r="BL81" s="13">
        <f t="shared" si="22"/>
        <v>3.5341830822711473E-2</v>
      </c>
      <c r="BN81" s="15">
        <v>0</v>
      </c>
      <c r="BO81" s="15">
        <v>49</v>
      </c>
      <c r="BP81" s="15">
        <v>6</v>
      </c>
      <c r="BR81">
        <f t="shared" si="11"/>
        <v>0</v>
      </c>
      <c r="BS81" s="15">
        <v>332</v>
      </c>
      <c r="BT81">
        <f t="shared" si="12"/>
        <v>0</v>
      </c>
    </row>
    <row r="82" spans="1:72" x14ac:dyDescent="0.35">
      <c r="A82" s="9">
        <v>2027</v>
      </c>
      <c r="B82" s="9">
        <v>3</v>
      </c>
      <c r="C82" s="10" t="str">
        <f t="shared" si="13"/>
        <v>202703</v>
      </c>
      <c r="D82" s="84">
        <f t="shared" si="15"/>
        <v>46447</v>
      </c>
      <c r="E82" s="12">
        <v>941</v>
      </c>
      <c r="F82" s="12">
        <v>237</v>
      </c>
      <c r="G82" s="12">
        <v>0</v>
      </c>
      <c r="H82" s="12">
        <v>10</v>
      </c>
      <c r="I82" s="12">
        <v>10</v>
      </c>
      <c r="J82" s="12">
        <v>1</v>
      </c>
      <c r="K82" s="12">
        <v>98</v>
      </c>
      <c r="L82" s="12">
        <v>20</v>
      </c>
      <c r="M82" s="12">
        <v>118</v>
      </c>
      <c r="N82" s="12">
        <v>1153</v>
      </c>
      <c r="O82" s="12">
        <v>528</v>
      </c>
      <c r="P82" s="12">
        <v>1681</v>
      </c>
      <c r="Q82" s="12">
        <v>18</v>
      </c>
      <c r="R82" s="12">
        <v>11</v>
      </c>
      <c r="S82" s="12">
        <v>29</v>
      </c>
      <c r="T82" s="12">
        <v>25</v>
      </c>
      <c r="U82" s="12">
        <f t="shared" si="16"/>
        <v>3042</v>
      </c>
      <c r="V82" s="39"/>
      <c r="W82" s="12">
        <v>727</v>
      </c>
      <c r="X82" s="12">
        <v>199</v>
      </c>
      <c r="Y82" s="12">
        <v>0</v>
      </c>
      <c r="Z82" s="12">
        <v>0</v>
      </c>
      <c r="AA82" s="12">
        <v>0</v>
      </c>
      <c r="AB82" s="12">
        <v>1</v>
      </c>
      <c r="AC82" s="12">
        <v>25</v>
      </c>
      <c r="AD82" s="12">
        <v>7</v>
      </c>
      <c r="AE82" s="12">
        <v>32</v>
      </c>
      <c r="AF82" s="12">
        <v>556</v>
      </c>
      <c r="AG82" s="12">
        <v>53</v>
      </c>
      <c r="AH82" s="12">
        <v>609</v>
      </c>
      <c r="AI82" s="12">
        <v>11</v>
      </c>
      <c r="AJ82" s="12">
        <v>2</v>
      </c>
      <c r="AK82" s="12">
        <v>13</v>
      </c>
      <c r="AL82" s="12">
        <v>2</v>
      </c>
      <c r="AM82" s="12">
        <f t="shared" si="17"/>
        <v>1583</v>
      </c>
      <c r="AN82" s="12">
        <f t="shared" si="18"/>
        <v>1581</v>
      </c>
      <c r="AO82" s="12">
        <v>214</v>
      </c>
      <c r="AP82" s="12">
        <v>38</v>
      </c>
      <c r="AQ82" s="12">
        <v>0</v>
      </c>
      <c r="AR82" s="12">
        <v>10</v>
      </c>
      <c r="AS82" s="12">
        <v>10</v>
      </c>
      <c r="AT82" s="12">
        <v>0</v>
      </c>
      <c r="AU82" s="12">
        <v>73</v>
      </c>
      <c r="AV82" s="12">
        <v>13</v>
      </c>
      <c r="AW82" s="12">
        <v>86</v>
      </c>
      <c r="AX82" s="12">
        <v>597</v>
      </c>
      <c r="AY82" s="12">
        <v>475</v>
      </c>
      <c r="AZ82" s="12">
        <v>1072</v>
      </c>
      <c r="BA82" s="12">
        <v>7</v>
      </c>
      <c r="BB82" s="12">
        <v>9</v>
      </c>
      <c r="BC82" s="12">
        <v>16</v>
      </c>
      <c r="BD82" s="12">
        <v>23</v>
      </c>
      <c r="BE82" s="12">
        <f t="shared" si="19"/>
        <v>1459</v>
      </c>
      <c r="BF82" s="12">
        <f t="shared" si="20"/>
        <v>1436</v>
      </c>
      <c r="BI82" s="13">
        <f t="shared" si="21"/>
        <v>0.5203813280736358</v>
      </c>
      <c r="BK82" s="14">
        <f t="shared" si="14"/>
        <v>62</v>
      </c>
      <c r="BL82" s="13">
        <f t="shared" si="22"/>
        <v>3.9166140240050537E-2</v>
      </c>
      <c r="BN82" s="15">
        <v>0</v>
      </c>
      <c r="BO82" s="15">
        <v>47</v>
      </c>
      <c r="BP82" s="15">
        <v>6</v>
      </c>
      <c r="BR82">
        <f t="shared" si="11"/>
        <v>0</v>
      </c>
      <c r="BS82" s="15">
        <v>341</v>
      </c>
      <c r="BT82">
        <f t="shared" si="12"/>
        <v>0</v>
      </c>
    </row>
    <row r="83" spans="1:72" x14ac:dyDescent="0.35">
      <c r="A83" s="9">
        <v>2027</v>
      </c>
      <c r="B83" s="9">
        <v>4</v>
      </c>
      <c r="C83" s="10" t="str">
        <f t="shared" si="13"/>
        <v>202704</v>
      </c>
      <c r="D83" s="84">
        <f t="shared" si="15"/>
        <v>46478</v>
      </c>
      <c r="E83" s="12">
        <v>804</v>
      </c>
      <c r="F83" s="12">
        <v>208</v>
      </c>
      <c r="G83" s="12">
        <v>0</v>
      </c>
      <c r="H83" s="12">
        <v>9</v>
      </c>
      <c r="I83" s="12">
        <v>9</v>
      </c>
      <c r="J83" s="12">
        <v>1</v>
      </c>
      <c r="K83" s="12">
        <v>89</v>
      </c>
      <c r="L83" s="12">
        <v>18</v>
      </c>
      <c r="M83" s="12">
        <v>107</v>
      </c>
      <c r="N83" s="12">
        <v>1042</v>
      </c>
      <c r="O83" s="12">
        <v>473</v>
      </c>
      <c r="P83" s="12">
        <v>1515</v>
      </c>
      <c r="Q83" s="12">
        <v>14</v>
      </c>
      <c r="R83" s="12">
        <v>10</v>
      </c>
      <c r="S83" s="12">
        <v>24</v>
      </c>
      <c r="T83" s="12">
        <v>25</v>
      </c>
      <c r="U83" s="12">
        <f t="shared" si="16"/>
        <v>2693</v>
      </c>
      <c r="V83" s="39"/>
      <c r="W83" s="12">
        <v>609</v>
      </c>
      <c r="X83" s="12">
        <v>173</v>
      </c>
      <c r="Y83" s="12">
        <v>0</v>
      </c>
      <c r="Z83" s="12">
        <v>0</v>
      </c>
      <c r="AA83" s="12">
        <v>0</v>
      </c>
      <c r="AB83" s="12">
        <v>1</v>
      </c>
      <c r="AC83" s="12">
        <v>21</v>
      </c>
      <c r="AD83" s="12">
        <v>5</v>
      </c>
      <c r="AE83" s="12">
        <v>26</v>
      </c>
      <c r="AF83" s="12">
        <v>493</v>
      </c>
      <c r="AG83" s="12">
        <v>41</v>
      </c>
      <c r="AH83" s="12">
        <v>534</v>
      </c>
      <c r="AI83" s="12">
        <v>7</v>
      </c>
      <c r="AJ83" s="12">
        <v>1</v>
      </c>
      <c r="AK83" s="12">
        <v>8</v>
      </c>
      <c r="AL83" s="12">
        <v>3</v>
      </c>
      <c r="AM83" s="12">
        <f t="shared" si="17"/>
        <v>1354</v>
      </c>
      <c r="AN83" s="12">
        <f t="shared" si="18"/>
        <v>1351</v>
      </c>
      <c r="AO83" s="12">
        <v>195</v>
      </c>
      <c r="AP83" s="12">
        <v>35</v>
      </c>
      <c r="AQ83" s="12">
        <v>0</v>
      </c>
      <c r="AR83" s="12">
        <v>9</v>
      </c>
      <c r="AS83" s="12">
        <v>9</v>
      </c>
      <c r="AT83" s="12">
        <v>0</v>
      </c>
      <c r="AU83" s="12">
        <v>68</v>
      </c>
      <c r="AV83" s="12">
        <v>13</v>
      </c>
      <c r="AW83" s="12">
        <v>81</v>
      </c>
      <c r="AX83" s="12">
        <v>549</v>
      </c>
      <c r="AY83" s="12">
        <v>432</v>
      </c>
      <c r="AZ83" s="12">
        <v>981</v>
      </c>
      <c r="BA83" s="12">
        <v>7</v>
      </c>
      <c r="BB83" s="12">
        <v>9</v>
      </c>
      <c r="BC83" s="12">
        <v>16</v>
      </c>
      <c r="BD83" s="12">
        <v>22</v>
      </c>
      <c r="BE83" s="12">
        <f t="shared" si="19"/>
        <v>1339</v>
      </c>
      <c r="BF83" s="12">
        <f t="shared" si="20"/>
        <v>1317</v>
      </c>
      <c r="BI83" s="13">
        <f t="shared" si="21"/>
        <v>0.50278499814333455</v>
      </c>
      <c r="BK83" s="14">
        <f t="shared" si="14"/>
        <v>47</v>
      </c>
      <c r="BL83" s="13">
        <f t="shared" si="22"/>
        <v>3.4711964549483013E-2</v>
      </c>
      <c r="BN83" s="15">
        <v>0</v>
      </c>
      <c r="BO83" s="15">
        <v>48</v>
      </c>
      <c r="BP83" s="15">
        <v>6</v>
      </c>
      <c r="BR83">
        <f t="shared" si="11"/>
        <v>0</v>
      </c>
      <c r="BS83" s="15">
        <v>307</v>
      </c>
      <c r="BT83">
        <f t="shared" si="12"/>
        <v>0</v>
      </c>
    </row>
    <row r="84" spans="1:72" x14ac:dyDescent="0.35">
      <c r="A84" s="9">
        <v>2027</v>
      </c>
      <c r="B84" s="9">
        <v>5</v>
      </c>
      <c r="C84" s="10" t="str">
        <f t="shared" si="13"/>
        <v>202705</v>
      </c>
      <c r="D84" s="84">
        <f t="shared" si="15"/>
        <v>46508</v>
      </c>
      <c r="E84" s="12">
        <v>803</v>
      </c>
      <c r="F84" s="12">
        <v>190</v>
      </c>
      <c r="G84" s="12">
        <v>0</v>
      </c>
      <c r="H84" s="12">
        <v>8</v>
      </c>
      <c r="I84" s="12">
        <v>8</v>
      </c>
      <c r="J84" s="12">
        <v>1</v>
      </c>
      <c r="K84" s="12">
        <v>93</v>
      </c>
      <c r="L84" s="12">
        <v>16</v>
      </c>
      <c r="M84" s="12">
        <v>109</v>
      </c>
      <c r="N84" s="12">
        <v>1035</v>
      </c>
      <c r="O84" s="12">
        <v>449</v>
      </c>
      <c r="P84" s="12">
        <v>1484</v>
      </c>
      <c r="Q84" s="12">
        <v>7</v>
      </c>
      <c r="R84" s="12">
        <v>10</v>
      </c>
      <c r="S84" s="12">
        <v>17</v>
      </c>
      <c r="T84" s="12">
        <v>30</v>
      </c>
      <c r="U84" s="12">
        <f t="shared" si="16"/>
        <v>2642</v>
      </c>
      <c r="V84" s="39"/>
      <c r="W84" s="12">
        <v>619</v>
      </c>
      <c r="X84" s="12">
        <v>156</v>
      </c>
      <c r="Y84" s="12">
        <v>0</v>
      </c>
      <c r="Z84" s="12">
        <v>0</v>
      </c>
      <c r="AA84" s="12">
        <v>0</v>
      </c>
      <c r="AB84" s="12">
        <v>1</v>
      </c>
      <c r="AC84" s="12">
        <v>28</v>
      </c>
      <c r="AD84" s="12">
        <v>4</v>
      </c>
      <c r="AE84" s="12">
        <v>32</v>
      </c>
      <c r="AF84" s="12">
        <v>514</v>
      </c>
      <c r="AG84" s="12">
        <v>45</v>
      </c>
      <c r="AH84" s="12">
        <v>559</v>
      </c>
      <c r="AI84" s="12">
        <v>1</v>
      </c>
      <c r="AJ84" s="12">
        <v>1</v>
      </c>
      <c r="AK84" s="12">
        <v>2</v>
      </c>
      <c r="AL84" s="12">
        <v>3</v>
      </c>
      <c r="AM84" s="12">
        <f t="shared" si="17"/>
        <v>1372</v>
      </c>
      <c r="AN84" s="12">
        <f t="shared" si="18"/>
        <v>1369</v>
      </c>
      <c r="AO84" s="12">
        <v>184</v>
      </c>
      <c r="AP84" s="12">
        <v>34</v>
      </c>
      <c r="AQ84" s="12">
        <v>0</v>
      </c>
      <c r="AR84" s="12">
        <v>8</v>
      </c>
      <c r="AS84" s="12">
        <v>8</v>
      </c>
      <c r="AT84" s="12">
        <v>0</v>
      </c>
      <c r="AU84" s="12">
        <v>65</v>
      </c>
      <c r="AV84" s="12">
        <v>12</v>
      </c>
      <c r="AW84" s="12">
        <v>77</v>
      </c>
      <c r="AX84" s="12">
        <v>521</v>
      </c>
      <c r="AY84" s="12">
        <v>404</v>
      </c>
      <c r="AZ84" s="12">
        <v>925</v>
      </c>
      <c r="BA84" s="12">
        <v>6</v>
      </c>
      <c r="BB84" s="12">
        <v>9</v>
      </c>
      <c r="BC84" s="12">
        <v>15</v>
      </c>
      <c r="BD84" s="12">
        <v>27</v>
      </c>
      <c r="BE84" s="12">
        <f t="shared" si="19"/>
        <v>1270</v>
      </c>
      <c r="BF84" s="12">
        <f t="shared" si="20"/>
        <v>1243</v>
      </c>
      <c r="BI84" s="13">
        <f t="shared" si="21"/>
        <v>0.51930355791067373</v>
      </c>
      <c r="BK84" s="14">
        <f t="shared" si="14"/>
        <v>50</v>
      </c>
      <c r="BL84" s="13">
        <f t="shared" si="22"/>
        <v>3.6443148688046649E-2</v>
      </c>
      <c r="BN84" s="15">
        <v>0</v>
      </c>
      <c r="BO84" s="15">
        <v>42</v>
      </c>
      <c r="BP84" s="15">
        <v>1</v>
      </c>
      <c r="BR84">
        <f t="shared" si="11"/>
        <v>0</v>
      </c>
      <c r="BS84" s="15">
        <v>290</v>
      </c>
      <c r="BT84">
        <f t="shared" si="12"/>
        <v>0</v>
      </c>
    </row>
    <row r="85" spans="1:72" x14ac:dyDescent="0.35">
      <c r="A85" s="9">
        <v>2027</v>
      </c>
      <c r="B85" s="9">
        <v>6</v>
      </c>
      <c r="C85" s="10" t="str">
        <f t="shared" si="13"/>
        <v>202706</v>
      </c>
      <c r="D85" s="84">
        <f t="shared" si="15"/>
        <v>46539</v>
      </c>
      <c r="E85" s="12">
        <v>1056</v>
      </c>
      <c r="F85" s="12">
        <v>211</v>
      </c>
      <c r="G85" s="12">
        <v>0</v>
      </c>
      <c r="H85" s="12">
        <v>8</v>
      </c>
      <c r="I85" s="12">
        <v>8</v>
      </c>
      <c r="J85" s="12">
        <v>1</v>
      </c>
      <c r="K85" s="12">
        <v>117</v>
      </c>
      <c r="L85" s="12">
        <v>25</v>
      </c>
      <c r="M85" s="12">
        <v>142</v>
      </c>
      <c r="N85" s="12">
        <v>1215</v>
      </c>
      <c r="O85" s="12">
        <v>550</v>
      </c>
      <c r="P85" s="12">
        <v>1765</v>
      </c>
      <c r="Q85" s="12">
        <v>8</v>
      </c>
      <c r="R85" s="12">
        <v>11</v>
      </c>
      <c r="S85" s="12">
        <v>19</v>
      </c>
      <c r="T85" s="12">
        <v>31</v>
      </c>
      <c r="U85" s="12">
        <f t="shared" si="16"/>
        <v>3233</v>
      </c>
      <c r="V85" s="39"/>
      <c r="W85" s="12">
        <v>834</v>
      </c>
      <c r="X85" s="12">
        <v>171</v>
      </c>
      <c r="Y85" s="12">
        <v>0</v>
      </c>
      <c r="Z85" s="12">
        <v>0</v>
      </c>
      <c r="AA85" s="12">
        <v>0</v>
      </c>
      <c r="AB85" s="12">
        <v>1</v>
      </c>
      <c r="AC85" s="12">
        <v>40</v>
      </c>
      <c r="AD85" s="12">
        <v>11</v>
      </c>
      <c r="AE85" s="12">
        <v>51</v>
      </c>
      <c r="AF85" s="12">
        <v>602</v>
      </c>
      <c r="AG85" s="12">
        <v>62</v>
      </c>
      <c r="AH85" s="12">
        <v>664</v>
      </c>
      <c r="AI85" s="12">
        <v>1</v>
      </c>
      <c r="AJ85" s="12">
        <v>1</v>
      </c>
      <c r="AK85" s="12">
        <v>2</v>
      </c>
      <c r="AL85" s="12">
        <v>5</v>
      </c>
      <c r="AM85" s="12">
        <f t="shared" si="17"/>
        <v>1728</v>
      </c>
      <c r="AN85" s="12">
        <f t="shared" si="18"/>
        <v>1723</v>
      </c>
      <c r="AO85" s="12">
        <v>222</v>
      </c>
      <c r="AP85" s="12">
        <v>40</v>
      </c>
      <c r="AQ85" s="12">
        <v>0</v>
      </c>
      <c r="AR85" s="12">
        <v>8</v>
      </c>
      <c r="AS85" s="12">
        <v>8</v>
      </c>
      <c r="AT85" s="12">
        <v>0</v>
      </c>
      <c r="AU85" s="12">
        <v>77</v>
      </c>
      <c r="AV85" s="12">
        <v>14</v>
      </c>
      <c r="AW85" s="12">
        <v>91</v>
      </c>
      <c r="AX85" s="12">
        <v>613</v>
      </c>
      <c r="AY85" s="12">
        <v>488</v>
      </c>
      <c r="AZ85" s="12">
        <v>1101</v>
      </c>
      <c r="BA85" s="12">
        <v>7</v>
      </c>
      <c r="BB85" s="12">
        <v>10</v>
      </c>
      <c r="BC85" s="12">
        <v>17</v>
      </c>
      <c r="BD85" s="12">
        <v>26</v>
      </c>
      <c r="BE85" s="12">
        <f t="shared" si="19"/>
        <v>1505</v>
      </c>
      <c r="BF85" s="12">
        <f t="shared" si="20"/>
        <v>1479</v>
      </c>
      <c r="BI85" s="13">
        <f t="shared" si="21"/>
        <v>0.53448809155583055</v>
      </c>
      <c r="BK85" s="14">
        <f t="shared" si="14"/>
        <v>74</v>
      </c>
      <c r="BL85" s="13">
        <f t="shared" si="22"/>
        <v>4.2824074074074077E-2</v>
      </c>
      <c r="BN85" s="15">
        <v>0</v>
      </c>
      <c r="BO85" s="15">
        <v>53</v>
      </c>
      <c r="BP85" s="15">
        <v>1</v>
      </c>
      <c r="BR85">
        <f t="shared" ref="BR85:BR91" si="23">BR84</f>
        <v>0</v>
      </c>
      <c r="BS85" s="15">
        <v>310</v>
      </c>
      <c r="BT85">
        <f t="shared" ref="BT85:BT91" si="24">BT84</f>
        <v>0</v>
      </c>
    </row>
    <row r="86" spans="1:72" x14ac:dyDescent="0.35">
      <c r="A86" s="9">
        <v>2027</v>
      </c>
      <c r="B86" s="9">
        <v>7</v>
      </c>
      <c r="C86" s="10" t="str">
        <f t="shared" si="13"/>
        <v>202707</v>
      </c>
      <c r="D86" s="84">
        <f t="shared" si="15"/>
        <v>46569</v>
      </c>
      <c r="E86" s="12">
        <v>1509</v>
      </c>
      <c r="F86" s="12">
        <v>226</v>
      </c>
      <c r="G86" s="12">
        <v>0</v>
      </c>
      <c r="H86" s="12">
        <v>9</v>
      </c>
      <c r="I86" s="12">
        <v>9</v>
      </c>
      <c r="J86" s="12">
        <v>1</v>
      </c>
      <c r="K86" s="12">
        <v>154</v>
      </c>
      <c r="L86" s="12">
        <v>26</v>
      </c>
      <c r="M86" s="12">
        <v>180</v>
      </c>
      <c r="N86" s="12">
        <v>1283</v>
      </c>
      <c r="O86" s="12">
        <v>647</v>
      </c>
      <c r="P86" s="12">
        <v>1930</v>
      </c>
      <c r="Q86" s="12">
        <v>9</v>
      </c>
      <c r="R86" s="12">
        <v>10</v>
      </c>
      <c r="S86" s="12">
        <v>19</v>
      </c>
      <c r="T86" s="12">
        <v>34</v>
      </c>
      <c r="U86" s="12">
        <f t="shared" si="16"/>
        <v>3908</v>
      </c>
      <c r="V86" s="39"/>
      <c r="W86" s="12">
        <v>1239</v>
      </c>
      <c r="X86" s="12">
        <v>179</v>
      </c>
      <c r="Y86" s="12">
        <v>0</v>
      </c>
      <c r="Z86" s="12">
        <v>0</v>
      </c>
      <c r="AA86" s="12">
        <v>0</v>
      </c>
      <c r="AB86" s="12">
        <v>1</v>
      </c>
      <c r="AC86" s="12">
        <v>63</v>
      </c>
      <c r="AD86" s="12">
        <v>9</v>
      </c>
      <c r="AE86" s="12">
        <v>72</v>
      </c>
      <c r="AF86" s="12">
        <v>556</v>
      </c>
      <c r="AG86" s="12">
        <v>64</v>
      </c>
      <c r="AH86" s="12">
        <v>620</v>
      </c>
      <c r="AI86" s="12">
        <v>0</v>
      </c>
      <c r="AJ86" s="12">
        <v>0</v>
      </c>
      <c r="AK86" s="12">
        <v>0</v>
      </c>
      <c r="AL86" s="12">
        <v>3</v>
      </c>
      <c r="AM86" s="12">
        <f t="shared" si="17"/>
        <v>2114</v>
      </c>
      <c r="AN86" s="12">
        <f t="shared" si="18"/>
        <v>2111</v>
      </c>
      <c r="AO86" s="12">
        <v>270</v>
      </c>
      <c r="AP86" s="12">
        <v>47</v>
      </c>
      <c r="AQ86" s="12">
        <v>0</v>
      </c>
      <c r="AR86" s="12">
        <v>9</v>
      </c>
      <c r="AS86" s="12">
        <v>9</v>
      </c>
      <c r="AT86" s="12">
        <v>0</v>
      </c>
      <c r="AU86" s="12">
        <v>91</v>
      </c>
      <c r="AV86" s="12">
        <v>17</v>
      </c>
      <c r="AW86" s="12">
        <v>108</v>
      </c>
      <c r="AX86" s="12">
        <v>727</v>
      </c>
      <c r="AY86" s="12">
        <v>583</v>
      </c>
      <c r="AZ86" s="12">
        <v>1310</v>
      </c>
      <c r="BA86" s="12">
        <v>9</v>
      </c>
      <c r="BB86" s="12">
        <v>10</v>
      </c>
      <c r="BC86" s="12">
        <v>19</v>
      </c>
      <c r="BD86" s="12">
        <v>31</v>
      </c>
      <c r="BE86" s="12">
        <f t="shared" si="19"/>
        <v>1794</v>
      </c>
      <c r="BF86" s="12">
        <f t="shared" si="20"/>
        <v>1763</v>
      </c>
      <c r="BI86" s="13">
        <f t="shared" si="21"/>
        <v>0.54094165813715456</v>
      </c>
      <c r="BK86" s="14">
        <f t="shared" si="14"/>
        <v>73</v>
      </c>
      <c r="BL86" s="13">
        <f t="shared" si="22"/>
        <v>3.453169347209082E-2</v>
      </c>
      <c r="BN86" s="15">
        <v>1</v>
      </c>
      <c r="BO86" s="15">
        <v>63</v>
      </c>
      <c r="BP86" s="15">
        <v>0</v>
      </c>
      <c r="BR86">
        <f t="shared" si="23"/>
        <v>0</v>
      </c>
      <c r="BS86" s="15">
        <v>381</v>
      </c>
      <c r="BT86">
        <f t="shared" si="24"/>
        <v>0</v>
      </c>
    </row>
    <row r="87" spans="1:72" x14ac:dyDescent="0.35">
      <c r="A87" s="9">
        <v>2027</v>
      </c>
      <c r="B87" s="9">
        <v>8</v>
      </c>
      <c r="C87" s="10" t="str">
        <f t="shared" si="13"/>
        <v>202708</v>
      </c>
      <c r="D87" s="84">
        <f t="shared" si="15"/>
        <v>46600</v>
      </c>
      <c r="E87" s="12">
        <v>1582</v>
      </c>
      <c r="F87" s="12">
        <v>239</v>
      </c>
      <c r="G87" s="12">
        <v>0</v>
      </c>
      <c r="H87" s="12">
        <v>9</v>
      </c>
      <c r="I87" s="12">
        <v>9</v>
      </c>
      <c r="J87" s="12">
        <v>0</v>
      </c>
      <c r="K87" s="12">
        <v>168</v>
      </c>
      <c r="L87" s="12">
        <v>30</v>
      </c>
      <c r="M87" s="12">
        <v>198</v>
      </c>
      <c r="N87" s="12">
        <v>1333</v>
      </c>
      <c r="O87" s="12">
        <v>676</v>
      </c>
      <c r="P87" s="12">
        <v>2009</v>
      </c>
      <c r="Q87" s="12">
        <v>10</v>
      </c>
      <c r="R87" s="12">
        <v>11</v>
      </c>
      <c r="S87" s="12">
        <v>21</v>
      </c>
      <c r="T87" s="12">
        <v>34</v>
      </c>
      <c r="U87" s="12">
        <f t="shared" si="16"/>
        <v>4092</v>
      </c>
      <c r="V87" s="39"/>
      <c r="W87" s="12">
        <v>1303</v>
      </c>
      <c r="X87" s="12">
        <v>191</v>
      </c>
      <c r="Y87" s="12">
        <v>0</v>
      </c>
      <c r="Z87" s="12">
        <v>0</v>
      </c>
      <c r="AA87" s="12">
        <v>0</v>
      </c>
      <c r="AB87" s="12">
        <v>0</v>
      </c>
      <c r="AC87" s="12">
        <v>75</v>
      </c>
      <c r="AD87" s="12">
        <v>13</v>
      </c>
      <c r="AE87" s="12">
        <v>88</v>
      </c>
      <c r="AF87" s="12">
        <v>582</v>
      </c>
      <c r="AG87" s="12">
        <v>64</v>
      </c>
      <c r="AH87" s="12">
        <v>646</v>
      </c>
      <c r="AI87" s="12">
        <v>1</v>
      </c>
      <c r="AJ87" s="12">
        <v>0</v>
      </c>
      <c r="AK87" s="12">
        <v>1</v>
      </c>
      <c r="AL87" s="12">
        <v>4</v>
      </c>
      <c r="AM87" s="12">
        <f t="shared" si="17"/>
        <v>2233</v>
      </c>
      <c r="AN87" s="12">
        <f t="shared" si="18"/>
        <v>2229</v>
      </c>
      <c r="AO87" s="12">
        <v>279</v>
      </c>
      <c r="AP87" s="12">
        <v>48</v>
      </c>
      <c r="AQ87" s="12">
        <v>0</v>
      </c>
      <c r="AR87" s="12">
        <v>9</v>
      </c>
      <c r="AS87" s="12">
        <v>9</v>
      </c>
      <c r="AT87" s="12">
        <v>0</v>
      </c>
      <c r="AU87" s="12">
        <v>93</v>
      </c>
      <c r="AV87" s="12">
        <v>17</v>
      </c>
      <c r="AW87" s="12">
        <v>110</v>
      </c>
      <c r="AX87" s="12">
        <v>751</v>
      </c>
      <c r="AY87" s="12">
        <v>612</v>
      </c>
      <c r="AZ87" s="12">
        <v>1363</v>
      </c>
      <c r="BA87" s="12">
        <v>9</v>
      </c>
      <c r="BB87" s="12">
        <v>11</v>
      </c>
      <c r="BC87" s="12">
        <v>20</v>
      </c>
      <c r="BD87" s="12">
        <v>30</v>
      </c>
      <c r="BE87" s="12">
        <f t="shared" si="19"/>
        <v>1859</v>
      </c>
      <c r="BF87" s="12">
        <f t="shared" si="20"/>
        <v>1829</v>
      </c>
      <c r="BI87" s="13">
        <f t="shared" si="21"/>
        <v>0.54569892473118276</v>
      </c>
      <c r="BK87" s="14">
        <f t="shared" si="14"/>
        <v>77</v>
      </c>
      <c r="BL87" s="13">
        <f t="shared" si="22"/>
        <v>3.4482758620689655E-2</v>
      </c>
      <c r="BN87" s="15">
        <v>2</v>
      </c>
      <c r="BO87" s="15">
        <v>60</v>
      </c>
      <c r="BP87" s="15">
        <v>1</v>
      </c>
      <c r="BR87">
        <f t="shared" si="23"/>
        <v>0</v>
      </c>
      <c r="BS87" s="15">
        <v>350</v>
      </c>
      <c r="BT87">
        <f t="shared" si="24"/>
        <v>0</v>
      </c>
    </row>
    <row r="88" spans="1:72" x14ac:dyDescent="0.35">
      <c r="A88" s="9">
        <v>2027</v>
      </c>
      <c r="B88" s="9">
        <v>9</v>
      </c>
      <c r="C88" s="10" t="str">
        <f t="shared" si="13"/>
        <v>202709</v>
      </c>
      <c r="D88" s="84">
        <f t="shared" si="15"/>
        <v>46631</v>
      </c>
      <c r="E88" s="12">
        <v>1403</v>
      </c>
      <c r="F88" s="12">
        <v>227</v>
      </c>
      <c r="G88" s="12">
        <v>0</v>
      </c>
      <c r="H88" s="12">
        <v>9</v>
      </c>
      <c r="I88" s="12">
        <v>9</v>
      </c>
      <c r="J88" s="12">
        <v>1</v>
      </c>
      <c r="K88" s="12">
        <v>154</v>
      </c>
      <c r="L88" s="12">
        <v>29</v>
      </c>
      <c r="M88" s="12">
        <v>183</v>
      </c>
      <c r="N88" s="12">
        <v>1298</v>
      </c>
      <c r="O88" s="12">
        <v>654</v>
      </c>
      <c r="P88" s="12">
        <v>1952</v>
      </c>
      <c r="Q88" s="12">
        <v>8</v>
      </c>
      <c r="R88" s="12">
        <v>9</v>
      </c>
      <c r="S88" s="12">
        <v>17</v>
      </c>
      <c r="T88" s="12">
        <v>29</v>
      </c>
      <c r="U88" s="12">
        <f t="shared" si="16"/>
        <v>3821</v>
      </c>
      <c r="V88" s="39"/>
      <c r="W88" s="12">
        <v>1137</v>
      </c>
      <c r="X88" s="12">
        <v>181</v>
      </c>
      <c r="Y88" s="12">
        <v>0</v>
      </c>
      <c r="Z88" s="12">
        <v>0</v>
      </c>
      <c r="AA88" s="12">
        <v>0</v>
      </c>
      <c r="AB88" s="12">
        <v>1</v>
      </c>
      <c r="AC88" s="12">
        <v>64</v>
      </c>
      <c r="AD88" s="12">
        <v>13</v>
      </c>
      <c r="AE88" s="12">
        <v>77</v>
      </c>
      <c r="AF88" s="12">
        <v>579</v>
      </c>
      <c r="AG88" s="12">
        <v>64</v>
      </c>
      <c r="AH88" s="12">
        <v>643</v>
      </c>
      <c r="AI88" s="12">
        <v>0</v>
      </c>
      <c r="AJ88" s="12">
        <v>0</v>
      </c>
      <c r="AK88" s="12">
        <v>0</v>
      </c>
      <c r="AL88" s="12">
        <v>4</v>
      </c>
      <c r="AM88" s="12">
        <f t="shared" si="17"/>
        <v>2043</v>
      </c>
      <c r="AN88" s="12">
        <f t="shared" si="18"/>
        <v>2039</v>
      </c>
      <c r="AO88" s="12">
        <v>266</v>
      </c>
      <c r="AP88" s="12">
        <v>46</v>
      </c>
      <c r="AQ88" s="12">
        <v>0</v>
      </c>
      <c r="AR88" s="12">
        <v>9</v>
      </c>
      <c r="AS88" s="12">
        <v>9</v>
      </c>
      <c r="AT88" s="12">
        <v>0</v>
      </c>
      <c r="AU88" s="12">
        <v>90</v>
      </c>
      <c r="AV88" s="12">
        <v>16</v>
      </c>
      <c r="AW88" s="12">
        <v>106</v>
      </c>
      <c r="AX88" s="12">
        <v>719</v>
      </c>
      <c r="AY88" s="12">
        <v>590</v>
      </c>
      <c r="AZ88" s="12">
        <v>1309</v>
      </c>
      <c r="BA88" s="12">
        <v>8</v>
      </c>
      <c r="BB88" s="12">
        <v>9</v>
      </c>
      <c r="BC88" s="12">
        <v>17</v>
      </c>
      <c r="BD88" s="12">
        <v>25</v>
      </c>
      <c r="BE88" s="12">
        <f t="shared" si="19"/>
        <v>1778</v>
      </c>
      <c r="BF88" s="12">
        <f t="shared" si="20"/>
        <v>1753</v>
      </c>
      <c r="BI88" s="13">
        <f t="shared" si="21"/>
        <v>0.53467678618162784</v>
      </c>
      <c r="BK88" s="14">
        <f t="shared" si="14"/>
        <v>77</v>
      </c>
      <c r="BL88" s="13">
        <f t="shared" si="22"/>
        <v>3.768967205090553E-2</v>
      </c>
      <c r="BN88" s="15">
        <v>1</v>
      </c>
      <c r="BO88" s="15">
        <v>59</v>
      </c>
      <c r="BP88" s="15">
        <v>0</v>
      </c>
      <c r="BR88">
        <f t="shared" si="23"/>
        <v>0</v>
      </c>
      <c r="BS88" s="15">
        <v>340</v>
      </c>
      <c r="BT88">
        <f t="shared" si="24"/>
        <v>0</v>
      </c>
    </row>
    <row r="89" spans="1:72" x14ac:dyDescent="0.35">
      <c r="A89" s="9">
        <v>2027</v>
      </c>
      <c r="B89" s="9">
        <v>10</v>
      </c>
      <c r="C89" s="10" t="str">
        <f t="shared" si="13"/>
        <v>202710</v>
      </c>
      <c r="D89" s="84">
        <f t="shared" si="15"/>
        <v>46661</v>
      </c>
      <c r="E89" s="12">
        <v>1034</v>
      </c>
      <c r="F89" s="12">
        <v>200</v>
      </c>
      <c r="G89" s="12">
        <v>0</v>
      </c>
      <c r="H89" s="12">
        <v>9</v>
      </c>
      <c r="I89" s="12">
        <v>9</v>
      </c>
      <c r="J89" s="12">
        <v>1</v>
      </c>
      <c r="K89" s="12">
        <v>121</v>
      </c>
      <c r="L89" s="12">
        <v>21</v>
      </c>
      <c r="M89" s="12">
        <v>142</v>
      </c>
      <c r="N89" s="12">
        <v>1164</v>
      </c>
      <c r="O89" s="12">
        <v>519</v>
      </c>
      <c r="P89" s="12">
        <v>1683</v>
      </c>
      <c r="Q89" s="12">
        <v>7</v>
      </c>
      <c r="R89" s="12">
        <v>8</v>
      </c>
      <c r="S89" s="12">
        <v>15</v>
      </c>
      <c r="T89" s="12">
        <v>30</v>
      </c>
      <c r="U89" s="12">
        <f t="shared" si="16"/>
        <v>3114</v>
      </c>
      <c r="V89" s="39"/>
      <c r="W89" s="12">
        <v>822</v>
      </c>
      <c r="X89" s="12">
        <v>162</v>
      </c>
      <c r="Y89" s="12">
        <v>0</v>
      </c>
      <c r="Z89" s="12">
        <v>0</v>
      </c>
      <c r="AA89" s="12">
        <v>0</v>
      </c>
      <c r="AB89" s="12">
        <v>1</v>
      </c>
      <c r="AC89" s="12">
        <v>48</v>
      </c>
      <c r="AD89" s="12">
        <v>8</v>
      </c>
      <c r="AE89" s="12">
        <v>56</v>
      </c>
      <c r="AF89" s="12">
        <v>585</v>
      </c>
      <c r="AG89" s="12">
        <v>60</v>
      </c>
      <c r="AH89" s="12">
        <v>645</v>
      </c>
      <c r="AI89" s="12">
        <v>0</v>
      </c>
      <c r="AJ89" s="12">
        <v>0</v>
      </c>
      <c r="AK89" s="12">
        <v>0</v>
      </c>
      <c r="AL89" s="12">
        <v>4</v>
      </c>
      <c r="AM89" s="12">
        <f t="shared" si="17"/>
        <v>1690</v>
      </c>
      <c r="AN89" s="12">
        <f t="shared" si="18"/>
        <v>1686</v>
      </c>
      <c r="AO89" s="12">
        <v>212</v>
      </c>
      <c r="AP89" s="12">
        <v>38</v>
      </c>
      <c r="AQ89" s="12">
        <v>0</v>
      </c>
      <c r="AR89" s="12">
        <v>9</v>
      </c>
      <c r="AS89" s="12">
        <v>9</v>
      </c>
      <c r="AT89" s="12">
        <v>0</v>
      </c>
      <c r="AU89" s="12">
        <v>73</v>
      </c>
      <c r="AV89" s="12">
        <v>13</v>
      </c>
      <c r="AW89" s="12">
        <v>86</v>
      </c>
      <c r="AX89" s="12">
        <v>579</v>
      </c>
      <c r="AY89" s="12">
        <v>459</v>
      </c>
      <c r="AZ89" s="12">
        <v>1038</v>
      </c>
      <c r="BA89" s="12">
        <v>7</v>
      </c>
      <c r="BB89" s="12">
        <v>8</v>
      </c>
      <c r="BC89" s="12">
        <v>15</v>
      </c>
      <c r="BD89" s="12">
        <v>26</v>
      </c>
      <c r="BE89" s="12">
        <f t="shared" si="19"/>
        <v>1424</v>
      </c>
      <c r="BF89" s="12">
        <f t="shared" si="20"/>
        <v>1398</v>
      </c>
      <c r="BI89" s="13">
        <f t="shared" si="21"/>
        <v>0.54271034039820165</v>
      </c>
      <c r="BK89" s="14">
        <f t="shared" si="14"/>
        <v>68</v>
      </c>
      <c r="BL89" s="13">
        <f t="shared" si="22"/>
        <v>4.0236686390532544E-2</v>
      </c>
      <c r="BN89" s="15">
        <v>0</v>
      </c>
      <c r="BO89" s="15">
        <v>52</v>
      </c>
      <c r="BP89" s="15">
        <v>0</v>
      </c>
      <c r="BR89">
        <f t="shared" si="23"/>
        <v>0</v>
      </c>
      <c r="BS89" s="15">
        <v>345</v>
      </c>
      <c r="BT89">
        <f t="shared" si="24"/>
        <v>0</v>
      </c>
    </row>
    <row r="90" spans="1:72" x14ac:dyDescent="0.35">
      <c r="A90" s="9">
        <v>2027</v>
      </c>
      <c r="B90" s="9">
        <v>11</v>
      </c>
      <c r="C90" s="10" t="str">
        <f t="shared" si="13"/>
        <v>202711</v>
      </c>
      <c r="D90" s="84">
        <f t="shared" si="15"/>
        <v>46692</v>
      </c>
      <c r="E90" s="12">
        <v>933</v>
      </c>
      <c r="F90" s="12">
        <v>199</v>
      </c>
      <c r="G90" s="12">
        <v>0</v>
      </c>
      <c r="H90" s="12">
        <v>8</v>
      </c>
      <c r="I90" s="12">
        <v>8</v>
      </c>
      <c r="J90" s="12">
        <v>1</v>
      </c>
      <c r="K90" s="12">
        <v>100</v>
      </c>
      <c r="L90" s="12">
        <v>14</v>
      </c>
      <c r="M90" s="12">
        <v>114</v>
      </c>
      <c r="N90" s="12">
        <v>1112</v>
      </c>
      <c r="O90" s="12">
        <v>498</v>
      </c>
      <c r="P90" s="12">
        <v>1610</v>
      </c>
      <c r="Q90" s="12">
        <v>7</v>
      </c>
      <c r="R90" s="12">
        <v>9</v>
      </c>
      <c r="S90" s="12">
        <v>16</v>
      </c>
      <c r="T90" s="12">
        <v>30</v>
      </c>
      <c r="U90" s="12">
        <f t="shared" si="16"/>
        <v>2911</v>
      </c>
      <c r="V90" s="39"/>
      <c r="W90" s="12">
        <v>735</v>
      </c>
      <c r="X90" s="12">
        <v>164</v>
      </c>
      <c r="Y90" s="12">
        <v>0</v>
      </c>
      <c r="Z90" s="12">
        <v>0</v>
      </c>
      <c r="AA90" s="12">
        <v>0</v>
      </c>
      <c r="AB90" s="12">
        <v>1</v>
      </c>
      <c r="AC90" s="12">
        <v>32</v>
      </c>
      <c r="AD90" s="12">
        <v>2</v>
      </c>
      <c r="AE90" s="12">
        <v>34</v>
      </c>
      <c r="AF90" s="12">
        <v>559</v>
      </c>
      <c r="AG90" s="12">
        <v>60</v>
      </c>
      <c r="AH90" s="12">
        <v>619</v>
      </c>
      <c r="AI90" s="12">
        <v>0</v>
      </c>
      <c r="AJ90" s="12">
        <v>0</v>
      </c>
      <c r="AK90" s="12">
        <v>0</v>
      </c>
      <c r="AL90" s="12">
        <v>4</v>
      </c>
      <c r="AM90" s="12">
        <f t="shared" si="17"/>
        <v>1557</v>
      </c>
      <c r="AN90" s="12">
        <f t="shared" si="18"/>
        <v>1553</v>
      </c>
      <c r="AO90" s="12">
        <v>198</v>
      </c>
      <c r="AP90" s="12">
        <v>35</v>
      </c>
      <c r="AQ90" s="12">
        <v>0</v>
      </c>
      <c r="AR90" s="12">
        <v>8</v>
      </c>
      <c r="AS90" s="12">
        <v>8</v>
      </c>
      <c r="AT90" s="12">
        <v>0</v>
      </c>
      <c r="AU90" s="12">
        <v>68</v>
      </c>
      <c r="AV90" s="12">
        <v>12</v>
      </c>
      <c r="AW90" s="12">
        <v>80</v>
      </c>
      <c r="AX90" s="12">
        <v>553</v>
      </c>
      <c r="AY90" s="12">
        <v>438</v>
      </c>
      <c r="AZ90" s="12">
        <v>991</v>
      </c>
      <c r="BA90" s="12">
        <v>7</v>
      </c>
      <c r="BB90" s="12">
        <v>9</v>
      </c>
      <c r="BC90" s="12">
        <v>16</v>
      </c>
      <c r="BD90" s="12">
        <v>26</v>
      </c>
      <c r="BE90" s="12">
        <f t="shared" si="19"/>
        <v>1354</v>
      </c>
      <c r="BF90" s="12">
        <f t="shared" si="20"/>
        <v>1328</v>
      </c>
      <c r="BI90" s="13">
        <f t="shared" si="21"/>
        <v>0.53486774304362761</v>
      </c>
      <c r="BK90" s="14">
        <f t="shared" si="14"/>
        <v>62</v>
      </c>
      <c r="BL90" s="13">
        <f t="shared" si="22"/>
        <v>3.9820166987797043E-2</v>
      </c>
      <c r="BN90" s="15">
        <v>0</v>
      </c>
      <c r="BO90" s="15">
        <v>39</v>
      </c>
      <c r="BP90" s="15">
        <v>0</v>
      </c>
      <c r="BR90">
        <f t="shared" si="23"/>
        <v>0</v>
      </c>
      <c r="BS90" s="15">
        <v>225</v>
      </c>
      <c r="BT90">
        <f t="shared" si="24"/>
        <v>0</v>
      </c>
    </row>
    <row r="91" spans="1:72" x14ac:dyDescent="0.35">
      <c r="A91" s="9">
        <v>2027</v>
      </c>
      <c r="B91" s="9">
        <v>12</v>
      </c>
      <c r="C91" s="10" t="str">
        <f t="shared" si="13"/>
        <v>202712</v>
      </c>
      <c r="D91" s="84">
        <f t="shared" si="15"/>
        <v>46722</v>
      </c>
      <c r="E91" s="12">
        <v>1052</v>
      </c>
      <c r="F91" s="12">
        <v>222</v>
      </c>
      <c r="G91" s="12">
        <v>0</v>
      </c>
      <c r="H91" s="12">
        <v>10</v>
      </c>
      <c r="I91" s="12">
        <v>10</v>
      </c>
      <c r="J91" s="12">
        <v>1</v>
      </c>
      <c r="K91" s="12">
        <v>105</v>
      </c>
      <c r="L91" s="12">
        <v>22</v>
      </c>
      <c r="M91" s="12">
        <v>127</v>
      </c>
      <c r="N91" s="12">
        <v>1163</v>
      </c>
      <c r="O91" s="12">
        <v>544</v>
      </c>
      <c r="P91" s="12">
        <v>1707</v>
      </c>
      <c r="Q91" s="12">
        <v>15</v>
      </c>
      <c r="R91" s="12">
        <v>11</v>
      </c>
      <c r="S91" s="12">
        <v>26</v>
      </c>
      <c r="T91" s="12">
        <v>25</v>
      </c>
      <c r="U91" s="12">
        <f t="shared" si="16"/>
        <v>3170</v>
      </c>
      <c r="V91" s="39"/>
      <c r="W91" s="12">
        <v>832</v>
      </c>
      <c r="X91" s="12">
        <v>182</v>
      </c>
      <c r="Y91" s="12">
        <v>0</v>
      </c>
      <c r="Z91" s="12">
        <v>0</v>
      </c>
      <c r="AA91" s="12">
        <v>0</v>
      </c>
      <c r="AB91" s="12">
        <v>1</v>
      </c>
      <c r="AC91" s="12">
        <v>30</v>
      </c>
      <c r="AD91" s="12">
        <v>8</v>
      </c>
      <c r="AE91" s="12">
        <v>38</v>
      </c>
      <c r="AF91" s="12">
        <v>554</v>
      </c>
      <c r="AG91" s="12">
        <v>60</v>
      </c>
      <c r="AH91" s="12">
        <v>614</v>
      </c>
      <c r="AI91" s="12">
        <v>8</v>
      </c>
      <c r="AJ91" s="12">
        <v>1</v>
      </c>
      <c r="AK91" s="12">
        <v>9</v>
      </c>
      <c r="AL91" s="12">
        <v>4</v>
      </c>
      <c r="AM91" s="12">
        <f t="shared" si="17"/>
        <v>1680</v>
      </c>
      <c r="AN91" s="12">
        <f t="shared" si="18"/>
        <v>1676</v>
      </c>
      <c r="AO91" s="12">
        <v>220</v>
      </c>
      <c r="AP91" s="12">
        <v>40</v>
      </c>
      <c r="AQ91" s="12">
        <v>0</v>
      </c>
      <c r="AR91" s="12">
        <v>10</v>
      </c>
      <c r="AS91" s="12">
        <v>10</v>
      </c>
      <c r="AT91" s="12">
        <v>0</v>
      </c>
      <c r="AU91" s="12">
        <v>75</v>
      </c>
      <c r="AV91" s="12">
        <v>14</v>
      </c>
      <c r="AW91" s="12">
        <v>89</v>
      </c>
      <c r="AX91" s="12">
        <v>609</v>
      </c>
      <c r="AY91" s="12">
        <v>484</v>
      </c>
      <c r="AZ91" s="12">
        <v>1093</v>
      </c>
      <c r="BA91" s="12">
        <v>7</v>
      </c>
      <c r="BB91" s="12">
        <v>10</v>
      </c>
      <c r="BC91" s="12">
        <v>17</v>
      </c>
      <c r="BD91" s="12">
        <v>21</v>
      </c>
      <c r="BE91" s="12">
        <f t="shared" si="19"/>
        <v>1490</v>
      </c>
      <c r="BF91" s="12">
        <f t="shared" si="20"/>
        <v>1469</v>
      </c>
      <c r="BI91" s="13">
        <f>AM91/U91</f>
        <v>0.52996845425867511</v>
      </c>
      <c r="BK91" s="14">
        <f>Z91+AD91+AG91+AJ91</f>
        <v>69</v>
      </c>
      <c r="BL91" s="13">
        <f>BK91/AM91</f>
        <v>4.1071428571428571E-2</v>
      </c>
      <c r="BN91" s="15">
        <v>0</v>
      </c>
      <c r="BO91" s="15">
        <v>56</v>
      </c>
      <c r="BP91" s="15">
        <v>6</v>
      </c>
      <c r="BR91">
        <f t="shared" si="23"/>
        <v>0</v>
      </c>
      <c r="BS91" s="15">
        <v>353</v>
      </c>
      <c r="BT91">
        <f t="shared" si="24"/>
        <v>0</v>
      </c>
    </row>
    <row r="95" spans="1:72" x14ac:dyDescent="0.35">
      <c r="A95" s="17">
        <v>2021</v>
      </c>
      <c r="E95" s="14">
        <f>SUM(E8:E19)</f>
        <v>10642</v>
      </c>
      <c r="F95" s="14">
        <f t="shared" ref="F95:U95" si="25">SUM(F8:F19)</f>
        <v>1693</v>
      </c>
      <c r="G95" s="14">
        <f t="shared" si="25"/>
        <v>1</v>
      </c>
      <c r="H95" s="14">
        <f t="shared" si="25"/>
        <v>78</v>
      </c>
      <c r="I95" s="14">
        <f t="shared" si="25"/>
        <v>79</v>
      </c>
      <c r="J95" s="14">
        <f t="shared" si="25"/>
        <v>8</v>
      </c>
      <c r="K95" s="14">
        <f t="shared" si="25"/>
        <v>1135</v>
      </c>
      <c r="L95" s="14">
        <f t="shared" si="25"/>
        <v>191</v>
      </c>
      <c r="M95" s="14">
        <f t="shared" si="25"/>
        <v>1326</v>
      </c>
      <c r="N95" s="14">
        <f t="shared" si="25"/>
        <v>11519</v>
      </c>
      <c r="O95" s="14">
        <f t="shared" si="25"/>
        <v>5233</v>
      </c>
      <c r="P95" s="14">
        <f t="shared" si="25"/>
        <v>16752</v>
      </c>
      <c r="Q95" s="14">
        <f t="shared" si="25"/>
        <v>100</v>
      </c>
      <c r="R95" s="14">
        <f t="shared" si="25"/>
        <v>99</v>
      </c>
      <c r="S95" s="14">
        <f t="shared" si="25"/>
        <v>199</v>
      </c>
      <c r="T95" s="14">
        <f t="shared" si="25"/>
        <v>250</v>
      </c>
      <c r="U95" s="14">
        <f t="shared" si="25"/>
        <v>30949</v>
      </c>
      <c r="W95" s="14">
        <f>SUM(W8:W19)</f>
        <v>8668</v>
      </c>
      <c r="X95" s="14">
        <f t="shared" ref="X95:AN95" si="26">SUM(X8:X19)</f>
        <v>1327</v>
      </c>
      <c r="Y95" s="14">
        <f t="shared" si="26"/>
        <v>0</v>
      </c>
      <c r="Z95" s="14">
        <f t="shared" si="26"/>
        <v>0</v>
      </c>
      <c r="AA95" s="14">
        <f t="shared" si="26"/>
        <v>0</v>
      </c>
      <c r="AB95" s="14">
        <f t="shared" si="26"/>
        <v>8</v>
      </c>
      <c r="AC95" s="14">
        <f t="shared" si="26"/>
        <v>429</v>
      </c>
      <c r="AD95" s="14">
        <f t="shared" si="26"/>
        <v>63</v>
      </c>
      <c r="AE95" s="14">
        <f t="shared" si="26"/>
        <v>492</v>
      </c>
      <c r="AF95" s="14">
        <f t="shared" si="26"/>
        <v>5795</v>
      </c>
      <c r="AG95" s="14">
        <f t="shared" si="26"/>
        <v>603</v>
      </c>
      <c r="AH95" s="14">
        <f t="shared" si="26"/>
        <v>6398</v>
      </c>
      <c r="AI95" s="14">
        <f t="shared" si="26"/>
        <v>32</v>
      </c>
      <c r="AJ95" s="14">
        <f t="shared" si="26"/>
        <v>6</v>
      </c>
      <c r="AK95" s="14">
        <f t="shared" si="26"/>
        <v>38</v>
      </c>
      <c r="AL95" s="14">
        <f t="shared" si="26"/>
        <v>34</v>
      </c>
      <c r="AM95" s="14">
        <f t="shared" si="26"/>
        <v>16965</v>
      </c>
      <c r="AN95" s="14">
        <f t="shared" si="26"/>
        <v>16931</v>
      </c>
      <c r="AO95" s="14">
        <f>SUM(AO8:AO19)</f>
        <v>1974</v>
      </c>
      <c r="AP95" s="14">
        <f t="shared" ref="AP95:BF95" si="27">SUM(AP8:AP19)</f>
        <v>366</v>
      </c>
      <c r="AQ95" s="14">
        <f t="shared" si="27"/>
        <v>1</v>
      </c>
      <c r="AR95" s="14">
        <f t="shared" si="27"/>
        <v>78</v>
      </c>
      <c r="AS95" s="14">
        <f t="shared" si="27"/>
        <v>79</v>
      </c>
      <c r="AT95" s="14">
        <f t="shared" si="27"/>
        <v>0</v>
      </c>
      <c r="AU95" s="14">
        <f t="shared" si="27"/>
        <v>706</v>
      </c>
      <c r="AV95" s="14">
        <f t="shared" si="27"/>
        <v>128</v>
      </c>
      <c r="AW95" s="14">
        <f t="shared" si="27"/>
        <v>834</v>
      </c>
      <c r="AX95" s="14">
        <f t="shared" si="27"/>
        <v>5724</v>
      </c>
      <c r="AY95" s="14">
        <f t="shared" si="27"/>
        <v>4630</v>
      </c>
      <c r="AZ95" s="14">
        <f t="shared" si="27"/>
        <v>10354</v>
      </c>
      <c r="BA95" s="14">
        <f t="shared" si="27"/>
        <v>68</v>
      </c>
      <c r="BB95" s="14">
        <f t="shared" si="27"/>
        <v>93</v>
      </c>
      <c r="BC95" s="14">
        <f t="shared" si="27"/>
        <v>161</v>
      </c>
      <c r="BD95" s="14">
        <f t="shared" si="27"/>
        <v>216</v>
      </c>
      <c r="BE95" s="14">
        <f t="shared" si="27"/>
        <v>13984</v>
      </c>
      <c r="BF95" s="14">
        <f t="shared" si="27"/>
        <v>13768</v>
      </c>
      <c r="BI95" s="13">
        <f t="shared" ref="BI95:BI101" si="28">AM95/U95</f>
        <v>0.54815987592490867</v>
      </c>
      <c r="BN95" s="14">
        <f t="shared" ref="BN95:BP95" si="29">SUM(BN8:BN19)</f>
        <v>4</v>
      </c>
      <c r="BO95" s="14">
        <f t="shared" si="29"/>
        <v>489</v>
      </c>
      <c r="BP95" s="14">
        <f t="shared" si="29"/>
        <v>18</v>
      </c>
      <c r="BR95" s="14">
        <f t="shared" ref="BR95:BT95" si="30">SUM(BR8:BR19)</f>
        <v>0</v>
      </c>
      <c r="BS95" s="14">
        <f t="shared" si="30"/>
        <v>2987</v>
      </c>
      <c r="BT95" s="14">
        <f t="shared" si="30"/>
        <v>0</v>
      </c>
    </row>
    <row r="96" spans="1:72" x14ac:dyDescent="0.35">
      <c r="A96" s="17">
        <v>2022</v>
      </c>
      <c r="E96" s="14">
        <f>SUM(E20:E31)</f>
        <v>13648</v>
      </c>
      <c r="F96" s="14">
        <f t="shared" ref="F96:T96" si="31">SUM(F20:F31)</f>
        <v>2432</v>
      </c>
      <c r="G96" s="14">
        <f t="shared" si="31"/>
        <v>1</v>
      </c>
      <c r="H96" s="14">
        <f t="shared" si="31"/>
        <v>107</v>
      </c>
      <c r="I96" s="14">
        <f t="shared" si="31"/>
        <v>108</v>
      </c>
      <c r="J96" s="14">
        <f t="shared" si="31"/>
        <v>11</v>
      </c>
      <c r="K96" s="14">
        <f t="shared" si="31"/>
        <v>1473</v>
      </c>
      <c r="L96" s="14">
        <f t="shared" si="31"/>
        <v>251</v>
      </c>
      <c r="M96" s="14">
        <f t="shared" si="31"/>
        <v>1724</v>
      </c>
      <c r="N96" s="14">
        <f t="shared" si="31"/>
        <v>15825</v>
      </c>
      <c r="O96" s="14">
        <f t="shared" si="31"/>
        <v>6892</v>
      </c>
      <c r="P96" s="14">
        <f>SUM(P20:P31)</f>
        <v>22717</v>
      </c>
      <c r="Q96" s="14">
        <f t="shared" si="31"/>
        <v>167</v>
      </c>
      <c r="R96" s="14">
        <f t="shared" si="31"/>
        <v>139</v>
      </c>
      <c r="S96" s="14">
        <f t="shared" si="31"/>
        <v>306</v>
      </c>
      <c r="T96" s="14">
        <f t="shared" si="31"/>
        <v>318</v>
      </c>
      <c r="U96" s="14">
        <f>SUM(U20:U31)</f>
        <v>41264</v>
      </c>
      <c r="W96" s="14">
        <f>SUM(W20:W31)</f>
        <v>11061</v>
      </c>
      <c r="X96" s="14">
        <f t="shared" ref="X96:AN96" si="32">SUM(X20:X31)</f>
        <v>1960</v>
      </c>
      <c r="Y96" s="14">
        <f t="shared" si="32"/>
        <v>0</v>
      </c>
      <c r="Z96" s="14">
        <f t="shared" si="32"/>
        <v>0</v>
      </c>
      <c r="AA96" s="14">
        <f t="shared" si="32"/>
        <v>0</v>
      </c>
      <c r="AB96" s="14">
        <f t="shared" si="32"/>
        <v>11</v>
      </c>
      <c r="AC96" s="14">
        <f t="shared" si="32"/>
        <v>534</v>
      </c>
      <c r="AD96" s="14">
        <f t="shared" si="32"/>
        <v>84</v>
      </c>
      <c r="AE96" s="14">
        <f t="shared" si="32"/>
        <v>618</v>
      </c>
      <c r="AF96" s="14">
        <f t="shared" si="32"/>
        <v>8203</v>
      </c>
      <c r="AG96" s="14">
        <f t="shared" si="32"/>
        <v>816</v>
      </c>
      <c r="AH96" s="14">
        <f t="shared" si="32"/>
        <v>9019</v>
      </c>
      <c r="AI96" s="14">
        <f t="shared" si="32"/>
        <v>77</v>
      </c>
      <c r="AJ96" s="14">
        <f t="shared" si="32"/>
        <v>19</v>
      </c>
      <c r="AK96" s="14">
        <f t="shared" si="32"/>
        <v>96</v>
      </c>
      <c r="AL96" s="14">
        <f t="shared" si="32"/>
        <v>42</v>
      </c>
      <c r="AM96" s="14">
        <f t="shared" si="32"/>
        <v>22807</v>
      </c>
      <c r="AN96" s="14">
        <f t="shared" si="32"/>
        <v>22765</v>
      </c>
      <c r="AO96" s="14">
        <f>SUM(AO20:AO31)</f>
        <v>2587</v>
      </c>
      <c r="AP96" s="14">
        <f t="shared" ref="AP96:BF96" si="33">SUM(AP20:AP31)</f>
        <v>472</v>
      </c>
      <c r="AQ96" s="14">
        <f t="shared" si="33"/>
        <v>1</v>
      </c>
      <c r="AR96" s="14">
        <f t="shared" si="33"/>
        <v>107</v>
      </c>
      <c r="AS96" s="14">
        <f t="shared" si="33"/>
        <v>108</v>
      </c>
      <c r="AT96" s="14">
        <f t="shared" si="33"/>
        <v>0</v>
      </c>
      <c r="AU96" s="14">
        <f t="shared" si="33"/>
        <v>939</v>
      </c>
      <c r="AV96" s="14">
        <f t="shared" si="33"/>
        <v>167</v>
      </c>
      <c r="AW96" s="14">
        <f t="shared" si="33"/>
        <v>1106</v>
      </c>
      <c r="AX96" s="14">
        <f t="shared" si="33"/>
        <v>7622</v>
      </c>
      <c r="AY96" s="14">
        <f t="shared" si="33"/>
        <v>6076</v>
      </c>
      <c r="AZ96" s="14">
        <f t="shared" si="33"/>
        <v>13698</v>
      </c>
      <c r="BA96" s="14">
        <f t="shared" si="33"/>
        <v>90</v>
      </c>
      <c r="BB96" s="14">
        <f t="shared" si="33"/>
        <v>120</v>
      </c>
      <c r="BC96" s="14">
        <f t="shared" si="33"/>
        <v>210</v>
      </c>
      <c r="BD96" s="14">
        <f t="shared" si="33"/>
        <v>276</v>
      </c>
      <c r="BE96" s="14">
        <f t="shared" si="33"/>
        <v>18457</v>
      </c>
      <c r="BF96" s="14">
        <f t="shared" si="33"/>
        <v>18181</v>
      </c>
      <c r="BI96" s="13">
        <f t="shared" si="28"/>
        <v>0.55270938348196974</v>
      </c>
      <c r="BN96" s="14">
        <f t="shared" ref="BN96:BP96" si="34">SUM(BN20:BN31)</f>
        <v>4</v>
      </c>
      <c r="BO96" s="14">
        <f t="shared" si="34"/>
        <v>632</v>
      </c>
      <c r="BP96" s="14">
        <f t="shared" si="34"/>
        <v>39</v>
      </c>
      <c r="BR96" s="14">
        <f t="shared" ref="BR96:BT96" si="35">SUM(BR20:BR31)</f>
        <v>0</v>
      </c>
      <c r="BS96" s="14">
        <f t="shared" si="35"/>
        <v>3994</v>
      </c>
      <c r="BT96" s="14">
        <f t="shared" si="35"/>
        <v>0</v>
      </c>
    </row>
    <row r="97" spans="1:72" s="20" customFormat="1" x14ac:dyDescent="0.35">
      <c r="A97" s="19">
        <v>2023</v>
      </c>
      <c r="E97" s="21">
        <f>SUM(E32:E43)</f>
        <v>13333</v>
      </c>
      <c r="F97" s="21">
        <f t="shared" ref="F97:U97" si="36">SUM(F32:F43)</f>
        <v>2464</v>
      </c>
      <c r="G97" s="21">
        <f t="shared" si="36"/>
        <v>1</v>
      </c>
      <c r="H97" s="21">
        <f t="shared" si="36"/>
        <v>107</v>
      </c>
      <c r="I97" s="21">
        <f t="shared" si="36"/>
        <v>108</v>
      </c>
      <c r="J97" s="21">
        <f t="shared" si="36"/>
        <v>11</v>
      </c>
      <c r="K97" s="21">
        <f t="shared" si="36"/>
        <v>1446</v>
      </c>
      <c r="L97" s="21">
        <f t="shared" si="36"/>
        <v>247</v>
      </c>
      <c r="M97" s="21">
        <f t="shared" si="36"/>
        <v>1693</v>
      </c>
      <c r="N97" s="21">
        <f t="shared" si="36"/>
        <v>15576</v>
      </c>
      <c r="O97" s="21">
        <f t="shared" si="36"/>
        <v>6851</v>
      </c>
      <c r="P97" s="21">
        <f t="shared" si="36"/>
        <v>22427</v>
      </c>
      <c r="Q97" s="21">
        <f t="shared" si="36"/>
        <v>158</v>
      </c>
      <c r="R97" s="21">
        <f t="shared" si="36"/>
        <v>135</v>
      </c>
      <c r="S97" s="21">
        <f t="shared" si="36"/>
        <v>293</v>
      </c>
      <c r="T97" s="21">
        <f t="shared" si="36"/>
        <v>337</v>
      </c>
      <c r="U97" s="21">
        <f t="shared" si="36"/>
        <v>40666</v>
      </c>
      <c r="V97" s="22"/>
      <c r="W97" s="21">
        <f>SUM(W32:W43)</f>
        <v>10724</v>
      </c>
      <c r="X97" s="21">
        <f t="shared" ref="X97:AN97" si="37">SUM(X32:X43)</f>
        <v>1996</v>
      </c>
      <c r="Y97" s="21">
        <f t="shared" si="37"/>
        <v>0</v>
      </c>
      <c r="Z97" s="21">
        <f t="shared" si="37"/>
        <v>0</v>
      </c>
      <c r="AA97" s="21">
        <f t="shared" si="37"/>
        <v>0</v>
      </c>
      <c r="AB97" s="21">
        <f t="shared" si="37"/>
        <v>11</v>
      </c>
      <c r="AC97" s="21">
        <f t="shared" si="37"/>
        <v>513</v>
      </c>
      <c r="AD97" s="21">
        <f t="shared" si="37"/>
        <v>80</v>
      </c>
      <c r="AE97" s="21">
        <f t="shared" si="37"/>
        <v>593</v>
      </c>
      <c r="AF97" s="21">
        <f t="shared" si="37"/>
        <v>7983</v>
      </c>
      <c r="AG97" s="21">
        <f t="shared" si="37"/>
        <v>794</v>
      </c>
      <c r="AH97" s="21">
        <f t="shared" si="37"/>
        <v>8777</v>
      </c>
      <c r="AI97" s="21">
        <f t="shared" si="37"/>
        <v>68</v>
      </c>
      <c r="AJ97" s="21">
        <f t="shared" si="37"/>
        <v>16</v>
      </c>
      <c r="AK97" s="21">
        <f t="shared" si="37"/>
        <v>84</v>
      </c>
      <c r="AL97" s="21">
        <f t="shared" si="37"/>
        <v>42</v>
      </c>
      <c r="AM97" s="21">
        <f t="shared" si="37"/>
        <v>22227</v>
      </c>
      <c r="AN97" s="21">
        <f t="shared" si="37"/>
        <v>22185</v>
      </c>
      <c r="AO97" s="21">
        <f>SUM(AO32:AO43)</f>
        <v>2609</v>
      </c>
      <c r="AP97" s="21">
        <f t="shared" ref="AP97:BF97" si="38">SUM(AP32:AP43)</f>
        <v>468</v>
      </c>
      <c r="AQ97" s="21">
        <f t="shared" si="38"/>
        <v>1</v>
      </c>
      <c r="AR97" s="21">
        <f t="shared" si="38"/>
        <v>107</v>
      </c>
      <c r="AS97" s="21">
        <f t="shared" si="38"/>
        <v>108</v>
      </c>
      <c r="AT97" s="21">
        <f t="shared" si="38"/>
        <v>0</v>
      </c>
      <c r="AU97" s="21">
        <f t="shared" si="38"/>
        <v>933</v>
      </c>
      <c r="AV97" s="21">
        <f t="shared" si="38"/>
        <v>167</v>
      </c>
      <c r="AW97" s="21">
        <f t="shared" si="38"/>
        <v>1100</v>
      </c>
      <c r="AX97" s="21">
        <f t="shared" si="38"/>
        <v>7593</v>
      </c>
      <c r="AY97" s="21">
        <f t="shared" si="38"/>
        <v>6057</v>
      </c>
      <c r="AZ97" s="21">
        <f t="shared" si="38"/>
        <v>13650</v>
      </c>
      <c r="BA97" s="21">
        <f t="shared" si="38"/>
        <v>90</v>
      </c>
      <c r="BB97" s="21">
        <f t="shared" si="38"/>
        <v>119</v>
      </c>
      <c r="BC97" s="21">
        <f t="shared" si="38"/>
        <v>209</v>
      </c>
      <c r="BD97" s="21">
        <f t="shared" si="38"/>
        <v>295</v>
      </c>
      <c r="BE97" s="21">
        <f t="shared" si="38"/>
        <v>18439</v>
      </c>
      <c r="BF97" s="21">
        <f t="shared" si="38"/>
        <v>18144</v>
      </c>
      <c r="BI97" s="22">
        <f t="shared" si="28"/>
        <v>0.54657453400875422</v>
      </c>
      <c r="BN97" s="21">
        <f t="shared" ref="BN97:BP97" si="39">SUM(BN32:BN43)</f>
        <v>4</v>
      </c>
      <c r="BO97" s="21">
        <f t="shared" si="39"/>
        <v>624</v>
      </c>
      <c r="BP97" s="21">
        <f t="shared" si="39"/>
        <v>38</v>
      </c>
      <c r="BR97" s="21">
        <f t="shared" ref="BR97:BT97" si="40">SUM(BR32:BR43)</f>
        <v>0</v>
      </c>
      <c r="BS97" s="21">
        <f t="shared" si="40"/>
        <v>3976</v>
      </c>
      <c r="BT97" s="21">
        <f t="shared" si="40"/>
        <v>0</v>
      </c>
    </row>
    <row r="98" spans="1:72" s="20" customFormat="1" x14ac:dyDescent="0.35">
      <c r="A98" s="19">
        <v>2024</v>
      </c>
      <c r="E98" s="21">
        <f>SUM(E44:E55)</f>
        <v>13358</v>
      </c>
      <c r="F98" s="21">
        <f t="shared" ref="F98:U98" si="41">SUM(F44:F55)</f>
        <v>2559</v>
      </c>
      <c r="G98" s="21">
        <f t="shared" si="41"/>
        <v>1</v>
      </c>
      <c r="H98" s="21">
        <f t="shared" si="41"/>
        <v>107</v>
      </c>
      <c r="I98" s="21">
        <f t="shared" si="41"/>
        <v>108</v>
      </c>
      <c r="J98" s="21">
        <f t="shared" si="41"/>
        <v>11</v>
      </c>
      <c r="K98" s="21">
        <f t="shared" si="41"/>
        <v>1459</v>
      </c>
      <c r="L98" s="21">
        <f t="shared" si="41"/>
        <v>251</v>
      </c>
      <c r="M98" s="21">
        <f t="shared" si="41"/>
        <v>1710</v>
      </c>
      <c r="N98" s="21">
        <f t="shared" si="41"/>
        <v>15403</v>
      </c>
      <c r="O98" s="21">
        <f t="shared" si="41"/>
        <v>6853</v>
      </c>
      <c r="P98" s="21">
        <f t="shared" si="41"/>
        <v>22256</v>
      </c>
      <c r="Q98" s="21">
        <f t="shared" si="41"/>
        <v>156</v>
      </c>
      <c r="R98" s="21">
        <f t="shared" si="41"/>
        <v>134</v>
      </c>
      <c r="S98" s="21">
        <f t="shared" si="41"/>
        <v>290</v>
      </c>
      <c r="T98" s="21">
        <f t="shared" si="41"/>
        <v>339</v>
      </c>
      <c r="U98" s="21">
        <f t="shared" si="41"/>
        <v>40631</v>
      </c>
      <c r="V98" s="22"/>
      <c r="W98" s="21">
        <f>SUM(W44:W55)</f>
        <v>10724</v>
      </c>
      <c r="X98" s="21">
        <f t="shared" ref="X98:AN98" si="42">SUM(X44:X55)</f>
        <v>2087</v>
      </c>
      <c r="Y98" s="21">
        <f t="shared" si="42"/>
        <v>0</v>
      </c>
      <c r="Z98" s="21">
        <f t="shared" si="42"/>
        <v>0</v>
      </c>
      <c r="AA98" s="21">
        <f t="shared" si="42"/>
        <v>0</v>
      </c>
      <c r="AB98" s="21">
        <f t="shared" si="42"/>
        <v>11</v>
      </c>
      <c r="AC98" s="21">
        <f t="shared" si="42"/>
        <v>523</v>
      </c>
      <c r="AD98" s="21">
        <f t="shared" si="42"/>
        <v>81</v>
      </c>
      <c r="AE98" s="21">
        <f t="shared" si="42"/>
        <v>604</v>
      </c>
      <c r="AF98" s="21">
        <f t="shared" si="42"/>
        <v>7819</v>
      </c>
      <c r="AG98" s="21">
        <f t="shared" si="42"/>
        <v>779</v>
      </c>
      <c r="AH98" s="21">
        <f t="shared" si="42"/>
        <v>8598</v>
      </c>
      <c r="AI98" s="21">
        <f t="shared" si="42"/>
        <v>66</v>
      </c>
      <c r="AJ98" s="21">
        <f t="shared" si="42"/>
        <v>16</v>
      </c>
      <c r="AK98" s="21">
        <f t="shared" si="42"/>
        <v>82</v>
      </c>
      <c r="AL98" s="21">
        <f t="shared" si="42"/>
        <v>42</v>
      </c>
      <c r="AM98" s="21">
        <f t="shared" si="42"/>
        <v>22148</v>
      </c>
      <c r="AN98" s="21">
        <f t="shared" si="42"/>
        <v>22106</v>
      </c>
      <c r="AO98" s="21">
        <f>SUM(AO44:AO55)</f>
        <v>2634</v>
      </c>
      <c r="AP98" s="21">
        <f t="shared" ref="AP98:BF98" si="43">SUM(AP44:AP55)</f>
        <v>472</v>
      </c>
      <c r="AQ98" s="21">
        <f t="shared" si="43"/>
        <v>1</v>
      </c>
      <c r="AR98" s="21">
        <f t="shared" si="43"/>
        <v>107</v>
      </c>
      <c r="AS98" s="21">
        <f t="shared" si="43"/>
        <v>108</v>
      </c>
      <c r="AT98" s="21">
        <f t="shared" si="43"/>
        <v>0</v>
      </c>
      <c r="AU98" s="21">
        <f t="shared" si="43"/>
        <v>936</v>
      </c>
      <c r="AV98" s="21">
        <f t="shared" si="43"/>
        <v>170</v>
      </c>
      <c r="AW98" s="21">
        <f t="shared" si="43"/>
        <v>1106</v>
      </c>
      <c r="AX98" s="21">
        <f t="shared" si="43"/>
        <v>7584</v>
      </c>
      <c r="AY98" s="21">
        <f t="shared" si="43"/>
        <v>6074</v>
      </c>
      <c r="AZ98" s="21">
        <f t="shared" si="43"/>
        <v>13658</v>
      </c>
      <c r="BA98" s="21">
        <f t="shared" si="43"/>
        <v>90</v>
      </c>
      <c r="BB98" s="21">
        <f t="shared" si="43"/>
        <v>118</v>
      </c>
      <c r="BC98" s="21">
        <f t="shared" si="43"/>
        <v>208</v>
      </c>
      <c r="BD98" s="21">
        <f t="shared" si="43"/>
        <v>297</v>
      </c>
      <c r="BE98" s="21">
        <f t="shared" si="43"/>
        <v>18483</v>
      </c>
      <c r="BF98" s="21">
        <f t="shared" si="43"/>
        <v>18186</v>
      </c>
      <c r="BI98" s="22">
        <f t="shared" si="28"/>
        <v>0.54510103123231035</v>
      </c>
      <c r="BN98" s="21">
        <f t="shared" ref="BN98:BP98" si="44">SUM(BN44:BN55)</f>
        <v>4</v>
      </c>
      <c r="BO98" s="21">
        <f t="shared" si="44"/>
        <v>621</v>
      </c>
      <c r="BP98" s="21">
        <f t="shared" si="44"/>
        <v>37</v>
      </c>
      <c r="BR98" s="21">
        <f t="shared" ref="BR98:BT98" si="45">SUM(BR44:BR55)</f>
        <v>0</v>
      </c>
      <c r="BS98" s="21">
        <f t="shared" si="45"/>
        <v>3955</v>
      </c>
      <c r="BT98" s="21">
        <f t="shared" si="45"/>
        <v>0</v>
      </c>
    </row>
    <row r="99" spans="1:72" s="20" customFormat="1" x14ac:dyDescent="0.35">
      <c r="A99" s="19">
        <v>2025</v>
      </c>
      <c r="E99" s="21">
        <f>SUM(E56:E67)</f>
        <v>13279</v>
      </c>
      <c r="F99" s="21">
        <f t="shared" ref="F99:U99" si="46">SUM(F56:F67)</f>
        <v>2622</v>
      </c>
      <c r="G99" s="21">
        <f t="shared" si="46"/>
        <v>1</v>
      </c>
      <c r="H99" s="21">
        <f t="shared" si="46"/>
        <v>107</v>
      </c>
      <c r="I99" s="21">
        <f t="shared" si="46"/>
        <v>108</v>
      </c>
      <c r="J99" s="21">
        <f t="shared" si="46"/>
        <v>11</v>
      </c>
      <c r="K99" s="21">
        <f t="shared" si="46"/>
        <v>1456</v>
      </c>
      <c r="L99" s="21">
        <f t="shared" si="46"/>
        <v>250</v>
      </c>
      <c r="M99" s="21">
        <f t="shared" si="46"/>
        <v>1706</v>
      </c>
      <c r="N99" s="21">
        <f t="shared" si="46"/>
        <v>15047</v>
      </c>
      <c r="O99" s="21">
        <f t="shared" si="46"/>
        <v>6748</v>
      </c>
      <c r="P99" s="21">
        <f t="shared" si="46"/>
        <v>21795</v>
      </c>
      <c r="Q99" s="21">
        <f t="shared" si="46"/>
        <v>151</v>
      </c>
      <c r="R99" s="21">
        <f t="shared" si="46"/>
        <v>132</v>
      </c>
      <c r="S99" s="21">
        <f t="shared" si="46"/>
        <v>283</v>
      </c>
      <c r="T99" s="21">
        <f t="shared" si="46"/>
        <v>339</v>
      </c>
      <c r="U99" s="21">
        <f t="shared" si="46"/>
        <v>40143</v>
      </c>
      <c r="V99" s="22"/>
      <c r="W99" s="21">
        <f>SUM(W56:W67)</f>
        <v>10647</v>
      </c>
      <c r="X99" s="21">
        <f t="shared" ref="X99:AN99" si="47">SUM(X56:X67)</f>
        <v>2148</v>
      </c>
      <c r="Y99" s="21">
        <f t="shared" si="47"/>
        <v>0</v>
      </c>
      <c r="Z99" s="21">
        <f t="shared" si="47"/>
        <v>0</v>
      </c>
      <c r="AA99" s="21">
        <f t="shared" si="47"/>
        <v>0</v>
      </c>
      <c r="AB99" s="21">
        <f t="shared" si="47"/>
        <v>11</v>
      </c>
      <c r="AC99" s="21">
        <f t="shared" si="47"/>
        <v>522</v>
      </c>
      <c r="AD99" s="21">
        <f t="shared" si="47"/>
        <v>80</v>
      </c>
      <c r="AE99" s="21">
        <f t="shared" si="47"/>
        <v>602</v>
      </c>
      <c r="AF99" s="21">
        <f t="shared" si="47"/>
        <v>7543</v>
      </c>
      <c r="AG99" s="21">
        <f t="shared" si="47"/>
        <v>749</v>
      </c>
      <c r="AH99" s="21">
        <f t="shared" si="47"/>
        <v>8292</v>
      </c>
      <c r="AI99" s="21">
        <f t="shared" si="47"/>
        <v>61</v>
      </c>
      <c r="AJ99" s="21">
        <f t="shared" si="47"/>
        <v>15</v>
      </c>
      <c r="AK99" s="21">
        <f t="shared" si="47"/>
        <v>76</v>
      </c>
      <c r="AL99" s="21">
        <f t="shared" si="47"/>
        <v>42</v>
      </c>
      <c r="AM99" s="21">
        <f t="shared" si="47"/>
        <v>21818</v>
      </c>
      <c r="AN99" s="21">
        <f t="shared" si="47"/>
        <v>21776</v>
      </c>
      <c r="AO99" s="21">
        <f>SUM(AO56:AO67)</f>
        <v>2632</v>
      </c>
      <c r="AP99" s="21">
        <f t="shared" ref="AP99:BF99" si="48">SUM(AP56:AP67)</f>
        <v>474</v>
      </c>
      <c r="AQ99" s="21">
        <f t="shared" si="48"/>
        <v>1</v>
      </c>
      <c r="AR99" s="21">
        <f t="shared" si="48"/>
        <v>107</v>
      </c>
      <c r="AS99" s="21">
        <f t="shared" si="48"/>
        <v>108</v>
      </c>
      <c r="AT99" s="21">
        <f t="shared" si="48"/>
        <v>0</v>
      </c>
      <c r="AU99" s="21">
        <f t="shared" si="48"/>
        <v>934</v>
      </c>
      <c r="AV99" s="21">
        <f t="shared" si="48"/>
        <v>170</v>
      </c>
      <c r="AW99" s="21">
        <f t="shared" si="48"/>
        <v>1104</v>
      </c>
      <c r="AX99" s="21">
        <f t="shared" si="48"/>
        <v>7504</v>
      </c>
      <c r="AY99" s="21">
        <f t="shared" si="48"/>
        <v>5999</v>
      </c>
      <c r="AZ99" s="21">
        <f t="shared" si="48"/>
        <v>13503</v>
      </c>
      <c r="BA99" s="21">
        <f t="shared" si="48"/>
        <v>90</v>
      </c>
      <c r="BB99" s="21">
        <f t="shared" si="48"/>
        <v>117</v>
      </c>
      <c r="BC99" s="21">
        <f t="shared" si="48"/>
        <v>207</v>
      </c>
      <c r="BD99" s="21">
        <f t="shared" si="48"/>
        <v>297</v>
      </c>
      <c r="BE99" s="21">
        <f t="shared" si="48"/>
        <v>18325</v>
      </c>
      <c r="BF99" s="21">
        <f t="shared" si="48"/>
        <v>18028</v>
      </c>
      <c r="BI99" s="22">
        <f t="shared" si="28"/>
        <v>0.54350696260867404</v>
      </c>
      <c r="BN99" s="21">
        <f t="shared" ref="BN99:BP99" si="49">SUM(BN56:BN67)</f>
        <v>4</v>
      </c>
      <c r="BO99" s="21">
        <f t="shared" si="49"/>
        <v>618</v>
      </c>
      <c r="BP99" s="21">
        <f t="shared" si="49"/>
        <v>35</v>
      </c>
      <c r="BR99" s="21">
        <f t="shared" ref="BR99:BT99" si="50">SUM(BR56:BR67)</f>
        <v>0</v>
      </c>
      <c r="BS99" s="21">
        <f t="shared" si="50"/>
        <v>3922</v>
      </c>
      <c r="BT99" s="21">
        <f t="shared" si="50"/>
        <v>0</v>
      </c>
    </row>
    <row r="100" spans="1:72" x14ac:dyDescent="0.35">
      <c r="A100" s="17">
        <v>2026</v>
      </c>
      <c r="E100" s="14">
        <f>SUM(E68:E79)</f>
        <v>13310</v>
      </c>
      <c r="F100" s="14">
        <f t="shared" ref="F100:U100" si="51">SUM(F68:F79)</f>
        <v>2658</v>
      </c>
      <c r="G100" s="14">
        <f t="shared" si="51"/>
        <v>1</v>
      </c>
      <c r="H100" s="14">
        <f t="shared" si="51"/>
        <v>107</v>
      </c>
      <c r="I100" s="14">
        <f t="shared" si="51"/>
        <v>108</v>
      </c>
      <c r="J100" s="14">
        <f t="shared" si="51"/>
        <v>11</v>
      </c>
      <c r="K100" s="14">
        <f t="shared" si="51"/>
        <v>1449</v>
      </c>
      <c r="L100" s="14">
        <f t="shared" si="51"/>
        <v>258</v>
      </c>
      <c r="M100" s="14">
        <f t="shared" si="51"/>
        <v>1707</v>
      </c>
      <c r="N100" s="14">
        <f t="shared" si="51"/>
        <v>14680</v>
      </c>
      <c r="O100" s="14">
        <f t="shared" si="51"/>
        <v>6689</v>
      </c>
      <c r="P100" s="14">
        <f t="shared" si="51"/>
        <v>21369</v>
      </c>
      <c r="Q100" s="14">
        <f t="shared" si="51"/>
        <v>148</v>
      </c>
      <c r="R100" s="14">
        <f t="shared" si="51"/>
        <v>131</v>
      </c>
      <c r="S100" s="14">
        <f t="shared" si="51"/>
        <v>279</v>
      </c>
      <c r="T100" s="14">
        <f t="shared" si="51"/>
        <v>339</v>
      </c>
      <c r="U100" s="14">
        <f t="shared" si="51"/>
        <v>39781</v>
      </c>
      <c r="V100" s="13"/>
      <c r="W100" s="14">
        <f>SUM(W68:W79)</f>
        <v>10650</v>
      </c>
      <c r="X100" s="14">
        <f t="shared" ref="X100:AN100" si="52">SUM(X68:X79)</f>
        <v>2181</v>
      </c>
      <c r="Y100" s="14">
        <f t="shared" si="52"/>
        <v>0</v>
      </c>
      <c r="Z100" s="14">
        <f t="shared" si="52"/>
        <v>0</v>
      </c>
      <c r="AA100" s="14">
        <f t="shared" si="52"/>
        <v>0</v>
      </c>
      <c r="AB100" s="14">
        <f t="shared" si="52"/>
        <v>11</v>
      </c>
      <c r="AC100" s="14">
        <f t="shared" si="52"/>
        <v>516</v>
      </c>
      <c r="AD100" s="14">
        <f t="shared" si="52"/>
        <v>88</v>
      </c>
      <c r="AE100" s="14">
        <f t="shared" si="52"/>
        <v>604</v>
      </c>
      <c r="AF100" s="14">
        <f t="shared" si="52"/>
        <v>7199</v>
      </c>
      <c r="AG100" s="14">
        <f t="shared" si="52"/>
        <v>711</v>
      </c>
      <c r="AH100" s="14">
        <f t="shared" si="52"/>
        <v>7910</v>
      </c>
      <c r="AI100" s="14">
        <f t="shared" si="52"/>
        <v>58</v>
      </c>
      <c r="AJ100" s="14">
        <f t="shared" si="52"/>
        <v>15</v>
      </c>
      <c r="AK100" s="14">
        <f t="shared" si="52"/>
        <v>73</v>
      </c>
      <c r="AL100" s="14">
        <f t="shared" si="52"/>
        <v>42</v>
      </c>
      <c r="AM100" s="14">
        <f t="shared" si="52"/>
        <v>21471</v>
      </c>
      <c r="AN100" s="14">
        <f t="shared" si="52"/>
        <v>21429</v>
      </c>
      <c r="AO100" s="14">
        <f>SUM(AO68:AO79)</f>
        <v>2660</v>
      </c>
      <c r="AP100" s="14">
        <f t="shared" ref="AP100:BF100" si="53">SUM(AP68:AP79)</f>
        <v>477</v>
      </c>
      <c r="AQ100" s="14">
        <f t="shared" si="53"/>
        <v>1</v>
      </c>
      <c r="AR100" s="14">
        <f t="shared" si="53"/>
        <v>107</v>
      </c>
      <c r="AS100" s="14">
        <f t="shared" si="53"/>
        <v>108</v>
      </c>
      <c r="AT100" s="14">
        <f t="shared" si="53"/>
        <v>0</v>
      </c>
      <c r="AU100" s="14">
        <f t="shared" si="53"/>
        <v>933</v>
      </c>
      <c r="AV100" s="14">
        <f t="shared" si="53"/>
        <v>170</v>
      </c>
      <c r="AW100" s="14">
        <f t="shared" si="53"/>
        <v>1103</v>
      </c>
      <c r="AX100" s="14">
        <f t="shared" si="53"/>
        <v>7481</v>
      </c>
      <c r="AY100" s="14">
        <f t="shared" si="53"/>
        <v>5978</v>
      </c>
      <c r="AZ100" s="14">
        <f t="shared" si="53"/>
        <v>13459</v>
      </c>
      <c r="BA100" s="14">
        <f t="shared" si="53"/>
        <v>90</v>
      </c>
      <c r="BB100" s="14">
        <f t="shared" si="53"/>
        <v>116</v>
      </c>
      <c r="BC100" s="14">
        <f t="shared" si="53"/>
        <v>206</v>
      </c>
      <c r="BD100" s="14">
        <f t="shared" si="53"/>
        <v>297</v>
      </c>
      <c r="BE100" s="14">
        <f t="shared" si="53"/>
        <v>18310</v>
      </c>
      <c r="BF100" s="14">
        <f t="shared" si="53"/>
        <v>18013</v>
      </c>
      <c r="BI100" s="13">
        <f t="shared" si="28"/>
        <v>0.53973002186973684</v>
      </c>
      <c r="BN100" s="14">
        <f t="shared" ref="BN100:BP100" si="54">SUM(BN68:BN79)</f>
        <v>4</v>
      </c>
      <c r="BO100" s="14">
        <f t="shared" si="54"/>
        <v>614</v>
      </c>
      <c r="BP100" s="14">
        <f t="shared" si="54"/>
        <v>35</v>
      </c>
      <c r="BR100" s="14">
        <f t="shared" ref="BR100:BT100" si="55">SUM(BR68:BR79)</f>
        <v>0</v>
      </c>
      <c r="BS100" s="14">
        <f t="shared" si="55"/>
        <v>3906</v>
      </c>
      <c r="BT100" s="14">
        <f t="shared" si="55"/>
        <v>0</v>
      </c>
    </row>
    <row r="101" spans="1:72" x14ac:dyDescent="0.35">
      <c r="A101" s="17">
        <v>2027</v>
      </c>
      <c r="E101" s="14">
        <f>SUM(E80:E91)</f>
        <v>13249</v>
      </c>
      <c r="F101" s="14">
        <f t="shared" ref="F101:U101" si="56">SUM(F80:F91)</f>
        <v>2675</v>
      </c>
      <c r="G101" s="14">
        <f t="shared" si="56"/>
        <v>1</v>
      </c>
      <c r="H101" s="14">
        <f t="shared" si="56"/>
        <v>107</v>
      </c>
      <c r="I101" s="14">
        <f t="shared" si="56"/>
        <v>108</v>
      </c>
      <c r="J101" s="14">
        <f t="shared" si="56"/>
        <v>11</v>
      </c>
      <c r="K101" s="14">
        <f t="shared" si="56"/>
        <v>1421</v>
      </c>
      <c r="L101" s="14">
        <f t="shared" si="56"/>
        <v>260</v>
      </c>
      <c r="M101" s="14">
        <f t="shared" si="56"/>
        <v>1681</v>
      </c>
      <c r="N101" s="14">
        <f t="shared" si="56"/>
        <v>14241</v>
      </c>
      <c r="O101" s="14">
        <f t="shared" si="56"/>
        <v>6672</v>
      </c>
      <c r="P101" s="14">
        <f t="shared" si="56"/>
        <v>20913</v>
      </c>
      <c r="Q101" s="14">
        <f t="shared" si="56"/>
        <v>146</v>
      </c>
      <c r="R101" s="14">
        <f t="shared" si="56"/>
        <v>128</v>
      </c>
      <c r="S101" s="14">
        <f t="shared" si="56"/>
        <v>274</v>
      </c>
      <c r="T101" s="14">
        <f t="shared" si="56"/>
        <v>339</v>
      </c>
      <c r="U101" s="14">
        <f t="shared" si="56"/>
        <v>39250</v>
      </c>
      <c r="V101" s="13"/>
      <c r="W101" s="14">
        <f>SUM(W80:W91)</f>
        <v>10526</v>
      </c>
      <c r="X101" s="14">
        <f t="shared" ref="X101:AN101" si="57">SUM(X80:X91)</f>
        <v>2193</v>
      </c>
      <c r="Y101" s="14">
        <f t="shared" si="57"/>
        <v>0</v>
      </c>
      <c r="Z101" s="14">
        <f t="shared" si="57"/>
        <v>0</v>
      </c>
      <c r="AA101" s="14">
        <f t="shared" si="57"/>
        <v>0</v>
      </c>
      <c r="AB101" s="14">
        <f t="shared" si="57"/>
        <v>11</v>
      </c>
      <c r="AC101" s="14">
        <f t="shared" si="57"/>
        <v>490</v>
      </c>
      <c r="AD101" s="14">
        <f t="shared" si="57"/>
        <v>90</v>
      </c>
      <c r="AE101" s="14">
        <f t="shared" si="57"/>
        <v>580</v>
      </c>
      <c r="AF101" s="14">
        <f t="shared" si="57"/>
        <v>6745</v>
      </c>
      <c r="AG101" s="14">
        <f t="shared" si="57"/>
        <v>669</v>
      </c>
      <c r="AH101" s="14">
        <f t="shared" si="57"/>
        <v>7414</v>
      </c>
      <c r="AI101" s="14">
        <f t="shared" si="57"/>
        <v>56</v>
      </c>
      <c r="AJ101" s="14">
        <f t="shared" si="57"/>
        <v>13</v>
      </c>
      <c r="AK101" s="14">
        <f t="shared" si="57"/>
        <v>69</v>
      </c>
      <c r="AL101" s="14">
        <f t="shared" si="57"/>
        <v>42</v>
      </c>
      <c r="AM101" s="14">
        <f t="shared" si="57"/>
        <v>20835</v>
      </c>
      <c r="AN101" s="14">
        <f t="shared" si="57"/>
        <v>20793</v>
      </c>
      <c r="AO101" s="14">
        <f>SUM(AO80:AO91)</f>
        <v>2723</v>
      </c>
      <c r="AP101" s="14">
        <f t="shared" ref="AP101:BF101" si="58">SUM(AP80:AP91)</f>
        <v>482</v>
      </c>
      <c r="AQ101" s="14">
        <f t="shared" si="58"/>
        <v>1</v>
      </c>
      <c r="AR101" s="14">
        <f t="shared" si="58"/>
        <v>107</v>
      </c>
      <c r="AS101" s="14">
        <f t="shared" si="58"/>
        <v>108</v>
      </c>
      <c r="AT101" s="14">
        <f t="shared" si="58"/>
        <v>0</v>
      </c>
      <c r="AU101" s="14">
        <f t="shared" si="58"/>
        <v>931</v>
      </c>
      <c r="AV101" s="14">
        <f t="shared" si="58"/>
        <v>170</v>
      </c>
      <c r="AW101" s="14">
        <f t="shared" si="58"/>
        <v>1101</v>
      </c>
      <c r="AX101" s="14">
        <f t="shared" si="58"/>
        <v>7496</v>
      </c>
      <c r="AY101" s="14">
        <f t="shared" si="58"/>
        <v>6003</v>
      </c>
      <c r="AZ101" s="14">
        <f t="shared" si="58"/>
        <v>13499</v>
      </c>
      <c r="BA101" s="14">
        <f t="shared" si="58"/>
        <v>90</v>
      </c>
      <c r="BB101" s="14">
        <f t="shared" si="58"/>
        <v>115</v>
      </c>
      <c r="BC101" s="14">
        <f t="shared" si="58"/>
        <v>205</v>
      </c>
      <c r="BD101" s="14">
        <f t="shared" si="58"/>
        <v>297</v>
      </c>
      <c r="BE101" s="14">
        <f t="shared" si="58"/>
        <v>18415</v>
      </c>
      <c r="BF101" s="14">
        <f t="shared" si="58"/>
        <v>18118</v>
      </c>
      <c r="BI101" s="13">
        <f t="shared" si="28"/>
        <v>0.53082802547770702</v>
      </c>
      <c r="BN101" s="14">
        <f t="shared" ref="BN101:BP101" si="59">SUM(BN80:BN91)</f>
        <v>4</v>
      </c>
      <c r="BO101" s="14">
        <f t="shared" si="59"/>
        <v>613</v>
      </c>
      <c r="BP101" s="14">
        <f t="shared" si="59"/>
        <v>33</v>
      </c>
      <c r="BR101" s="14">
        <f t="shared" ref="BR101:BT101" si="60">SUM(BR80:BR91)</f>
        <v>0</v>
      </c>
      <c r="BS101" s="14">
        <f t="shared" si="60"/>
        <v>3898</v>
      </c>
      <c r="BT101" s="14">
        <f t="shared" si="60"/>
        <v>0</v>
      </c>
    </row>
    <row r="104" spans="1:72" x14ac:dyDescent="0.35">
      <c r="U104" s="23"/>
    </row>
  </sheetData>
  <mergeCells count="9">
    <mergeCell ref="E5:U5"/>
    <mergeCell ref="W5:AM5"/>
    <mergeCell ref="AO5:BE5"/>
    <mergeCell ref="BN5:BT5"/>
    <mergeCell ref="E6:U6"/>
    <mergeCell ref="W6:AM6"/>
    <mergeCell ref="AO6:BE6"/>
    <mergeCell ref="BN6:BP6"/>
    <mergeCell ref="BR6:BT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AD8F8-68A3-4477-B403-15081A4C373A}">
  <dimension ref="A1:BF101"/>
  <sheetViews>
    <sheetView workbookViewId="0">
      <pane xSplit="4" ySplit="7" topLeftCell="E66" activePane="bottomRight" state="frozen"/>
      <selection pane="topRight" activeCell="E1" sqref="E1"/>
      <selection pane="bottomLeft" activeCell="A8" sqref="A8"/>
      <selection pane="bottomRight" activeCell="E91" sqref="E91"/>
    </sheetView>
  </sheetViews>
  <sheetFormatPr defaultRowHeight="14.5" x14ac:dyDescent="0.35"/>
  <cols>
    <col min="6" max="6" width="9.81640625" bestFit="1" customWidth="1"/>
    <col min="15" max="15" width="10.54296875" customWidth="1"/>
    <col min="17" max="17" width="9.81640625" customWidth="1"/>
    <col min="22" max="24" width="9.81640625" bestFit="1" customWidth="1"/>
    <col min="26" max="26" width="9.1796875" customWidth="1"/>
    <col min="29" max="29" width="9.1796875" customWidth="1"/>
    <col min="32" max="32" width="9.1796875" customWidth="1"/>
    <col min="35" max="35" width="9.1796875" customWidth="1"/>
    <col min="40" max="40" width="9.81640625" bestFit="1" customWidth="1"/>
    <col min="42" max="42" width="9.81640625" bestFit="1" customWidth="1"/>
    <col min="51" max="51" width="9.81640625" bestFit="1" customWidth="1"/>
    <col min="53" max="53" width="9.54296875" customWidth="1"/>
    <col min="58" max="58" width="9.81640625" bestFit="1" customWidth="1"/>
  </cols>
  <sheetData>
    <row r="1" spans="1:58" x14ac:dyDescent="0.35">
      <c r="A1" s="1" t="s">
        <v>0</v>
      </c>
    </row>
    <row r="2" spans="1:58" x14ac:dyDescent="0.35">
      <c r="A2" s="2" t="s">
        <v>113</v>
      </c>
      <c r="C2" s="2"/>
      <c r="D2" s="2"/>
    </row>
    <row r="3" spans="1:58" x14ac:dyDescent="0.35">
      <c r="A3" s="2" t="s">
        <v>59</v>
      </c>
      <c r="C3" s="2"/>
      <c r="D3" s="2"/>
    </row>
    <row r="4" spans="1:58" x14ac:dyDescent="0.35">
      <c r="A4" s="24" t="s">
        <v>114</v>
      </c>
      <c r="B4" s="3"/>
      <c r="C4" s="3">
        <v>1</v>
      </c>
      <c r="D4" s="3">
        <f>C4+1</f>
        <v>2</v>
      </c>
      <c r="E4" s="3">
        <f t="shared" ref="E4:BF4" si="0">D4+1</f>
        <v>3</v>
      </c>
      <c r="F4" s="3">
        <f t="shared" si="0"/>
        <v>4</v>
      </c>
      <c r="G4" s="3">
        <f t="shared" si="0"/>
        <v>5</v>
      </c>
      <c r="H4" s="3">
        <f t="shared" si="0"/>
        <v>6</v>
      </c>
      <c r="I4" s="3">
        <f t="shared" si="0"/>
        <v>7</v>
      </c>
      <c r="J4" s="3">
        <f t="shared" si="0"/>
        <v>8</v>
      </c>
      <c r="K4" s="3">
        <f t="shared" si="0"/>
        <v>9</v>
      </c>
      <c r="L4" s="3">
        <f t="shared" si="0"/>
        <v>10</v>
      </c>
      <c r="M4" s="3">
        <f t="shared" si="0"/>
        <v>11</v>
      </c>
      <c r="N4" s="3">
        <f t="shared" si="0"/>
        <v>12</v>
      </c>
      <c r="O4" s="3">
        <f t="shared" si="0"/>
        <v>13</v>
      </c>
      <c r="P4" s="3">
        <f t="shared" si="0"/>
        <v>14</v>
      </c>
      <c r="Q4" s="3">
        <f t="shared" si="0"/>
        <v>15</v>
      </c>
      <c r="R4" s="3">
        <f t="shared" si="0"/>
        <v>16</v>
      </c>
      <c r="S4" s="3">
        <f t="shared" si="0"/>
        <v>17</v>
      </c>
      <c r="T4" s="3">
        <f t="shared" si="0"/>
        <v>18</v>
      </c>
      <c r="U4" s="3">
        <f t="shared" si="0"/>
        <v>19</v>
      </c>
      <c r="V4" s="3">
        <f t="shared" si="0"/>
        <v>20</v>
      </c>
      <c r="W4" s="3">
        <f t="shared" si="0"/>
        <v>21</v>
      </c>
      <c r="X4" s="3">
        <f t="shared" si="0"/>
        <v>22</v>
      </c>
      <c r="Y4" s="3">
        <f t="shared" si="0"/>
        <v>23</v>
      </c>
      <c r="Z4" s="3">
        <f t="shared" si="0"/>
        <v>24</v>
      </c>
      <c r="AA4" s="3">
        <f t="shared" si="0"/>
        <v>25</v>
      </c>
      <c r="AB4" s="3">
        <f t="shared" si="0"/>
        <v>26</v>
      </c>
      <c r="AC4" s="3">
        <f t="shared" si="0"/>
        <v>27</v>
      </c>
      <c r="AD4" s="3">
        <f t="shared" si="0"/>
        <v>28</v>
      </c>
      <c r="AE4" s="3">
        <f t="shared" si="0"/>
        <v>29</v>
      </c>
      <c r="AF4" s="3">
        <f t="shared" si="0"/>
        <v>30</v>
      </c>
      <c r="AG4" s="3">
        <f t="shared" si="0"/>
        <v>31</v>
      </c>
      <c r="AH4" s="3">
        <f t="shared" si="0"/>
        <v>32</v>
      </c>
      <c r="AI4" s="3">
        <f t="shared" si="0"/>
        <v>33</v>
      </c>
      <c r="AJ4" s="3">
        <f t="shared" si="0"/>
        <v>34</v>
      </c>
      <c r="AK4" s="3">
        <f t="shared" si="0"/>
        <v>35</v>
      </c>
      <c r="AL4" s="3">
        <f t="shared" si="0"/>
        <v>36</v>
      </c>
      <c r="AM4" s="3">
        <f t="shared" si="0"/>
        <v>37</v>
      </c>
      <c r="AN4" s="3">
        <f t="shared" si="0"/>
        <v>38</v>
      </c>
      <c r="AO4" s="3">
        <f t="shared" si="0"/>
        <v>39</v>
      </c>
      <c r="AP4" s="3">
        <f t="shared" si="0"/>
        <v>40</v>
      </c>
      <c r="AQ4" s="3">
        <f t="shared" si="0"/>
        <v>41</v>
      </c>
      <c r="AR4" s="3">
        <f t="shared" si="0"/>
        <v>42</v>
      </c>
      <c r="AS4" s="3">
        <f t="shared" si="0"/>
        <v>43</v>
      </c>
      <c r="AT4" s="3">
        <f t="shared" si="0"/>
        <v>44</v>
      </c>
      <c r="AU4" s="3">
        <f t="shared" si="0"/>
        <v>45</v>
      </c>
      <c r="AV4" s="3">
        <f t="shared" si="0"/>
        <v>46</v>
      </c>
      <c r="AW4" s="3">
        <f t="shared" si="0"/>
        <v>47</v>
      </c>
      <c r="AX4" s="3">
        <f t="shared" si="0"/>
        <v>48</v>
      </c>
      <c r="AY4" s="3">
        <f t="shared" si="0"/>
        <v>49</v>
      </c>
      <c r="AZ4" s="3">
        <f t="shared" si="0"/>
        <v>50</v>
      </c>
      <c r="BA4" s="3">
        <f t="shared" si="0"/>
        <v>51</v>
      </c>
      <c r="BB4" s="3">
        <f t="shared" si="0"/>
        <v>52</v>
      </c>
      <c r="BC4" s="3">
        <f t="shared" si="0"/>
        <v>53</v>
      </c>
      <c r="BD4" s="3">
        <f t="shared" si="0"/>
        <v>54</v>
      </c>
      <c r="BE4" s="3">
        <f t="shared" si="0"/>
        <v>55</v>
      </c>
      <c r="BF4" s="3">
        <f t="shared" si="0"/>
        <v>56</v>
      </c>
    </row>
    <row r="5" spans="1:58" x14ac:dyDescent="0.35">
      <c r="C5" s="4"/>
      <c r="D5" s="4"/>
      <c r="F5" s="93" t="s">
        <v>2</v>
      </c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5"/>
      <c r="W5" s="5" t="s">
        <v>60</v>
      </c>
      <c r="X5" s="93" t="s">
        <v>3</v>
      </c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5"/>
      <c r="AP5" s="93" t="s">
        <v>5</v>
      </c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5"/>
    </row>
    <row r="6" spans="1:58" x14ac:dyDescent="0.35">
      <c r="C6" s="5" t="s">
        <v>9</v>
      </c>
      <c r="D6" s="5" t="s">
        <v>43</v>
      </c>
      <c r="F6" s="99" t="s">
        <v>61</v>
      </c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1"/>
      <c r="W6" s="5" t="s">
        <v>62</v>
      </c>
      <c r="X6" s="99" t="str">
        <f>F6</f>
        <v>T&amp;D Energy + Customer Charge + Demand Revenues ($1000)</v>
      </c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1"/>
      <c r="AP6" s="99" t="str">
        <f>F6</f>
        <v>T&amp;D Energy + Customer Charge + Demand Revenues ($1000)</v>
      </c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1"/>
    </row>
    <row r="7" spans="1:58" s="7" customFormat="1" x14ac:dyDescent="0.35">
      <c r="A7" s="6" t="s">
        <v>15</v>
      </c>
      <c r="B7" s="6" t="s">
        <v>9</v>
      </c>
      <c r="C7" s="6" t="s">
        <v>16</v>
      </c>
      <c r="D7" s="6" t="s">
        <v>46</v>
      </c>
      <c r="F7" s="6" t="s">
        <v>17</v>
      </c>
      <c r="G7" s="6" t="s">
        <v>18</v>
      </c>
      <c r="H7" s="6" t="s">
        <v>19</v>
      </c>
      <c r="I7" s="6" t="s">
        <v>20</v>
      </c>
      <c r="J7" s="6" t="s">
        <v>21</v>
      </c>
      <c r="K7" s="6" t="s">
        <v>22</v>
      </c>
      <c r="L7" s="6" t="s">
        <v>23</v>
      </c>
      <c r="M7" s="6" t="s">
        <v>24</v>
      </c>
      <c r="N7" s="6" t="s">
        <v>25</v>
      </c>
      <c r="O7" s="6" t="s">
        <v>26</v>
      </c>
      <c r="P7" s="6" t="s">
        <v>27</v>
      </c>
      <c r="Q7" s="6" t="s">
        <v>28</v>
      </c>
      <c r="R7" s="6" t="s">
        <v>29</v>
      </c>
      <c r="S7" s="6" t="s">
        <v>30</v>
      </c>
      <c r="T7" s="6" t="s">
        <v>31</v>
      </c>
      <c r="U7" s="6" t="s">
        <v>32</v>
      </c>
      <c r="V7" s="8" t="s">
        <v>33</v>
      </c>
      <c r="W7" s="6" t="s">
        <v>63</v>
      </c>
      <c r="X7" s="6" t="s">
        <v>17</v>
      </c>
      <c r="Y7" s="6" t="s">
        <v>18</v>
      </c>
      <c r="Z7" s="6" t="s">
        <v>19</v>
      </c>
      <c r="AA7" s="6" t="s">
        <v>20</v>
      </c>
      <c r="AB7" s="6" t="s">
        <v>21</v>
      </c>
      <c r="AC7" s="6" t="s">
        <v>22</v>
      </c>
      <c r="AD7" s="6" t="s">
        <v>23</v>
      </c>
      <c r="AE7" s="6" t="s">
        <v>24</v>
      </c>
      <c r="AF7" s="6" t="s">
        <v>25</v>
      </c>
      <c r="AG7" s="6" t="s">
        <v>26</v>
      </c>
      <c r="AH7" s="6" t="s">
        <v>27</v>
      </c>
      <c r="AI7" s="6" t="s">
        <v>28</v>
      </c>
      <c r="AJ7" s="6" t="s">
        <v>29</v>
      </c>
      <c r="AK7" s="6" t="s">
        <v>30</v>
      </c>
      <c r="AL7" s="6" t="s">
        <v>31</v>
      </c>
      <c r="AM7" s="6" t="s">
        <v>32</v>
      </c>
      <c r="AN7" s="8" t="s">
        <v>33</v>
      </c>
      <c r="AO7" s="6"/>
      <c r="AP7" s="6" t="s">
        <v>17</v>
      </c>
      <c r="AQ7" s="6" t="s">
        <v>18</v>
      </c>
      <c r="AR7" s="6" t="s">
        <v>19</v>
      </c>
      <c r="AS7" s="6" t="s">
        <v>20</v>
      </c>
      <c r="AT7" s="6" t="s">
        <v>21</v>
      </c>
      <c r="AU7" s="6" t="s">
        <v>22</v>
      </c>
      <c r="AV7" s="6" t="s">
        <v>23</v>
      </c>
      <c r="AW7" s="6" t="s">
        <v>24</v>
      </c>
      <c r="AX7" s="6" t="s">
        <v>25</v>
      </c>
      <c r="AY7" s="6" t="s">
        <v>26</v>
      </c>
      <c r="AZ7" s="6" t="s">
        <v>27</v>
      </c>
      <c r="BA7" s="6" t="s">
        <v>28</v>
      </c>
      <c r="BB7" s="6" t="s">
        <v>29</v>
      </c>
      <c r="BC7" s="6" t="s">
        <v>30</v>
      </c>
      <c r="BD7" s="6" t="s">
        <v>31</v>
      </c>
      <c r="BE7" s="6" t="s">
        <v>32</v>
      </c>
      <c r="BF7" s="8" t="s">
        <v>33</v>
      </c>
    </row>
    <row r="8" spans="1:58" x14ac:dyDescent="0.35">
      <c r="A8" s="9">
        <v>2021</v>
      </c>
      <c r="B8" s="9">
        <v>1</v>
      </c>
      <c r="C8" s="10" t="str">
        <f t="shared" ref="C8:C71" si="1">CONCATENATE(A8,IF(B8&lt;10,0,""),B8)</f>
        <v>202101</v>
      </c>
      <c r="D8" s="30">
        <v>32.67</v>
      </c>
      <c r="E8" s="84">
        <f>DATE(A8,B8,$B$8)</f>
        <v>44197</v>
      </c>
      <c r="F8" s="12">
        <f t="shared" ref="F8:I39" si="2">X8+AP8</f>
        <v>0</v>
      </c>
      <c r="G8" s="12">
        <f t="shared" si="2"/>
        <v>0</v>
      </c>
      <c r="H8" s="12">
        <f t="shared" si="2"/>
        <v>0</v>
      </c>
      <c r="I8" s="12">
        <f t="shared" si="2"/>
        <v>0</v>
      </c>
      <c r="J8" s="12">
        <f>H8+I8</f>
        <v>0</v>
      </c>
      <c r="K8" s="12">
        <f t="shared" ref="K8:M23" si="3">AC8+AU8</f>
        <v>0</v>
      </c>
      <c r="L8" s="12">
        <f t="shared" si="3"/>
        <v>0</v>
      </c>
      <c r="M8" s="12">
        <f t="shared" si="3"/>
        <v>0</v>
      </c>
      <c r="N8" s="12">
        <f>L8+M8</f>
        <v>0</v>
      </c>
      <c r="O8" s="12">
        <f t="shared" ref="O8:P23" si="4">AG8+AY8</f>
        <v>0</v>
      </c>
      <c r="P8" s="12">
        <f t="shared" si="4"/>
        <v>0</v>
      </c>
      <c r="Q8" s="12">
        <f>O8+P8</f>
        <v>0</v>
      </c>
      <c r="R8" s="12">
        <f t="shared" ref="R8:S23" si="5">AJ8+BB8</f>
        <v>0</v>
      </c>
      <c r="S8" s="12">
        <f t="shared" si="5"/>
        <v>0</v>
      </c>
      <c r="T8" s="12">
        <f>R8+S8</f>
        <v>0</v>
      </c>
      <c r="U8" s="12">
        <f>AM8+BE8</f>
        <v>0</v>
      </c>
      <c r="V8" s="12">
        <f>F8+G8+H8+I8+K8+L8+M8+O8+P8+R8+S8+U8</f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f>Z8+AA8</f>
        <v>0</v>
      </c>
      <c r="AC8" s="12">
        <v>0</v>
      </c>
      <c r="AD8" s="12">
        <v>0</v>
      </c>
      <c r="AE8" s="12">
        <v>0</v>
      </c>
      <c r="AF8" s="12">
        <f>AD8+AE8</f>
        <v>0</v>
      </c>
      <c r="AG8" s="12">
        <v>0</v>
      </c>
      <c r="AH8" s="12">
        <v>0</v>
      </c>
      <c r="AI8" s="12">
        <f>AG8+AH8</f>
        <v>0</v>
      </c>
      <c r="AJ8" s="12">
        <v>0</v>
      </c>
      <c r="AK8" s="12">
        <v>0</v>
      </c>
      <c r="AL8" s="12">
        <f>AJ8+AK8</f>
        <v>0</v>
      </c>
      <c r="AM8" s="12"/>
      <c r="AN8" s="12">
        <f>X8+Y8+Z8+AA8+AC8+AD8+AE8+AG8+AH8+AJ8+AK8+AM8</f>
        <v>0</v>
      </c>
      <c r="AO8" s="12"/>
      <c r="AP8" s="12">
        <v>0</v>
      </c>
      <c r="AQ8" s="12">
        <v>0</v>
      </c>
      <c r="AR8" s="12">
        <v>0</v>
      </c>
      <c r="AS8" s="12">
        <v>0</v>
      </c>
      <c r="AT8" s="12">
        <f>AR8+AS8</f>
        <v>0</v>
      </c>
      <c r="AU8" s="12">
        <v>0</v>
      </c>
      <c r="AV8" s="12">
        <v>0</v>
      </c>
      <c r="AW8" s="12">
        <v>0</v>
      </c>
      <c r="AX8" s="12">
        <f>AV8+AW8</f>
        <v>0</v>
      </c>
      <c r="AY8" s="12">
        <v>0</v>
      </c>
      <c r="AZ8" s="12">
        <v>0</v>
      </c>
      <c r="BA8" s="12">
        <f>AY8+AZ8</f>
        <v>0</v>
      </c>
      <c r="BB8" s="12">
        <v>0</v>
      </c>
      <c r="BC8" s="12">
        <v>0</v>
      </c>
      <c r="BD8" s="12">
        <f>BB8+BC8</f>
        <v>0</v>
      </c>
      <c r="BE8" s="12"/>
      <c r="BF8" s="12">
        <f>AP8+AQ8+AR8+AS8+AU8+AV8+AW8+AY8+AZ8+BB8+BC8+BE8</f>
        <v>0</v>
      </c>
    </row>
    <row r="9" spans="1:58" x14ac:dyDescent="0.35">
      <c r="A9" s="9">
        <v>2021</v>
      </c>
      <c r="B9" s="9">
        <v>2</v>
      </c>
      <c r="C9" s="10" t="str">
        <f t="shared" si="1"/>
        <v>202102</v>
      </c>
      <c r="D9" s="32">
        <v>30.86</v>
      </c>
      <c r="E9" s="84">
        <f t="shared" ref="E9:E72" si="6">DATE(A9,B9,$B$8)</f>
        <v>44228</v>
      </c>
      <c r="F9" s="12">
        <f t="shared" si="2"/>
        <v>0</v>
      </c>
      <c r="G9" s="12">
        <f t="shared" si="2"/>
        <v>0</v>
      </c>
      <c r="H9" s="12">
        <f t="shared" si="2"/>
        <v>0</v>
      </c>
      <c r="I9" s="12">
        <f t="shared" si="2"/>
        <v>0</v>
      </c>
      <c r="J9" s="12">
        <f t="shared" ref="J9:J72" si="7">H9+I9</f>
        <v>0</v>
      </c>
      <c r="K9" s="12">
        <f t="shared" si="3"/>
        <v>0</v>
      </c>
      <c r="L9" s="12">
        <f t="shared" si="3"/>
        <v>0</v>
      </c>
      <c r="M9" s="12">
        <f t="shared" si="3"/>
        <v>0</v>
      </c>
      <c r="N9" s="12">
        <f t="shared" ref="N9:N72" si="8">L9+M9</f>
        <v>0</v>
      </c>
      <c r="O9" s="12">
        <f t="shared" si="4"/>
        <v>0</v>
      </c>
      <c r="P9" s="12">
        <f t="shared" si="4"/>
        <v>0</v>
      </c>
      <c r="Q9" s="12">
        <f t="shared" ref="Q9:Q72" si="9">O9+P9</f>
        <v>0</v>
      </c>
      <c r="R9" s="12">
        <f t="shared" si="5"/>
        <v>0</v>
      </c>
      <c r="S9" s="12">
        <f t="shared" si="5"/>
        <v>0</v>
      </c>
      <c r="T9" s="12">
        <f t="shared" ref="T9:T72" si="10">R9+S9</f>
        <v>0</v>
      </c>
      <c r="U9" s="12">
        <f t="shared" ref="U9:U72" si="11">AM9+BE9</f>
        <v>0</v>
      </c>
      <c r="V9" s="12">
        <f t="shared" ref="V9:V72" si="12">F9+G9+H9+I9+K9+L9+M9+O9+P9+R9+S9+U9</f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f t="shared" ref="AB9:AB72" si="13">Z9+AA9</f>
        <v>0</v>
      </c>
      <c r="AC9" s="12">
        <v>0</v>
      </c>
      <c r="AD9" s="12">
        <v>0</v>
      </c>
      <c r="AE9" s="12">
        <v>0</v>
      </c>
      <c r="AF9" s="12">
        <f t="shared" ref="AF9:AF72" si="14">AD9+AE9</f>
        <v>0</v>
      </c>
      <c r="AG9" s="12">
        <v>0</v>
      </c>
      <c r="AH9" s="12">
        <v>0</v>
      </c>
      <c r="AI9" s="12">
        <f t="shared" ref="AI9:AI72" si="15">AG9+AH9</f>
        <v>0</v>
      </c>
      <c r="AJ9" s="12">
        <v>0</v>
      </c>
      <c r="AK9" s="12">
        <v>0</v>
      </c>
      <c r="AL9" s="12">
        <f t="shared" ref="AL9:AL72" si="16">AJ9+AK9</f>
        <v>0</v>
      </c>
      <c r="AM9" s="12"/>
      <c r="AN9" s="12">
        <f t="shared" ref="AN9:AN72" si="17">X9+Y9+Z9+AA9+AC9+AD9+AE9+AG9+AH9+AJ9+AK9+AM9</f>
        <v>0</v>
      </c>
      <c r="AO9" s="12"/>
      <c r="AP9" s="12">
        <v>0</v>
      </c>
      <c r="AQ9" s="12">
        <v>0</v>
      </c>
      <c r="AR9" s="12">
        <v>0</v>
      </c>
      <c r="AS9" s="12">
        <v>0</v>
      </c>
      <c r="AT9" s="12">
        <f t="shared" ref="AT9:AT72" si="18">AR9+AS9</f>
        <v>0</v>
      </c>
      <c r="AU9" s="12">
        <v>0</v>
      </c>
      <c r="AV9" s="12">
        <v>0</v>
      </c>
      <c r="AW9" s="12">
        <v>0</v>
      </c>
      <c r="AX9" s="12">
        <f t="shared" ref="AX9:AX72" si="19">AV9+AW9</f>
        <v>0</v>
      </c>
      <c r="AY9" s="12">
        <v>0</v>
      </c>
      <c r="AZ9" s="12">
        <v>0</v>
      </c>
      <c r="BA9" s="12">
        <f t="shared" ref="BA9:BA72" si="20">AY9+AZ9</f>
        <v>0</v>
      </c>
      <c r="BB9" s="12">
        <v>0</v>
      </c>
      <c r="BC9" s="12">
        <v>0</v>
      </c>
      <c r="BD9" s="12">
        <f t="shared" ref="BD9:BD72" si="21">BB9+BC9</f>
        <v>0</v>
      </c>
      <c r="BE9" s="12"/>
      <c r="BF9" s="12">
        <f t="shared" ref="BF9:BF72" si="22">AP9+AQ9+AR9+AS9+AU9+AV9+AW9+AY9+AZ9+BB9+BC9+BE9</f>
        <v>0</v>
      </c>
    </row>
    <row r="10" spans="1:58" x14ac:dyDescent="0.35">
      <c r="A10" s="9">
        <v>2021</v>
      </c>
      <c r="B10" s="9">
        <v>3</v>
      </c>
      <c r="C10" s="10" t="str">
        <f t="shared" si="1"/>
        <v>202103</v>
      </c>
      <c r="D10" s="32">
        <v>29.95</v>
      </c>
      <c r="E10" s="84">
        <f t="shared" si="6"/>
        <v>44256</v>
      </c>
      <c r="F10" s="12">
        <f t="shared" si="2"/>
        <v>0</v>
      </c>
      <c r="G10" s="12">
        <f t="shared" si="2"/>
        <v>0</v>
      </c>
      <c r="H10" s="12">
        <f t="shared" si="2"/>
        <v>0</v>
      </c>
      <c r="I10" s="12">
        <f t="shared" si="2"/>
        <v>0</v>
      </c>
      <c r="J10" s="12">
        <f t="shared" si="7"/>
        <v>0</v>
      </c>
      <c r="K10" s="12">
        <f t="shared" si="3"/>
        <v>0</v>
      </c>
      <c r="L10" s="12">
        <f t="shared" si="3"/>
        <v>0</v>
      </c>
      <c r="M10" s="12">
        <f t="shared" si="3"/>
        <v>0</v>
      </c>
      <c r="N10" s="12">
        <f t="shared" si="8"/>
        <v>0</v>
      </c>
      <c r="O10" s="12">
        <f t="shared" si="4"/>
        <v>0</v>
      </c>
      <c r="P10" s="12">
        <f t="shared" si="4"/>
        <v>0</v>
      </c>
      <c r="Q10" s="12">
        <f t="shared" si="9"/>
        <v>0</v>
      </c>
      <c r="R10" s="12">
        <f t="shared" si="5"/>
        <v>0</v>
      </c>
      <c r="S10" s="12">
        <f t="shared" si="5"/>
        <v>0</v>
      </c>
      <c r="T10" s="12">
        <f t="shared" si="10"/>
        <v>0</v>
      </c>
      <c r="U10" s="12">
        <f t="shared" si="11"/>
        <v>0</v>
      </c>
      <c r="V10" s="12">
        <f t="shared" si="12"/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f t="shared" si="13"/>
        <v>0</v>
      </c>
      <c r="AC10" s="12">
        <v>0</v>
      </c>
      <c r="AD10" s="12">
        <v>0</v>
      </c>
      <c r="AE10" s="12">
        <v>0</v>
      </c>
      <c r="AF10" s="12">
        <f t="shared" si="14"/>
        <v>0</v>
      </c>
      <c r="AG10" s="12">
        <v>0</v>
      </c>
      <c r="AH10" s="12">
        <v>0</v>
      </c>
      <c r="AI10" s="12">
        <f t="shared" si="15"/>
        <v>0</v>
      </c>
      <c r="AJ10" s="12">
        <v>0</v>
      </c>
      <c r="AK10" s="12">
        <v>0</v>
      </c>
      <c r="AL10" s="12">
        <f t="shared" si="16"/>
        <v>0</v>
      </c>
      <c r="AM10" s="12"/>
      <c r="AN10" s="12">
        <f t="shared" si="17"/>
        <v>0</v>
      </c>
      <c r="AO10" s="12"/>
      <c r="AP10" s="12">
        <v>0</v>
      </c>
      <c r="AQ10" s="12">
        <v>0</v>
      </c>
      <c r="AR10" s="12">
        <v>0</v>
      </c>
      <c r="AS10" s="12">
        <v>0</v>
      </c>
      <c r="AT10" s="12">
        <f t="shared" si="18"/>
        <v>0</v>
      </c>
      <c r="AU10" s="12">
        <v>0</v>
      </c>
      <c r="AV10" s="12">
        <v>0</v>
      </c>
      <c r="AW10" s="12">
        <v>0</v>
      </c>
      <c r="AX10" s="12">
        <f t="shared" si="19"/>
        <v>0</v>
      </c>
      <c r="AY10" s="12">
        <v>0</v>
      </c>
      <c r="AZ10" s="12">
        <v>0</v>
      </c>
      <c r="BA10" s="12">
        <f t="shared" si="20"/>
        <v>0</v>
      </c>
      <c r="BB10" s="12">
        <v>0</v>
      </c>
      <c r="BC10" s="12">
        <v>0</v>
      </c>
      <c r="BD10" s="12">
        <f t="shared" si="21"/>
        <v>0</v>
      </c>
      <c r="BE10" s="12"/>
      <c r="BF10" s="12">
        <f t="shared" si="22"/>
        <v>0</v>
      </c>
    </row>
    <row r="11" spans="1:58" x14ac:dyDescent="0.35">
      <c r="A11" s="9">
        <v>2021</v>
      </c>
      <c r="B11" s="9">
        <v>4</v>
      </c>
      <c r="C11" s="10" t="str">
        <f t="shared" si="1"/>
        <v>202104</v>
      </c>
      <c r="D11" s="32">
        <v>28.74</v>
      </c>
      <c r="E11" s="84">
        <f t="shared" si="6"/>
        <v>44287</v>
      </c>
      <c r="F11" s="12">
        <f t="shared" si="2"/>
        <v>149867</v>
      </c>
      <c r="G11" s="12">
        <f t="shared" si="2"/>
        <v>34448</v>
      </c>
      <c r="H11" s="12">
        <f t="shared" si="2"/>
        <v>124</v>
      </c>
      <c r="I11" s="12">
        <f t="shared" si="2"/>
        <v>233</v>
      </c>
      <c r="J11" s="12">
        <f t="shared" si="7"/>
        <v>357</v>
      </c>
      <c r="K11" s="12">
        <f t="shared" si="3"/>
        <v>187</v>
      </c>
      <c r="L11" s="12">
        <f t="shared" si="3"/>
        <v>7331</v>
      </c>
      <c r="M11" s="12">
        <f t="shared" si="3"/>
        <v>988</v>
      </c>
      <c r="N11" s="12">
        <f t="shared" si="8"/>
        <v>8319</v>
      </c>
      <c r="O11" s="12">
        <f t="shared" si="4"/>
        <v>100297</v>
      </c>
      <c r="P11" s="12">
        <f t="shared" si="4"/>
        <v>22178</v>
      </c>
      <c r="Q11" s="12">
        <f t="shared" si="9"/>
        <v>122475</v>
      </c>
      <c r="R11" s="12">
        <f t="shared" si="5"/>
        <v>844</v>
      </c>
      <c r="S11" s="12">
        <f t="shared" si="5"/>
        <v>760</v>
      </c>
      <c r="T11" s="12">
        <f t="shared" si="10"/>
        <v>1604</v>
      </c>
      <c r="U11" s="12">
        <f t="shared" si="11"/>
        <v>0</v>
      </c>
      <c r="V11" s="12">
        <f t="shared" si="12"/>
        <v>317257</v>
      </c>
      <c r="W11" s="12">
        <v>317257</v>
      </c>
      <c r="X11" s="12">
        <v>116388</v>
      </c>
      <c r="Y11" s="12">
        <v>27671</v>
      </c>
      <c r="Z11" s="12">
        <v>0</v>
      </c>
      <c r="AA11" s="12">
        <v>0</v>
      </c>
      <c r="AB11" s="12">
        <f t="shared" si="13"/>
        <v>0</v>
      </c>
      <c r="AC11" s="12">
        <v>187</v>
      </c>
      <c r="AD11" s="12">
        <v>1824</v>
      </c>
      <c r="AE11" s="12">
        <v>274</v>
      </c>
      <c r="AF11" s="12">
        <f t="shared" si="14"/>
        <v>2098</v>
      </c>
      <c r="AG11" s="12">
        <v>49082</v>
      </c>
      <c r="AH11" s="12">
        <v>1879</v>
      </c>
      <c r="AI11" s="12">
        <f t="shared" si="15"/>
        <v>50961</v>
      </c>
      <c r="AJ11" s="12">
        <v>442</v>
      </c>
      <c r="AK11" s="12">
        <v>141</v>
      </c>
      <c r="AL11" s="12">
        <f t="shared" si="16"/>
        <v>583</v>
      </c>
      <c r="AM11" s="12"/>
      <c r="AN11" s="12">
        <f t="shared" si="17"/>
        <v>197888</v>
      </c>
      <c r="AO11" s="12"/>
      <c r="AP11" s="12">
        <v>33479</v>
      </c>
      <c r="AQ11" s="12">
        <v>6777</v>
      </c>
      <c r="AR11" s="12">
        <v>124</v>
      </c>
      <c r="AS11" s="12">
        <v>233</v>
      </c>
      <c r="AT11" s="12">
        <f t="shared" si="18"/>
        <v>357</v>
      </c>
      <c r="AU11" s="12">
        <v>0</v>
      </c>
      <c r="AV11" s="12">
        <v>5507</v>
      </c>
      <c r="AW11" s="12">
        <v>714</v>
      </c>
      <c r="AX11" s="12">
        <f t="shared" si="19"/>
        <v>6221</v>
      </c>
      <c r="AY11" s="12">
        <v>51215</v>
      </c>
      <c r="AZ11" s="12">
        <v>20299</v>
      </c>
      <c r="BA11" s="12">
        <f t="shared" si="20"/>
        <v>71514</v>
      </c>
      <c r="BB11" s="12">
        <v>402</v>
      </c>
      <c r="BC11" s="12">
        <v>619</v>
      </c>
      <c r="BD11" s="12">
        <f t="shared" si="21"/>
        <v>1021</v>
      </c>
      <c r="BE11" s="12"/>
      <c r="BF11" s="12">
        <f t="shared" si="22"/>
        <v>119369</v>
      </c>
    </row>
    <row r="12" spans="1:58" x14ac:dyDescent="0.35">
      <c r="A12" s="9">
        <v>2021</v>
      </c>
      <c r="B12" s="9">
        <v>5</v>
      </c>
      <c r="C12" s="10" t="str">
        <f t="shared" si="1"/>
        <v>202105</v>
      </c>
      <c r="D12" s="32">
        <v>28.79</v>
      </c>
      <c r="E12" s="84">
        <f t="shared" si="6"/>
        <v>44317</v>
      </c>
      <c r="F12" s="12">
        <f t="shared" si="2"/>
        <v>148966</v>
      </c>
      <c r="G12" s="12">
        <f t="shared" si="2"/>
        <v>32558</v>
      </c>
      <c r="H12" s="12">
        <f t="shared" si="2"/>
        <v>0</v>
      </c>
      <c r="I12" s="12">
        <f t="shared" si="2"/>
        <v>215</v>
      </c>
      <c r="J12" s="12">
        <f t="shared" si="7"/>
        <v>215</v>
      </c>
      <c r="K12" s="12">
        <f t="shared" si="3"/>
        <v>177</v>
      </c>
      <c r="L12" s="12">
        <f t="shared" si="3"/>
        <v>8417</v>
      </c>
      <c r="M12" s="12">
        <f t="shared" si="3"/>
        <v>978</v>
      </c>
      <c r="N12" s="12">
        <f t="shared" si="8"/>
        <v>9395</v>
      </c>
      <c r="O12" s="12">
        <f t="shared" si="4"/>
        <v>106576</v>
      </c>
      <c r="P12" s="12">
        <f t="shared" si="4"/>
        <v>22078</v>
      </c>
      <c r="Q12" s="12">
        <f t="shared" si="9"/>
        <v>128654</v>
      </c>
      <c r="R12" s="12">
        <f t="shared" si="5"/>
        <v>840</v>
      </c>
      <c r="S12" s="12">
        <f t="shared" si="5"/>
        <v>679</v>
      </c>
      <c r="T12" s="12">
        <f t="shared" si="10"/>
        <v>1519</v>
      </c>
      <c r="U12" s="12">
        <f t="shared" si="11"/>
        <v>0</v>
      </c>
      <c r="V12" s="12">
        <f t="shared" si="12"/>
        <v>321484</v>
      </c>
      <c r="W12" s="12">
        <v>321484</v>
      </c>
      <c r="X12" s="12">
        <v>116983</v>
      </c>
      <c r="Y12" s="12">
        <v>25929</v>
      </c>
      <c r="Z12" s="12">
        <v>0</v>
      </c>
      <c r="AA12" s="12">
        <v>0</v>
      </c>
      <c r="AB12" s="12">
        <f t="shared" si="13"/>
        <v>0</v>
      </c>
      <c r="AC12" s="12">
        <v>177</v>
      </c>
      <c r="AD12" s="12">
        <v>2643</v>
      </c>
      <c r="AE12" s="12">
        <v>245</v>
      </c>
      <c r="AF12" s="12">
        <f t="shared" si="14"/>
        <v>2888</v>
      </c>
      <c r="AG12" s="12">
        <v>54788</v>
      </c>
      <c r="AH12" s="12">
        <v>2320</v>
      </c>
      <c r="AI12" s="12">
        <f t="shared" si="15"/>
        <v>57108</v>
      </c>
      <c r="AJ12" s="12">
        <v>327</v>
      </c>
      <c r="AK12" s="12">
        <v>58</v>
      </c>
      <c r="AL12" s="12">
        <f t="shared" si="16"/>
        <v>385</v>
      </c>
      <c r="AM12" s="12"/>
      <c r="AN12" s="12">
        <f t="shared" si="17"/>
        <v>203470</v>
      </c>
      <c r="AO12" s="12"/>
      <c r="AP12" s="12">
        <v>31983</v>
      </c>
      <c r="AQ12" s="12">
        <v>6629</v>
      </c>
      <c r="AR12" s="12">
        <v>0</v>
      </c>
      <c r="AS12" s="12">
        <v>215</v>
      </c>
      <c r="AT12" s="12">
        <f t="shared" si="18"/>
        <v>215</v>
      </c>
      <c r="AU12" s="12">
        <v>0</v>
      </c>
      <c r="AV12" s="12">
        <v>5774</v>
      </c>
      <c r="AW12" s="12">
        <v>733</v>
      </c>
      <c r="AX12" s="12">
        <f t="shared" si="19"/>
        <v>6507</v>
      </c>
      <c r="AY12" s="12">
        <v>51788</v>
      </c>
      <c r="AZ12" s="12">
        <v>19758</v>
      </c>
      <c r="BA12" s="12">
        <f t="shared" si="20"/>
        <v>71546</v>
      </c>
      <c r="BB12" s="12">
        <v>513</v>
      </c>
      <c r="BC12" s="12">
        <v>621</v>
      </c>
      <c r="BD12" s="12">
        <f t="shared" si="21"/>
        <v>1134</v>
      </c>
      <c r="BE12" s="12"/>
      <c r="BF12" s="12">
        <f t="shared" si="22"/>
        <v>118014</v>
      </c>
    </row>
    <row r="13" spans="1:58" x14ac:dyDescent="0.35">
      <c r="A13" s="9">
        <v>2021</v>
      </c>
      <c r="B13" s="9">
        <v>6</v>
      </c>
      <c r="C13" s="10" t="str">
        <f t="shared" si="1"/>
        <v>202106</v>
      </c>
      <c r="D13" s="32">
        <v>30.71</v>
      </c>
      <c r="E13" s="84">
        <f t="shared" si="6"/>
        <v>44348</v>
      </c>
      <c r="F13" s="12">
        <f t="shared" si="2"/>
        <v>187359</v>
      </c>
      <c r="G13" s="12">
        <f t="shared" si="2"/>
        <v>38005</v>
      </c>
      <c r="H13" s="12">
        <f t="shared" si="2"/>
        <v>0</v>
      </c>
      <c r="I13" s="12">
        <f t="shared" si="2"/>
        <v>259</v>
      </c>
      <c r="J13" s="12">
        <f t="shared" si="7"/>
        <v>259</v>
      </c>
      <c r="K13" s="12">
        <f t="shared" si="3"/>
        <v>187</v>
      </c>
      <c r="L13" s="12">
        <f t="shared" si="3"/>
        <v>12288</v>
      </c>
      <c r="M13" s="12">
        <f t="shared" si="3"/>
        <v>2258</v>
      </c>
      <c r="N13" s="12">
        <f t="shared" si="8"/>
        <v>14546</v>
      </c>
      <c r="O13" s="12">
        <f t="shared" si="4"/>
        <v>133740</v>
      </c>
      <c r="P13" s="12">
        <f t="shared" si="4"/>
        <v>41851</v>
      </c>
      <c r="Q13" s="12">
        <f t="shared" si="9"/>
        <v>175591</v>
      </c>
      <c r="R13" s="12">
        <f t="shared" si="5"/>
        <v>840</v>
      </c>
      <c r="S13" s="12">
        <f t="shared" si="5"/>
        <v>1018</v>
      </c>
      <c r="T13" s="12">
        <f t="shared" si="10"/>
        <v>1858</v>
      </c>
      <c r="U13" s="12">
        <f t="shared" si="11"/>
        <v>0</v>
      </c>
      <c r="V13" s="12">
        <f t="shared" si="12"/>
        <v>417805</v>
      </c>
      <c r="W13" s="12">
        <v>417805</v>
      </c>
      <c r="X13" s="12">
        <v>150866</v>
      </c>
      <c r="Y13" s="12">
        <v>29832</v>
      </c>
      <c r="Z13" s="12">
        <v>0</v>
      </c>
      <c r="AA13" s="12">
        <v>0</v>
      </c>
      <c r="AB13" s="12">
        <f t="shared" si="13"/>
        <v>0</v>
      </c>
      <c r="AC13" s="12">
        <v>187</v>
      </c>
      <c r="AD13" s="12">
        <v>4516</v>
      </c>
      <c r="AE13" s="12">
        <v>898</v>
      </c>
      <c r="AF13" s="12">
        <f t="shared" si="14"/>
        <v>5414</v>
      </c>
      <c r="AG13" s="12">
        <v>68496</v>
      </c>
      <c r="AH13" s="12">
        <v>4801</v>
      </c>
      <c r="AI13" s="12">
        <f t="shared" si="15"/>
        <v>73297</v>
      </c>
      <c r="AJ13" s="12">
        <v>196</v>
      </c>
      <c r="AK13" s="12">
        <v>79</v>
      </c>
      <c r="AL13" s="12">
        <f t="shared" si="16"/>
        <v>275</v>
      </c>
      <c r="AM13" s="12"/>
      <c r="AN13" s="12">
        <f t="shared" si="17"/>
        <v>259871</v>
      </c>
      <c r="AO13" s="12"/>
      <c r="AP13" s="12">
        <v>36493</v>
      </c>
      <c r="AQ13" s="12">
        <v>8173</v>
      </c>
      <c r="AR13" s="12">
        <v>0</v>
      </c>
      <c r="AS13" s="12">
        <v>259</v>
      </c>
      <c r="AT13" s="12">
        <f t="shared" si="18"/>
        <v>259</v>
      </c>
      <c r="AU13" s="12">
        <v>0</v>
      </c>
      <c r="AV13" s="12">
        <v>7772</v>
      </c>
      <c r="AW13" s="12">
        <v>1360</v>
      </c>
      <c r="AX13" s="12">
        <f t="shared" si="19"/>
        <v>9132</v>
      </c>
      <c r="AY13" s="12">
        <v>65244</v>
      </c>
      <c r="AZ13" s="12">
        <v>37050</v>
      </c>
      <c r="BA13" s="12">
        <f t="shared" si="20"/>
        <v>102294</v>
      </c>
      <c r="BB13" s="12">
        <v>644</v>
      </c>
      <c r="BC13" s="12">
        <v>939</v>
      </c>
      <c r="BD13" s="12">
        <f t="shared" si="21"/>
        <v>1583</v>
      </c>
      <c r="BE13" s="12"/>
      <c r="BF13" s="12">
        <f t="shared" si="22"/>
        <v>157934</v>
      </c>
    </row>
    <row r="14" spans="1:58" x14ac:dyDescent="0.35">
      <c r="A14" s="9">
        <v>2021</v>
      </c>
      <c r="B14" s="9">
        <v>7</v>
      </c>
      <c r="C14" s="10" t="str">
        <f t="shared" si="1"/>
        <v>202107</v>
      </c>
      <c r="D14" s="32">
        <v>30.57</v>
      </c>
      <c r="E14" s="84">
        <f t="shared" si="6"/>
        <v>44378</v>
      </c>
      <c r="F14" s="12">
        <f t="shared" si="2"/>
        <v>256911</v>
      </c>
      <c r="G14" s="12">
        <f t="shared" si="2"/>
        <v>42016</v>
      </c>
      <c r="H14" s="12">
        <f t="shared" si="2"/>
        <v>0</v>
      </c>
      <c r="I14" s="12">
        <f t="shared" si="2"/>
        <v>392</v>
      </c>
      <c r="J14" s="12">
        <f t="shared" si="7"/>
        <v>392</v>
      </c>
      <c r="K14" s="12">
        <f t="shared" si="3"/>
        <v>182</v>
      </c>
      <c r="L14" s="12">
        <f t="shared" si="3"/>
        <v>16752</v>
      </c>
      <c r="M14" s="12">
        <f t="shared" si="3"/>
        <v>2891</v>
      </c>
      <c r="N14" s="12">
        <f t="shared" si="8"/>
        <v>19643</v>
      </c>
      <c r="O14" s="12">
        <f t="shared" si="4"/>
        <v>154043</v>
      </c>
      <c r="P14" s="12">
        <f t="shared" si="4"/>
        <v>66315</v>
      </c>
      <c r="Q14" s="12">
        <f t="shared" si="9"/>
        <v>220358</v>
      </c>
      <c r="R14" s="12">
        <f t="shared" si="5"/>
        <v>1210</v>
      </c>
      <c r="S14" s="12">
        <f t="shared" si="5"/>
        <v>1173</v>
      </c>
      <c r="T14" s="12">
        <f t="shared" si="10"/>
        <v>2383</v>
      </c>
      <c r="U14" s="12">
        <f t="shared" si="11"/>
        <v>0</v>
      </c>
      <c r="V14" s="12">
        <f t="shared" si="12"/>
        <v>541885</v>
      </c>
      <c r="W14" s="12">
        <v>541885</v>
      </c>
      <c r="X14" s="12">
        <v>215495</v>
      </c>
      <c r="Y14" s="12">
        <v>32142</v>
      </c>
      <c r="Z14" s="12">
        <v>0</v>
      </c>
      <c r="AA14" s="12">
        <v>0</v>
      </c>
      <c r="AB14" s="12">
        <f t="shared" si="13"/>
        <v>0</v>
      </c>
      <c r="AC14" s="12">
        <v>182</v>
      </c>
      <c r="AD14" s="12">
        <v>7251</v>
      </c>
      <c r="AE14" s="12">
        <v>812</v>
      </c>
      <c r="AF14" s="12">
        <f t="shared" si="14"/>
        <v>8063</v>
      </c>
      <c r="AG14" s="12">
        <v>72772</v>
      </c>
      <c r="AH14" s="12">
        <v>6671</v>
      </c>
      <c r="AI14" s="12">
        <f t="shared" si="15"/>
        <v>79443</v>
      </c>
      <c r="AJ14" s="12">
        <v>238</v>
      </c>
      <c r="AK14" s="12">
        <v>0</v>
      </c>
      <c r="AL14" s="12">
        <f t="shared" si="16"/>
        <v>238</v>
      </c>
      <c r="AM14" s="12"/>
      <c r="AN14" s="12">
        <f t="shared" si="17"/>
        <v>335563</v>
      </c>
      <c r="AO14" s="12"/>
      <c r="AP14" s="12">
        <v>41416</v>
      </c>
      <c r="AQ14" s="12">
        <v>9874</v>
      </c>
      <c r="AR14" s="12">
        <v>0</v>
      </c>
      <c r="AS14" s="12">
        <v>392</v>
      </c>
      <c r="AT14" s="12">
        <f t="shared" si="18"/>
        <v>392</v>
      </c>
      <c r="AU14" s="12">
        <v>0</v>
      </c>
      <c r="AV14" s="12">
        <v>9501</v>
      </c>
      <c r="AW14" s="12">
        <v>2079</v>
      </c>
      <c r="AX14" s="12">
        <f t="shared" si="19"/>
        <v>11580</v>
      </c>
      <c r="AY14" s="12">
        <v>81271</v>
      </c>
      <c r="AZ14" s="12">
        <v>59644</v>
      </c>
      <c r="BA14" s="12">
        <f t="shared" si="20"/>
        <v>140915</v>
      </c>
      <c r="BB14" s="12">
        <v>972</v>
      </c>
      <c r="BC14" s="12">
        <v>1173</v>
      </c>
      <c r="BD14" s="12">
        <f t="shared" si="21"/>
        <v>2145</v>
      </c>
      <c r="BE14" s="12"/>
      <c r="BF14" s="12">
        <f t="shared" si="22"/>
        <v>206322</v>
      </c>
    </row>
    <row r="15" spans="1:58" x14ac:dyDescent="0.35">
      <c r="A15" s="9">
        <v>2021</v>
      </c>
      <c r="B15" s="9">
        <v>8</v>
      </c>
      <c r="C15" s="10" t="str">
        <f t="shared" si="1"/>
        <v>202108</v>
      </c>
      <c r="D15" s="32">
        <v>29.67</v>
      </c>
      <c r="E15" s="84">
        <f t="shared" si="6"/>
        <v>44409</v>
      </c>
      <c r="F15" s="12">
        <f t="shared" si="2"/>
        <v>265541</v>
      </c>
      <c r="G15" s="12">
        <f t="shared" si="2"/>
        <v>43472</v>
      </c>
      <c r="H15" s="12">
        <f t="shared" si="2"/>
        <v>0</v>
      </c>
      <c r="I15" s="12">
        <f t="shared" si="2"/>
        <v>385</v>
      </c>
      <c r="J15" s="12">
        <f t="shared" si="7"/>
        <v>385</v>
      </c>
      <c r="K15" s="12">
        <f t="shared" si="3"/>
        <v>173</v>
      </c>
      <c r="L15" s="12">
        <f t="shared" si="3"/>
        <v>17487</v>
      </c>
      <c r="M15" s="12">
        <f t="shared" si="3"/>
        <v>3297</v>
      </c>
      <c r="N15" s="12">
        <f t="shared" si="8"/>
        <v>20784</v>
      </c>
      <c r="O15" s="12">
        <f t="shared" si="4"/>
        <v>152852</v>
      </c>
      <c r="P15" s="12">
        <f t="shared" si="4"/>
        <v>68066</v>
      </c>
      <c r="Q15" s="12">
        <f t="shared" si="9"/>
        <v>220918</v>
      </c>
      <c r="R15" s="12">
        <f t="shared" si="5"/>
        <v>1112</v>
      </c>
      <c r="S15" s="12">
        <f t="shared" si="5"/>
        <v>1328</v>
      </c>
      <c r="T15" s="12">
        <f t="shared" si="10"/>
        <v>2440</v>
      </c>
      <c r="U15" s="12">
        <f t="shared" si="11"/>
        <v>0</v>
      </c>
      <c r="V15" s="12">
        <f t="shared" si="12"/>
        <v>553713</v>
      </c>
      <c r="W15" s="12">
        <v>553713</v>
      </c>
      <c r="X15" s="12">
        <v>223387</v>
      </c>
      <c r="Y15" s="12">
        <v>33424</v>
      </c>
      <c r="Z15" s="12">
        <v>0</v>
      </c>
      <c r="AA15" s="12">
        <v>0</v>
      </c>
      <c r="AB15" s="12">
        <f t="shared" si="13"/>
        <v>0</v>
      </c>
      <c r="AC15" s="12">
        <v>173</v>
      </c>
      <c r="AD15" s="12">
        <v>8035</v>
      </c>
      <c r="AE15" s="12">
        <v>1275</v>
      </c>
      <c r="AF15" s="12">
        <f t="shared" si="14"/>
        <v>9310</v>
      </c>
      <c r="AG15" s="12">
        <v>72737</v>
      </c>
      <c r="AH15" s="12">
        <v>6456</v>
      </c>
      <c r="AI15" s="12">
        <f t="shared" si="15"/>
        <v>79193</v>
      </c>
      <c r="AJ15" s="12">
        <v>194</v>
      </c>
      <c r="AK15" s="12">
        <v>0</v>
      </c>
      <c r="AL15" s="12">
        <f t="shared" si="16"/>
        <v>194</v>
      </c>
      <c r="AM15" s="12"/>
      <c r="AN15" s="12">
        <f t="shared" si="17"/>
        <v>345681</v>
      </c>
      <c r="AO15" s="12"/>
      <c r="AP15" s="12">
        <v>42154</v>
      </c>
      <c r="AQ15" s="12">
        <v>10048</v>
      </c>
      <c r="AR15" s="12">
        <v>0</v>
      </c>
      <c r="AS15" s="12">
        <v>385</v>
      </c>
      <c r="AT15" s="12">
        <f t="shared" si="18"/>
        <v>385</v>
      </c>
      <c r="AU15" s="12">
        <v>0</v>
      </c>
      <c r="AV15" s="12">
        <v>9452</v>
      </c>
      <c r="AW15" s="12">
        <v>2022</v>
      </c>
      <c r="AX15" s="12">
        <f t="shared" si="19"/>
        <v>11474</v>
      </c>
      <c r="AY15" s="12">
        <v>80115</v>
      </c>
      <c r="AZ15" s="12">
        <v>61610</v>
      </c>
      <c r="BA15" s="12">
        <f t="shared" si="20"/>
        <v>141725</v>
      </c>
      <c r="BB15" s="12">
        <v>918</v>
      </c>
      <c r="BC15" s="12">
        <v>1328</v>
      </c>
      <c r="BD15" s="12">
        <f t="shared" si="21"/>
        <v>2246</v>
      </c>
      <c r="BE15" s="12"/>
      <c r="BF15" s="12">
        <f t="shared" si="22"/>
        <v>208032</v>
      </c>
    </row>
    <row r="16" spans="1:58" x14ac:dyDescent="0.35">
      <c r="A16" s="9">
        <v>2021</v>
      </c>
      <c r="B16" s="9">
        <v>9</v>
      </c>
      <c r="C16" s="10" t="str">
        <f t="shared" si="1"/>
        <v>202109</v>
      </c>
      <c r="D16" s="32">
        <v>30.48</v>
      </c>
      <c r="E16" s="84">
        <f t="shared" si="6"/>
        <v>44440</v>
      </c>
      <c r="F16" s="12">
        <f t="shared" si="2"/>
        <v>240637</v>
      </c>
      <c r="G16" s="12">
        <f t="shared" si="2"/>
        <v>42240</v>
      </c>
      <c r="H16" s="12">
        <f t="shared" si="2"/>
        <v>0</v>
      </c>
      <c r="I16" s="12">
        <f t="shared" si="2"/>
        <v>374</v>
      </c>
      <c r="J16" s="12">
        <f t="shared" si="7"/>
        <v>374</v>
      </c>
      <c r="K16" s="12">
        <f t="shared" si="3"/>
        <v>184</v>
      </c>
      <c r="L16" s="12">
        <f t="shared" si="3"/>
        <v>17014</v>
      </c>
      <c r="M16" s="12">
        <f t="shared" si="3"/>
        <v>3121</v>
      </c>
      <c r="N16" s="12">
        <f t="shared" si="8"/>
        <v>20135</v>
      </c>
      <c r="O16" s="12">
        <f t="shared" si="4"/>
        <v>151596</v>
      </c>
      <c r="P16" s="12">
        <f t="shared" si="4"/>
        <v>66567</v>
      </c>
      <c r="Q16" s="12">
        <f t="shared" si="9"/>
        <v>218163</v>
      </c>
      <c r="R16" s="12">
        <f t="shared" si="5"/>
        <v>1009</v>
      </c>
      <c r="S16" s="12">
        <f t="shared" si="5"/>
        <v>1173</v>
      </c>
      <c r="T16" s="12">
        <f t="shared" si="10"/>
        <v>2182</v>
      </c>
      <c r="U16" s="12">
        <f t="shared" si="11"/>
        <v>0</v>
      </c>
      <c r="V16" s="12">
        <f t="shared" si="12"/>
        <v>523915</v>
      </c>
      <c r="W16" s="12">
        <v>523915</v>
      </c>
      <c r="X16" s="12">
        <v>199276</v>
      </c>
      <c r="Y16" s="12">
        <v>32314</v>
      </c>
      <c r="Z16" s="12">
        <v>0</v>
      </c>
      <c r="AA16" s="12">
        <v>0</v>
      </c>
      <c r="AB16" s="12">
        <f t="shared" si="13"/>
        <v>0</v>
      </c>
      <c r="AC16" s="12">
        <v>184</v>
      </c>
      <c r="AD16" s="12">
        <v>7402</v>
      </c>
      <c r="AE16" s="12">
        <v>1159</v>
      </c>
      <c r="AF16" s="12">
        <f t="shared" si="14"/>
        <v>8561</v>
      </c>
      <c r="AG16" s="12">
        <v>73291</v>
      </c>
      <c r="AH16" s="12">
        <v>6637</v>
      </c>
      <c r="AI16" s="12">
        <f t="shared" si="15"/>
        <v>79928</v>
      </c>
      <c r="AJ16" s="12">
        <v>0</v>
      </c>
      <c r="AK16" s="12">
        <v>0</v>
      </c>
      <c r="AL16" s="12">
        <f t="shared" si="16"/>
        <v>0</v>
      </c>
      <c r="AM16" s="12"/>
      <c r="AN16" s="12">
        <f t="shared" si="17"/>
        <v>320263</v>
      </c>
      <c r="AO16" s="12"/>
      <c r="AP16" s="12">
        <v>41361</v>
      </c>
      <c r="AQ16" s="12">
        <v>9926</v>
      </c>
      <c r="AR16" s="12">
        <v>0</v>
      </c>
      <c r="AS16" s="12">
        <v>374</v>
      </c>
      <c r="AT16" s="12">
        <f t="shared" si="18"/>
        <v>374</v>
      </c>
      <c r="AU16" s="12">
        <v>0</v>
      </c>
      <c r="AV16" s="12">
        <v>9612</v>
      </c>
      <c r="AW16" s="12">
        <v>1962</v>
      </c>
      <c r="AX16" s="12">
        <f t="shared" si="19"/>
        <v>11574</v>
      </c>
      <c r="AY16" s="12">
        <v>78305</v>
      </c>
      <c r="AZ16" s="12">
        <v>59930</v>
      </c>
      <c r="BA16" s="12">
        <f t="shared" si="20"/>
        <v>138235</v>
      </c>
      <c r="BB16" s="12">
        <v>1009</v>
      </c>
      <c r="BC16" s="12">
        <v>1173</v>
      </c>
      <c r="BD16" s="12">
        <f t="shared" si="21"/>
        <v>2182</v>
      </c>
      <c r="BE16" s="12"/>
      <c r="BF16" s="12">
        <f t="shared" si="22"/>
        <v>203652</v>
      </c>
    </row>
    <row r="17" spans="1:58" x14ac:dyDescent="0.35">
      <c r="A17" s="9">
        <v>2021</v>
      </c>
      <c r="B17" s="9">
        <v>10</v>
      </c>
      <c r="C17" s="10" t="str">
        <f t="shared" si="1"/>
        <v>202110</v>
      </c>
      <c r="D17" s="32">
        <v>29.84</v>
      </c>
      <c r="E17" s="84">
        <f t="shared" si="6"/>
        <v>44470</v>
      </c>
      <c r="F17" s="12">
        <f t="shared" si="2"/>
        <v>180654</v>
      </c>
      <c r="G17" s="12">
        <f t="shared" si="2"/>
        <v>36432</v>
      </c>
      <c r="H17" s="12">
        <f t="shared" si="2"/>
        <v>0</v>
      </c>
      <c r="I17" s="12">
        <f t="shared" si="2"/>
        <v>337</v>
      </c>
      <c r="J17" s="12">
        <f t="shared" si="7"/>
        <v>337</v>
      </c>
      <c r="K17" s="12">
        <f t="shared" si="3"/>
        <v>186</v>
      </c>
      <c r="L17" s="12">
        <f t="shared" si="3"/>
        <v>12855</v>
      </c>
      <c r="M17" s="12">
        <f t="shared" si="3"/>
        <v>1978</v>
      </c>
      <c r="N17" s="12">
        <f t="shared" si="8"/>
        <v>14833</v>
      </c>
      <c r="O17" s="12">
        <f t="shared" si="4"/>
        <v>133489</v>
      </c>
      <c r="P17" s="12">
        <f t="shared" si="4"/>
        <v>41136</v>
      </c>
      <c r="Q17" s="12">
        <f t="shared" si="9"/>
        <v>174625</v>
      </c>
      <c r="R17" s="12">
        <f t="shared" si="5"/>
        <v>717</v>
      </c>
      <c r="S17" s="12">
        <f t="shared" si="5"/>
        <v>821</v>
      </c>
      <c r="T17" s="12">
        <f t="shared" si="10"/>
        <v>1538</v>
      </c>
      <c r="U17" s="12">
        <f t="shared" si="11"/>
        <v>0</v>
      </c>
      <c r="V17" s="12">
        <f t="shared" si="12"/>
        <v>408605</v>
      </c>
      <c r="W17" s="12">
        <v>408605</v>
      </c>
      <c r="X17" s="12">
        <v>145947</v>
      </c>
      <c r="Y17" s="12">
        <v>28566</v>
      </c>
      <c r="Z17" s="12">
        <v>0</v>
      </c>
      <c r="AA17" s="12">
        <v>0</v>
      </c>
      <c r="AB17" s="12">
        <f t="shared" si="13"/>
        <v>0</v>
      </c>
      <c r="AC17" s="12">
        <v>186</v>
      </c>
      <c r="AD17" s="12">
        <v>5192</v>
      </c>
      <c r="AE17" s="12">
        <v>635</v>
      </c>
      <c r="AF17" s="12">
        <f t="shared" si="14"/>
        <v>5827</v>
      </c>
      <c r="AG17" s="12">
        <v>71949</v>
      </c>
      <c r="AH17" s="12">
        <v>4910</v>
      </c>
      <c r="AI17" s="12">
        <f t="shared" si="15"/>
        <v>76859</v>
      </c>
      <c r="AJ17" s="12">
        <v>83</v>
      </c>
      <c r="AK17" s="12">
        <v>0</v>
      </c>
      <c r="AL17" s="12">
        <f t="shared" si="16"/>
        <v>83</v>
      </c>
      <c r="AM17" s="12"/>
      <c r="AN17" s="12">
        <f t="shared" si="17"/>
        <v>257468</v>
      </c>
      <c r="AO17" s="12"/>
      <c r="AP17" s="12">
        <v>34707</v>
      </c>
      <c r="AQ17" s="12">
        <v>7866</v>
      </c>
      <c r="AR17" s="12">
        <v>0</v>
      </c>
      <c r="AS17" s="12">
        <v>337</v>
      </c>
      <c r="AT17" s="12">
        <f t="shared" si="18"/>
        <v>337</v>
      </c>
      <c r="AU17" s="12">
        <v>0</v>
      </c>
      <c r="AV17" s="12">
        <v>7663</v>
      </c>
      <c r="AW17" s="12">
        <v>1343</v>
      </c>
      <c r="AX17" s="12">
        <f t="shared" si="19"/>
        <v>9006</v>
      </c>
      <c r="AY17" s="12">
        <v>61540</v>
      </c>
      <c r="AZ17" s="12">
        <v>36226</v>
      </c>
      <c r="BA17" s="12">
        <f t="shared" si="20"/>
        <v>97766</v>
      </c>
      <c r="BB17" s="12">
        <v>634</v>
      </c>
      <c r="BC17" s="12">
        <v>821</v>
      </c>
      <c r="BD17" s="12">
        <f t="shared" si="21"/>
        <v>1455</v>
      </c>
      <c r="BE17" s="12"/>
      <c r="BF17" s="12">
        <f t="shared" si="22"/>
        <v>151137</v>
      </c>
    </row>
    <row r="18" spans="1:58" x14ac:dyDescent="0.35">
      <c r="A18" s="9">
        <v>2021</v>
      </c>
      <c r="B18" s="9">
        <v>11</v>
      </c>
      <c r="C18" s="10" t="str">
        <f t="shared" si="1"/>
        <v>202111</v>
      </c>
      <c r="D18" s="32">
        <v>30.55</v>
      </c>
      <c r="E18" s="84">
        <f t="shared" si="6"/>
        <v>44501</v>
      </c>
      <c r="F18" s="12">
        <f t="shared" si="2"/>
        <v>162865</v>
      </c>
      <c r="G18" s="12">
        <f t="shared" si="2"/>
        <v>34276</v>
      </c>
      <c r="H18" s="12">
        <f t="shared" si="2"/>
        <v>0</v>
      </c>
      <c r="I18" s="12">
        <f t="shared" si="2"/>
        <v>216</v>
      </c>
      <c r="J18" s="12">
        <f t="shared" si="7"/>
        <v>216</v>
      </c>
      <c r="K18" s="12">
        <f t="shared" si="3"/>
        <v>199</v>
      </c>
      <c r="L18" s="12">
        <f t="shared" si="3"/>
        <v>8894</v>
      </c>
      <c r="M18" s="12">
        <f t="shared" si="3"/>
        <v>795</v>
      </c>
      <c r="N18" s="12">
        <f t="shared" si="8"/>
        <v>9689</v>
      </c>
      <c r="O18" s="12">
        <f t="shared" si="4"/>
        <v>114078</v>
      </c>
      <c r="P18" s="12">
        <f t="shared" si="4"/>
        <v>24539</v>
      </c>
      <c r="Q18" s="12">
        <f t="shared" si="9"/>
        <v>138617</v>
      </c>
      <c r="R18" s="12">
        <f t="shared" si="5"/>
        <v>680</v>
      </c>
      <c r="S18" s="12">
        <f t="shared" si="5"/>
        <v>727</v>
      </c>
      <c r="T18" s="12">
        <f t="shared" si="10"/>
        <v>1407</v>
      </c>
      <c r="U18" s="12">
        <f t="shared" si="11"/>
        <v>0</v>
      </c>
      <c r="V18" s="12">
        <f t="shared" si="12"/>
        <v>347269</v>
      </c>
      <c r="W18" s="12">
        <v>347269</v>
      </c>
      <c r="X18" s="12">
        <v>130017</v>
      </c>
      <c r="Y18" s="12">
        <v>27184</v>
      </c>
      <c r="Z18" s="12">
        <v>0</v>
      </c>
      <c r="AA18" s="12">
        <v>0</v>
      </c>
      <c r="AB18" s="12">
        <f t="shared" si="13"/>
        <v>0</v>
      </c>
      <c r="AC18" s="12">
        <v>199</v>
      </c>
      <c r="AD18" s="12">
        <v>2928</v>
      </c>
      <c r="AE18" s="12">
        <v>88</v>
      </c>
      <c r="AF18" s="12">
        <f t="shared" si="14"/>
        <v>3016</v>
      </c>
      <c r="AG18" s="12">
        <v>61113</v>
      </c>
      <c r="AH18" s="12">
        <v>3062</v>
      </c>
      <c r="AI18" s="12">
        <f t="shared" si="15"/>
        <v>64175</v>
      </c>
      <c r="AJ18" s="12">
        <v>149</v>
      </c>
      <c r="AK18" s="12">
        <v>0</v>
      </c>
      <c r="AL18" s="12">
        <f t="shared" si="16"/>
        <v>149</v>
      </c>
      <c r="AM18" s="12"/>
      <c r="AN18" s="12">
        <f t="shared" si="17"/>
        <v>224740</v>
      </c>
      <c r="AO18" s="12"/>
      <c r="AP18" s="12">
        <v>32848</v>
      </c>
      <c r="AQ18" s="12">
        <v>7092</v>
      </c>
      <c r="AR18" s="12">
        <v>0</v>
      </c>
      <c r="AS18" s="12">
        <v>216</v>
      </c>
      <c r="AT18" s="12">
        <f t="shared" si="18"/>
        <v>216</v>
      </c>
      <c r="AU18" s="12">
        <v>0</v>
      </c>
      <c r="AV18" s="12">
        <v>5966</v>
      </c>
      <c r="AW18" s="12">
        <v>707</v>
      </c>
      <c r="AX18" s="12">
        <f t="shared" si="19"/>
        <v>6673</v>
      </c>
      <c r="AY18" s="12">
        <v>52965</v>
      </c>
      <c r="AZ18" s="12">
        <v>21477</v>
      </c>
      <c r="BA18" s="12">
        <f t="shared" si="20"/>
        <v>74442</v>
      </c>
      <c r="BB18" s="12">
        <v>531</v>
      </c>
      <c r="BC18" s="12">
        <v>727</v>
      </c>
      <c r="BD18" s="12">
        <f t="shared" si="21"/>
        <v>1258</v>
      </c>
      <c r="BE18" s="12"/>
      <c r="BF18" s="12">
        <f t="shared" si="22"/>
        <v>122529</v>
      </c>
    </row>
    <row r="19" spans="1:58" x14ac:dyDescent="0.35">
      <c r="A19" s="9">
        <v>2021</v>
      </c>
      <c r="B19" s="9">
        <v>12</v>
      </c>
      <c r="C19" s="10" t="str">
        <f t="shared" si="1"/>
        <v>202112</v>
      </c>
      <c r="D19" s="32">
        <v>31.9</v>
      </c>
      <c r="E19" s="84">
        <f t="shared" si="6"/>
        <v>44531</v>
      </c>
      <c r="F19" s="12">
        <f t="shared" si="2"/>
        <v>179112</v>
      </c>
      <c r="G19" s="12">
        <f t="shared" si="2"/>
        <v>37499</v>
      </c>
      <c r="H19" s="12">
        <f t="shared" si="2"/>
        <v>0</v>
      </c>
      <c r="I19" s="12">
        <f t="shared" si="2"/>
        <v>281</v>
      </c>
      <c r="J19" s="12">
        <f t="shared" si="7"/>
        <v>281</v>
      </c>
      <c r="K19" s="12">
        <f t="shared" si="3"/>
        <v>208</v>
      </c>
      <c r="L19" s="12">
        <f t="shared" si="3"/>
        <v>8614</v>
      </c>
      <c r="M19" s="12">
        <f t="shared" si="3"/>
        <v>1037</v>
      </c>
      <c r="N19" s="12">
        <f t="shared" si="8"/>
        <v>9651</v>
      </c>
      <c r="O19" s="12">
        <f t="shared" si="4"/>
        <v>112193</v>
      </c>
      <c r="P19" s="12">
        <f t="shared" si="4"/>
        <v>24945</v>
      </c>
      <c r="Q19" s="12">
        <f t="shared" si="9"/>
        <v>137138</v>
      </c>
      <c r="R19" s="12">
        <f t="shared" si="5"/>
        <v>1286</v>
      </c>
      <c r="S19" s="12">
        <f t="shared" si="5"/>
        <v>768</v>
      </c>
      <c r="T19" s="12">
        <f t="shared" si="10"/>
        <v>2054</v>
      </c>
      <c r="U19" s="12">
        <f t="shared" si="11"/>
        <v>0</v>
      </c>
      <c r="V19" s="12">
        <f t="shared" si="12"/>
        <v>365943</v>
      </c>
      <c r="W19" s="12">
        <v>365943</v>
      </c>
      <c r="X19" s="12">
        <v>143792</v>
      </c>
      <c r="Y19" s="12">
        <v>29999</v>
      </c>
      <c r="Z19" s="12">
        <v>0</v>
      </c>
      <c r="AA19" s="12">
        <v>0</v>
      </c>
      <c r="AB19" s="12">
        <f t="shared" si="13"/>
        <v>0</v>
      </c>
      <c r="AC19" s="12">
        <v>208</v>
      </c>
      <c r="AD19" s="12">
        <v>2534</v>
      </c>
      <c r="AE19" s="12">
        <v>315</v>
      </c>
      <c r="AF19" s="12">
        <f t="shared" si="14"/>
        <v>2849</v>
      </c>
      <c r="AG19" s="12">
        <v>57566</v>
      </c>
      <c r="AH19" s="12">
        <v>2707</v>
      </c>
      <c r="AI19" s="12">
        <f t="shared" si="15"/>
        <v>60273</v>
      </c>
      <c r="AJ19" s="12">
        <v>785</v>
      </c>
      <c r="AK19" s="12">
        <v>116</v>
      </c>
      <c r="AL19" s="12">
        <f t="shared" si="16"/>
        <v>901</v>
      </c>
      <c r="AM19" s="12"/>
      <c r="AN19" s="12">
        <f t="shared" si="17"/>
        <v>238022</v>
      </c>
      <c r="AO19" s="12"/>
      <c r="AP19" s="12">
        <v>35320</v>
      </c>
      <c r="AQ19" s="12">
        <v>7500</v>
      </c>
      <c r="AR19" s="12">
        <v>0</v>
      </c>
      <c r="AS19" s="12">
        <v>281</v>
      </c>
      <c r="AT19" s="12">
        <f t="shared" si="18"/>
        <v>281</v>
      </c>
      <c r="AU19" s="12">
        <v>0</v>
      </c>
      <c r="AV19" s="12">
        <v>6080</v>
      </c>
      <c r="AW19" s="12">
        <v>722</v>
      </c>
      <c r="AX19" s="12">
        <f t="shared" si="19"/>
        <v>6802</v>
      </c>
      <c r="AY19" s="12">
        <v>54627</v>
      </c>
      <c r="AZ19" s="12">
        <v>22238</v>
      </c>
      <c r="BA19" s="12">
        <f t="shared" si="20"/>
        <v>76865</v>
      </c>
      <c r="BB19" s="12">
        <v>501</v>
      </c>
      <c r="BC19" s="12">
        <v>652</v>
      </c>
      <c r="BD19" s="12">
        <f t="shared" si="21"/>
        <v>1153</v>
      </c>
      <c r="BE19" s="12"/>
      <c r="BF19" s="12">
        <f t="shared" si="22"/>
        <v>127921</v>
      </c>
    </row>
    <row r="20" spans="1:58" x14ac:dyDescent="0.35">
      <c r="A20" s="17">
        <v>2022</v>
      </c>
      <c r="B20" s="17">
        <v>1</v>
      </c>
      <c r="C20" s="18" t="str">
        <f t="shared" si="1"/>
        <v>202201</v>
      </c>
      <c r="D20" s="25">
        <v>31.95</v>
      </c>
      <c r="E20" s="84">
        <f t="shared" si="6"/>
        <v>44562</v>
      </c>
      <c r="F20" s="14">
        <f t="shared" si="2"/>
        <v>194897</v>
      </c>
      <c r="G20" s="14">
        <f t="shared" si="2"/>
        <v>43406</v>
      </c>
      <c r="H20" s="14">
        <f t="shared" si="2"/>
        <v>105</v>
      </c>
      <c r="I20" s="14">
        <f t="shared" si="2"/>
        <v>229</v>
      </c>
      <c r="J20" s="14">
        <f t="shared" si="7"/>
        <v>334</v>
      </c>
      <c r="K20" s="14">
        <f t="shared" si="3"/>
        <v>241</v>
      </c>
      <c r="L20" s="14">
        <f t="shared" si="3"/>
        <v>9507</v>
      </c>
      <c r="M20" s="14">
        <f t="shared" si="3"/>
        <v>1080</v>
      </c>
      <c r="N20" s="14">
        <f t="shared" si="8"/>
        <v>10587</v>
      </c>
      <c r="O20" s="14">
        <f t="shared" si="4"/>
        <v>121326</v>
      </c>
      <c r="P20" s="14">
        <f t="shared" si="4"/>
        <v>26209</v>
      </c>
      <c r="Q20" s="14">
        <f t="shared" si="9"/>
        <v>147535</v>
      </c>
      <c r="R20" s="14">
        <f t="shared" si="5"/>
        <v>1563</v>
      </c>
      <c r="S20" s="14">
        <f t="shared" si="5"/>
        <v>965</v>
      </c>
      <c r="T20" s="14">
        <f t="shared" si="10"/>
        <v>2528</v>
      </c>
      <c r="U20" s="14">
        <f t="shared" si="11"/>
        <v>0</v>
      </c>
      <c r="V20" s="14">
        <f t="shared" si="12"/>
        <v>399528</v>
      </c>
      <c r="W20" s="14">
        <v>399528</v>
      </c>
      <c r="X20" s="14">
        <v>155990</v>
      </c>
      <c r="Y20" s="14">
        <v>35689</v>
      </c>
      <c r="Z20" s="14">
        <v>0</v>
      </c>
      <c r="AA20" s="14">
        <v>0</v>
      </c>
      <c r="AB20" s="14">
        <f t="shared" si="13"/>
        <v>0</v>
      </c>
      <c r="AC20" s="14">
        <v>241</v>
      </c>
      <c r="AD20" s="14">
        <v>2925</v>
      </c>
      <c r="AE20" s="14">
        <v>321</v>
      </c>
      <c r="AF20" s="14">
        <f t="shared" si="14"/>
        <v>3246</v>
      </c>
      <c r="AG20" s="14">
        <v>60236</v>
      </c>
      <c r="AH20" s="14">
        <v>1864</v>
      </c>
      <c r="AI20" s="14">
        <f t="shared" si="15"/>
        <v>62100</v>
      </c>
      <c r="AJ20" s="14">
        <v>988</v>
      </c>
      <c r="AK20" s="14">
        <v>331</v>
      </c>
      <c r="AL20" s="14">
        <f t="shared" si="16"/>
        <v>1319</v>
      </c>
      <c r="AM20" s="14"/>
      <c r="AN20" s="14">
        <f t="shared" si="17"/>
        <v>258585</v>
      </c>
      <c r="AO20" s="14"/>
      <c r="AP20" s="14">
        <v>38907</v>
      </c>
      <c r="AQ20" s="14">
        <v>7717</v>
      </c>
      <c r="AR20" s="14">
        <v>105</v>
      </c>
      <c r="AS20" s="14">
        <v>229</v>
      </c>
      <c r="AT20" s="14">
        <f t="shared" si="18"/>
        <v>334</v>
      </c>
      <c r="AU20" s="14">
        <v>0</v>
      </c>
      <c r="AV20" s="14">
        <v>6582</v>
      </c>
      <c r="AW20" s="14">
        <v>759</v>
      </c>
      <c r="AX20" s="14">
        <f t="shared" si="19"/>
        <v>7341</v>
      </c>
      <c r="AY20" s="14">
        <v>61090</v>
      </c>
      <c r="AZ20" s="14">
        <v>24345</v>
      </c>
      <c r="BA20" s="14">
        <f t="shared" si="20"/>
        <v>85435</v>
      </c>
      <c r="BB20" s="14">
        <v>575</v>
      </c>
      <c r="BC20" s="14">
        <v>634</v>
      </c>
      <c r="BD20" s="14">
        <f t="shared" si="21"/>
        <v>1209</v>
      </c>
      <c r="BE20" s="14"/>
      <c r="BF20" s="14">
        <f t="shared" si="22"/>
        <v>140943</v>
      </c>
    </row>
    <row r="21" spans="1:58" x14ac:dyDescent="0.35">
      <c r="A21" s="17">
        <v>2022</v>
      </c>
      <c r="B21" s="17">
        <v>2</v>
      </c>
      <c r="C21" s="18" t="str">
        <f t="shared" si="1"/>
        <v>202202</v>
      </c>
      <c r="D21" s="25">
        <v>30.52</v>
      </c>
      <c r="E21" s="84">
        <f t="shared" si="6"/>
        <v>44593</v>
      </c>
      <c r="F21" s="14">
        <f t="shared" si="2"/>
        <v>185455</v>
      </c>
      <c r="G21" s="14">
        <f t="shared" si="2"/>
        <v>44057</v>
      </c>
      <c r="H21" s="14">
        <f t="shared" si="2"/>
        <v>0</v>
      </c>
      <c r="I21" s="14">
        <f t="shared" si="2"/>
        <v>328</v>
      </c>
      <c r="J21" s="14">
        <f t="shared" si="7"/>
        <v>328</v>
      </c>
      <c r="K21" s="14">
        <f t="shared" si="3"/>
        <v>233</v>
      </c>
      <c r="L21" s="14">
        <f t="shared" si="3"/>
        <v>9347</v>
      </c>
      <c r="M21" s="14">
        <f t="shared" si="3"/>
        <v>1023</v>
      </c>
      <c r="N21" s="14">
        <f t="shared" si="8"/>
        <v>10370</v>
      </c>
      <c r="O21" s="14">
        <f t="shared" si="4"/>
        <v>116141</v>
      </c>
      <c r="P21" s="14">
        <f t="shared" si="4"/>
        <v>25931</v>
      </c>
      <c r="Q21" s="14">
        <f t="shared" si="9"/>
        <v>142072</v>
      </c>
      <c r="R21" s="14">
        <f t="shared" si="5"/>
        <v>2019</v>
      </c>
      <c r="S21" s="14">
        <f t="shared" si="5"/>
        <v>912</v>
      </c>
      <c r="T21" s="14">
        <f t="shared" si="10"/>
        <v>2931</v>
      </c>
      <c r="U21" s="14">
        <f t="shared" si="11"/>
        <v>0</v>
      </c>
      <c r="V21" s="14">
        <f t="shared" si="12"/>
        <v>385446</v>
      </c>
      <c r="W21" s="14">
        <v>385446</v>
      </c>
      <c r="X21" s="14">
        <v>147348</v>
      </c>
      <c r="Y21" s="14">
        <v>36558</v>
      </c>
      <c r="Z21" s="14">
        <v>0</v>
      </c>
      <c r="AA21" s="14">
        <v>0</v>
      </c>
      <c r="AB21" s="14">
        <f t="shared" si="13"/>
        <v>0</v>
      </c>
      <c r="AC21" s="14">
        <v>233</v>
      </c>
      <c r="AD21" s="14">
        <v>2658</v>
      </c>
      <c r="AE21" s="14">
        <v>264</v>
      </c>
      <c r="AF21" s="14">
        <f t="shared" si="14"/>
        <v>2922</v>
      </c>
      <c r="AG21" s="14">
        <v>57485</v>
      </c>
      <c r="AH21" s="14">
        <v>2309</v>
      </c>
      <c r="AI21" s="14">
        <f t="shared" si="15"/>
        <v>59794</v>
      </c>
      <c r="AJ21" s="14">
        <v>1465</v>
      </c>
      <c r="AK21" s="14">
        <v>305</v>
      </c>
      <c r="AL21" s="14">
        <f t="shared" si="16"/>
        <v>1770</v>
      </c>
      <c r="AM21" s="14"/>
      <c r="AN21" s="14">
        <f t="shared" si="17"/>
        <v>248625</v>
      </c>
      <c r="AO21" s="14"/>
      <c r="AP21" s="14">
        <v>38107</v>
      </c>
      <c r="AQ21" s="14">
        <v>7499</v>
      </c>
      <c r="AR21" s="14">
        <v>0</v>
      </c>
      <c r="AS21" s="14">
        <v>328</v>
      </c>
      <c r="AT21" s="14">
        <f t="shared" si="18"/>
        <v>328</v>
      </c>
      <c r="AU21" s="14">
        <v>0</v>
      </c>
      <c r="AV21" s="14">
        <v>6689</v>
      </c>
      <c r="AW21" s="14">
        <v>759</v>
      </c>
      <c r="AX21" s="14">
        <f t="shared" si="19"/>
        <v>7448</v>
      </c>
      <c r="AY21" s="14">
        <v>58656</v>
      </c>
      <c r="AZ21" s="14">
        <v>23622</v>
      </c>
      <c r="BA21" s="14">
        <f t="shared" si="20"/>
        <v>82278</v>
      </c>
      <c r="BB21" s="14">
        <v>554</v>
      </c>
      <c r="BC21" s="14">
        <v>607</v>
      </c>
      <c r="BD21" s="14">
        <f t="shared" si="21"/>
        <v>1161</v>
      </c>
      <c r="BE21" s="14"/>
      <c r="BF21" s="14">
        <f t="shared" si="22"/>
        <v>136821</v>
      </c>
    </row>
    <row r="22" spans="1:58" x14ac:dyDescent="0.35">
      <c r="A22" s="17">
        <v>2022</v>
      </c>
      <c r="B22" s="17">
        <v>3</v>
      </c>
      <c r="C22" s="18" t="str">
        <f t="shared" si="1"/>
        <v>202203</v>
      </c>
      <c r="D22" s="25">
        <v>30.29</v>
      </c>
      <c r="E22" s="84">
        <f t="shared" si="6"/>
        <v>44621</v>
      </c>
      <c r="F22" s="14">
        <f t="shared" si="2"/>
        <v>175348</v>
      </c>
      <c r="G22" s="14">
        <f t="shared" si="2"/>
        <v>41490</v>
      </c>
      <c r="H22" s="14">
        <f t="shared" si="2"/>
        <v>0</v>
      </c>
      <c r="I22" s="14">
        <f t="shared" si="2"/>
        <v>297</v>
      </c>
      <c r="J22" s="14">
        <f t="shared" si="7"/>
        <v>297</v>
      </c>
      <c r="K22" s="14">
        <f t="shared" si="3"/>
        <v>216</v>
      </c>
      <c r="L22" s="14">
        <f t="shared" si="3"/>
        <v>8499</v>
      </c>
      <c r="M22" s="14">
        <f t="shared" si="3"/>
        <v>1106</v>
      </c>
      <c r="N22" s="14">
        <f t="shared" si="8"/>
        <v>9605</v>
      </c>
      <c r="O22" s="14">
        <f t="shared" si="4"/>
        <v>115618</v>
      </c>
      <c r="P22" s="14">
        <f t="shared" si="4"/>
        <v>24244</v>
      </c>
      <c r="Q22" s="14">
        <f t="shared" si="9"/>
        <v>139862</v>
      </c>
      <c r="R22" s="14">
        <f t="shared" si="5"/>
        <v>1478</v>
      </c>
      <c r="S22" s="14">
        <f t="shared" si="5"/>
        <v>783</v>
      </c>
      <c r="T22" s="14">
        <f t="shared" si="10"/>
        <v>2261</v>
      </c>
      <c r="U22" s="14">
        <f t="shared" si="11"/>
        <v>0</v>
      </c>
      <c r="V22" s="14">
        <f t="shared" si="12"/>
        <v>369079</v>
      </c>
      <c r="W22" s="14">
        <v>369079</v>
      </c>
      <c r="X22" s="14">
        <v>138640</v>
      </c>
      <c r="Y22" s="14">
        <v>34383</v>
      </c>
      <c r="Z22" s="14">
        <v>0</v>
      </c>
      <c r="AA22" s="14">
        <v>0</v>
      </c>
      <c r="AB22" s="14">
        <f t="shared" si="13"/>
        <v>0</v>
      </c>
      <c r="AC22" s="14">
        <v>216</v>
      </c>
      <c r="AD22" s="14">
        <v>2398</v>
      </c>
      <c r="AE22" s="14">
        <v>380</v>
      </c>
      <c r="AF22" s="14">
        <f t="shared" si="14"/>
        <v>2778</v>
      </c>
      <c r="AG22" s="14">
        <v>59625</v>
      </c>
      <c r="AH22" s="14">
        <v>2558</v>
      </c>
      <c r="AI22" s="14">
        <f t="shared" si="15"/>
        <v>62183</v>
      </c>
      <c r="AJ22" s="14">
        <v>996</v>
      </c>
      <c r="AK22" s="14">
        <v>183</v>
      </c>
      <c r="AL22" s="14">
        <f t="shared" si="16"/>
        <v>1179</v>
      </c>
      <c r="AM22" s="14"/>
      <c r="AN22" s="14">
        <f t="shared" si="17"/>
        <v>239379</v>
      </c>
      <c r="AO22" s="14"/>
      <c r="AP22" s="14">
        <v>36708</v>
      </c>
      <c r="AQ22" s="14">
        <v>7107</v>
      </c>
      <c r="AR22" s="14">
        <v>0</v>
      </c>
      <c r="AS22" s="14">
        <v>297</v>
      </c>
      <c r="AT22" s="14">
        <f t="shared" si="18"/>
        <v>297</v>
      </c>
      <c r="AU22" s="14">
        <v>0</v>
      </c>
      <c r="AV22" s="14">
        <v>6101</v>
      </c>
      <c r="AW22" s="14">
        <v>726</v>
      </c>
      <c r="AX22" s="14">
        <f t="shared" si="19"/>
        <v>6827</v>
      </c>
      <c r="AY22" s="14">
        <v>55993</v>
      </c>
      <c r="AZ22" s="14">
        <v>21686</v>
      </c>
      <c r="BA22" s="14">
        <f t="shared" si="20"/>
        <v>77679</v>
      </c>
      <c r="BB22" s="14">
        <v>482</v>
      </c>
      <c r="BC22" s="14">
        <v>600</v>
      </c>
      <c r="BD22" s="14">
        <f t="shared" si="21"/>
        <v>1082</v>
      </c>
      <c r="BE22" s="14"/>
      <c r="BF22" s="14">
        <f t="shared" si="22"/>
        <v>129700</v>
      </c>
    </row>
    <row r="23" spans="1:58" x14ac:dyDescent="0.35">
      <c r="A23" s="17">
        <v>2022</v>
      </c>
      <c r="B23" s="17">
        <v>4</v>
      </c>
      <c r="C23" s="18" t="str">
        <f t="shared" si="1"/>
        <v>202204</v>
      </c>
      <c r="D23" s="25">
        <v>29.48</v>
      </c>
      <c r="E23" s="84">
        <f t="shared" si="6"/>
        <v>44652</v>
      </c>
      <c r="F23" s="14">
        <f t="shared" si="2"/>
        <v>159750</v>
      </c>
      <c r="G23" s="14">
        <f t="shared" si="2"/>
        <v>38270</v>
      </c>
      <c r="H23" s="14">
        <f t="shared" si="2"/>
        <v>0</v>
      </c>
      <c r="I23" s="14">
        <f t="shared" si="2"/>
        <v>283</v>
      </c>
      <c r="J23" s="14">
        <f t="shared" si="7"/>
        <v>283</v>
      </c>
      <c r="K23" s="14">
        <f t="shared" si="3"/>
        <v>212</v>
      </c>
      <c r="L23" s="14">
        <f t="shared" si="3"/>
        <v>7958</v>
      </c>
      <c r="M23" s="14">
        <f t="shared" si="3"/>
        <v>1024</v>
      </c>
      <c r="N23" s="14">
        <f t="shared" si="8"/>
        <v>8982</v>
      </c>
      <c r="O23" s="14">
        <f t="shared" si="4"/>
        <v>115752</v>
      </c>
      <c r="P23" s="14">
        <f t="shared" si="4"/>
        <v>23478</v>
      </c>
      <c r="Q23" s="14">
        <f t="shared" si="9"/>
        <v>139230</v>
      </c>
      <c r="R23" s="14">
        <f t="shared" si="5"/>
        <v>942</v>
      </c>
      <c r="S23" s="14">
        <f t="shared" si="5"/>
        <v>776</v>
      </c>
      <c r="T23" s="14">
        <f t="shared" si="10"/>
        <v>1718</v>
      </c>
      <c r="U23" s="14">
        <f t="shared" si="11"/>
        <v>0</v>
      </c>
      <c r="V23" s="14">
        <f t="shared" si="12"/>
        <v>348445</v>
      </c>
      <c r="W23" s="14">
        <v>348445</v>
      </c>
      <c r="X23" s="14">
        <v>124781</v>
      </c>
      <c r="Y23" s="14">
        <v>31329</v>
      </c>
      <c r="Z23" s="14">
        <v>0</v>
      </c>
      <c r="AA23" s="14">
        <v>0</v>
      </c>
      <c r="AB23" s="14">
        <f t="shared" si="13"/>
        <v>0</v>
      </c>
      <c r="AC23" s="14">
        <v>212</v>
      </c>
      <c r="AD23" s="14">
        <v>2185</v>
      </c>
      <c r="AE23" s="14">
        <v>356</v>
      </c>
      <c r="AF23" s="14">
        <f t="shared" si="14"/>
        <v>2541</v>
      </c>
      <c r="AG23" s="14">
        <v>63203</v>
      </c>
      <c r="AH23" s="14">
        <v>2561</v>
      </c>
      <c r="AI23" s="14">
        <f t="shared" si="15"/>
        <v>65764</v>
      </c>
      <c r="AJ23" s="14">
        <v>536</v>
      </c>
      <c r="AK23" s="14">
        <v>149</v>
      </c>
      <c r="AL23" s="14">
        <f t="shared" si="16"/>
        <v>685</v>
      </c>
      <c r="AM23" s="14"/>
      <c r="AN23" s="14">
        <f t="shared" si="17"/>
        <v>225312</v>
      </c>
      <c r="AO23" s="14"/>
      <c r="AP23" s="14">
        <v>34969</v>
      </c>
      <c r="AQ23" s="14">
        <v>6941</v>
      </c>
      <c r="AR23" s="14">
        <v>0</v>
      </c>
      <c r="AS23" s="14">
        <v>283</v>
      </c>
      <c r="AT23" s="14">
        <f t="shared" si="18"/>
        <v>283</v>
      </c>
      <c r="AU23" s="14">
        <v>0</v>
      </c>
      <c r="AV23" s="14">
        <v>5773</v>
      </c>
      <c r="AW23" s="14">
        <v>668</v>
      </c>
      <c r="AX23" s="14">
        <f t="shared" si="19"/>
        <v>6441</v>
      </c>
      <c r="AY23" s="14">
        <v>52549</v>
      </c>
      <c r="AZ23" s="14">
        <v>20917</v>
      </c>
      <c r="BA23" s="14">
        <f t="shared" si="20"/>
        <v>73466</v>
      </c>
      <c r="BB23" s="14">
        <v>406</v>
      </c>
      <c r="BC23" s="14">
        <v>627</v>
      </c>
      <c r="BD23" s="14">
        <f t="shared" si="21"/>
        <v>1033</v>
      </c>
      <c r="BE23" s="14"/>
      <c r="BF23" s="14">
        <f t="shared" si="22"/>
        <v>123133</v>
      </c>
    </row>
    <row r="24" spans="1:58" x14ac:dyDescent="0.35">
      <c r="A24" s="17">
        <v>2022</v>
      </c>
      <c r="B24" s="17">
        <v>5</v>
      </c>
      <c r="C24" s="18" t="str">
        <f t="shared" si="1"/>
        <v>202205</v>
      </c>
      <c r="D24" s="25">
        <v>29.48</v>
      </c>
      <c r="E24" s="84">
        <f t="shared" si="6"/>
        <v>44682</v>
      </c>
      <c r="F24" s="14">
        <f t="shared" si="2"/>
        <v>158330</v>
      </c>
      <c r="G24" s="14">
        <f t="shared" si="2"/>
        <v>36074</v>
      </c>
      <c r="H24" s="14">
        <f t="shared" si="2"/>
        <v>0</v>
      </c>
      <c r="I24" s="14">
        <f t="shared" si="2"/>
        <v>225</v>
      </c>
      <c r="J24" s="14">
        <f t="shared" si="7"/>
        <v>225</v>
      </c>
      <c r="K24" s="14">
        <f t="shared" ref="K24:M87" si="23">AC24+AU24</f>
        <v>199</v>
      </c>
      <c r="L24" s="14">
        <f t="shared" si="23"/>
        <v>9037</v>
      </c>
      <c r="M24" s="14">
        <f t="shared" si="23"/>
        <v>1006</v>
      </c>
      <c r="N24" s="14">
        <f t="shared" si="8"/>
        <v>10043</v>
      </c>
      <c r="O24" s="14">
        <f t="shared" ref="O24:P87" si="24">AG24+AY24</f>
        <v>121819</v>
      </c>
      <c r="P24" s="14">
        <f t="shared" si="24"/>
        <v>23035</v>
      </c>
      <c r="Q24" s="14">
        <f t="shared" si="9"/>
        <v>144854</v>
      </c>
      <c r="R24" s="14">
        <f t="shared" ref="R24:S87" si="25">AJ24+BB24</f>
        <v>703</v>
      </c>
      <c r="S24" s="14">
        <f t="shared" si="25"/>
        <v>690</v>
      </c>
      <c r="T24" s="14">
        <f t="shared" si="10"/>
        <v>1393</v>
      </c>
      <c r="U24" s="14">
        <f t="shared" si="11"/>
        <v>0</v>
      </c>
      <c r="V24" s="14">
        <f t="shared" si="12"/>
        <v>351118</v>
      </c>
      <c r="W24" s="14">
        <v>351118</v>
      </c>
      <c r="X24" s="14">
        <v>125114</v>
      </c>
      <c r="Y24" s="14">
        <v>29312</v>
      </c>
      <c r="Z24" s="14">
        <v>0</v>
      </c>
      <c r="AA24" s="14">
        <v>0</v>
      </c>
      <c r="AB24" s="14">
        <f t="shared" si="13"/>
        <v>0</v>
      </c>
      <c r="AC24" s="14">
        <v>199</v>
      </c>
      <c r="AD24" s="14">
        <v>3022</v>
      </c>
      <c r="AE24" s="14">
        <v>258</v>
      </c>
      <c r="AF24" s="14">
        <f t="shared" si="14"/>
        <v>3280</v>
      </c>
      <c r="AG24" s="14">
        <v>68417</v>
      </c>
      <c r="AH24" s="14">
        <v>2956</v>
      </c>
      <c r="AI24" s="14">
        <f t="shared" si="15"/>
        <v>71373</v>
      </c>
      <c r="AJ24" s="14">
        <v>175</v>
      </c>
      <c r="AK24" s="14">
        <v>61</v>
      </c>
      <c r="AL24" s="14">
        <f t="shared" si="16"/>
        <v>236</v>
      </c>
      <c r="AM24" s="14"/>
      <c r="AN24" s="14">
        <f t="shared" si="17"/>
        <v>229514</v>
      </c>
      <c r="AO24" s="14"/>
      <c r="AP24" s="14">
        <v>33216</v>
      </c>
      <c r="AQ24" s="14">
        <v>6762</v>
      </c>
      <c r="AR24" s="14">
        <v>0</v>
      </c>
      <c r="AS24" s="14">
        <v>225</v>
      </c>
      <c r="AT24" s="14">
        <f t="shared" si="18"/>
        <v>225</v>
      </c>
      <c r="AU24" s="14">
        <v>0</v>
      </c>
      <c r="AV24" s="14">
        <v>6015</v>
      </c>
      <c r="AW24" s="14">
        <v>748</v>
      </c>
      <c r="AX24" s="14">
        <f t="shared" si="19"/>
        <v>6763</v>
      </c>
      <c r="AY24" s="14">
        <v>53402</v>
      </c>
      <c r="AZ24" s="14">
        <v>20079</v>
      </c>
      <c r="BA24" s="14">
        <f t="shared" si="20"/>
        <v>73481</v>
      </c>
      <c r="BB24" s="14">
        <v>528</v>
      </c>
      <c r="BC24" s="14">
        <v>629</v>
      </c>
      <c r="BD24" s="14">
        <f t="shared" si="21"/>
        <v>1157</v>
      </c>
      <c r="BE24" s="14"/>
      <c r="BF24" s="14">
        <f t="shared" si="22"/>
        <v>121604</v>
      </c>
    </row>
    <row r="25" spans="1:58" x14ac:dyDescent="0.35">
      <c r="A25" s="17">
        <v>2022</v>
      </c>
      <c r="B25" s="17">
        <v>6</v>
      </c>
      <c r="C25" s="18" t="str">
        <f t="shared" si="1"/>
        <v>202206</v>
      </c>
      <c r="D25" s="25">
        <v>30.67</v>
      </c>
      <c r="E25" s="84">
        <f t="shared" si="6"/>
        <v>44713</v>
      </c>
      <c r="F25" s="14">
        <f t="shared" si="2"/>
        <v>194776</v>
      </c>
      <c r="G25" s="14">
        <f t="shared" si="2"/>
        <v>41202</v>
      </c>
      <c r="H25" s="14">
        <f t="shared" si="2"/>
        <v>0</v>
      </c>
      <c r="I25" s="14">
        <f t="shared" si="2"/>
        <v>278</v>
      </c>
      <c r="J25" s="14">
        <f t="shared" si="7"/>
        <v>278</v>
      </c>
      <c r="K25" s="14">
        <f t="shared" si="23"/>
        <v>207</v>
      </c>
      <c r="L25" s="14">
        <f t="shared" si="23"/>
        <v>12934</v>
      </c>
      <c r="M25" s="14">
        <f t="shared" si="23"/>
        <v>2403</v>
      </c>
      <c r="N25" s="14">
        <f t="shared" si="8"/>
        <v>15337</v>
      </c>
      <c r="O25" s="14">
        <f t="shared" si="24"/>
        <v>149573</v>
      </c>
      <c r="P25" s="14">
        <f t="shared" si="24"/>
        <v>44664</v>
      </c>
      <c r="Q25" s="14">
        <f t="shared" si="9"/>
        <v>194237</v>
      </c>
      <c r="R25" s="14">
        <f t="shared" si="25"/>
        <v>895</v>
      </c>
      <c r="S25" s="14">
        <f t="shared" si="25"/>
        <v>1119</v>
      </c>
      <c r="T25" s="14">
        <f t="shared" si="10"/>
        <v>2014</v>
      </c>
      <c r="U25" s="14">
        <f t="shared" si="11"/>
        <v>0</v>
      </c>
      <c r="V25" s="14">
        <f t="shared" si="12"/>
        <v>448051</v>
      </c>
      <c r="W25" s="14">
        <v>448051</v>
      </c>
      <c r="X25" s="14">
        <v>156576</v>
      </c>
      <c r="Y25" s="14">
        <v>32789</v>
      </c>
      <c r="Z25" s="14">
        <v>0</v>
      </c>
      <c r="AA25" s="14">
        <v>0</v>
      </c>
      <c r="AB25" s="14">
        <f t="shared" si="13"/>
        <v>0</v>
      </c>
      <c r="AC25" s="14">
        <v>207</v>
      </c>
      <c r="AD25" s="14">
        <v>4623</v>
      </c>
      <c r="AE25" s="14">
        <v>957</v>
      </c>
      <c r="AF25" s="14">
        <f t="shared" si="14"/>
        <v>5580</v>
      </c>
      <c r="AG25" s="14">
        <v>81641</v>
      </c>
      <c r="AH25" s="14">
        <v>5807</v>
      </c>
      <c r="AI25" s="14">
        <f t="shared" si="15"/>
        <v>87448</v>
      </c>
      <c r="AJ25" s="14">
        <v>209</v>
      </c>
      <c r="AK25" s="14">
        <v>84</v>
      </c>
      <c r="AL25" s="14">
        <f t="shared" si="16"/>
        <v>293</v>
      </c>
      <c r="AM25" s="14"/>
      <c r="AN25" s="14">
        <f t="shared" si="17"/>
        <v>282893</v>
      </c>
      <c r="AO25" s="14"/>
      <c r="AP25" s="14">
        <v>38200</v>
      </c>
      <c r="AQ25" s="14">
        <v>8413</v>
      </c>
      <c r="AR25" s="14">
        <v>0</v>
      </c>
      <c r="AS25" s="14">
        <v>278</v>
      </c>
      <c r="AT25" s="14">
        <f t="shared" si="18"/>
        <v>278</v>
      </c>
      <c r="AU25" s="14">
        <v>0</v>
      </c>
      <c r="AV25" s="14">
        <v>8311</v>
      </c>
      <c r="AW25" s="14">
        <v>1446</v>
      </c>
      <c r="AX25" s="14">
        <f t="shared" si="19"/>
        <v>9757</v>
      </c>
      <c r="AY25" s="14">
        <v>67932</v>
      </c>
      <c r="AZ25" s="14">
        <v>38857</v>
      </c>
      <c r="BA25" s="14">
        <f t="shared" si="20"/>
        <v>106789</v>
      </c>
      <c r="BB25" s="14">
        <v>686</v>
      </c>
      <c r="BC25" s="14">
        <v>1035</v>
      </c>
      <c r="BD25" s="14">
        <f t="shared" si="21"/>
        <v>1721</v>
      </c>
      <c r="BE25" s="14"/>
      <c r="BF25" s="14">
        <f t="shared" si="22"/>
        <v>165158</v>
      </c>
    </row>
    <row r="26" spans="1:58" x14ac:dyDescent="0.35">
      <c r="A26" s="17">
        <v>2022</v>
      </c>
      <c r="B26" s="17">
        <v>7</v>
      </c>
      <c r="C26" s="18" t="str">
        <f t="shared" si="1"/>
        <v>202207</v>
      </c>
      <c r="D26" s="25">
        <v>30.71</v>
      </c>
      <c r="E26" s="84">
        <f t="shared" si="6"/>
        <v>44743</v>
      </c>
      <c r="F26" s="14">
        <f t="shared" si="2"/>
        <v>269105</v>
      </c>
      <c r="G26" s="14">
        <f t="shared" si="2"/>
        <v>46256</v>
      </c>
      <c r="H26" s="14">
        <f t="shared" si="2"/>
        <v>0</v>
      </c>
      <c r="I26" s="14">
        <f t="shared" si="2"/>
        <v>422</v>
      </c>
      <c r="J26" s="14">
        <f t="shared" si="7"/>
        <v>422</v>
      </c>
      <c r="K26" s="14">
        <f t="shared" si="23"/>
        <v>200</v>
      </c>
      <c r="L26" s="14">
        <f t="shared" si="23"/>
        <v>17867</v>
      </c>
      <c r="M26" s="14">
        <f t="shared" si="23"/>
        <v>2926</v>
      </c>
      <c r="N26" s="14">
        <f t="shared" si="8"/>
        <v>20793</v>
      </c>
      <c r="O26" s="14">
        <f t="shared" si="24"/>
        <v>167259</v>
      </c>
      <c r="P26" s="14">
        <f t="shared" si="24"/>
        <v>69781</v>
      </c>
      <c r="Q26" s="14">
        <f t="shared" si="9"/>
        <v>237040</v>
      </c>
      <c r="R26" s="14">
        <f t="shared" si="25"/>
        <v>1138</v>
      </c>
      <c r="S26" s="14">
        <f t="shared" si="25"/>
        <v>1244</v>
      </c>
      <c r="T26" s="14">
        <f t="shared" si="10"/>
        <v>2382</v>
      </c>
      <c r="U26" s="14">
        <f t="shared" si="11"/>
        <v>0</v>
      </c>
      <c r="V26" s="14">
        <f t="shared" si="12"/>
        <v>576198</v>
      </c>
      <c r="W26" s="14">
        <v>576198</v>
      </c>
      <c r="X26" s="14">
        <v>225857</v>
      </c>
      <c r="Y26" s="14">
        <v>36024</v>
      </c>
      <c r="Z26" s="14">
        <v>0</v>
      </c>
      <c r="AA26" s="14">
        <v>0</v>
      </c>
      <c r="AB26" s="14">
        <f t="shared" si="13"/>
        <v>0</v>
      </c>
      <c r="AC26" s="14">
        <v>200</v>
      </c>
      <c r="AD26" s="14">
        <v>7788</v>
      </c>
      <c r="AE26" s="14">
        <v>857</v>
      </c>
      <c r="AF26" s="14">
        <f t="shared" si="14"/>
        <v>8645</v>
      </c>
      <c r="AG26" s="14">
        <v>82200</v>
      </c>
      <c r="AH26" s="14">
        <v>7748</v>
      </c>
      <c r="AI26" s="14">
        <f t="shared" si="15"/>
        <v>89948</v>
      </c>
      <c r="AJ26" s="14">
        <v>105</v>
      </c>
      <c r="AK26" s="14">
        <v>0</v>
      </c>
      <c r="AL26" s="14">
        <f t="shared" si="16"/>
        <v>105</v>
      </c>
      <c r="AM26" s="14"/>
      <c r="AN26" s="14">
        <f t="shared" si="17"/>
        <v>360779</v>
      </c>
      <c r="AO26" s="14"/>
      <c r="AP26" s="14">
        <v>43248</v>
      </c>
      <c r="AQ26" s="14">
        <v>10232</v>
      </c>
      <c r="AR26" s="14">
        <v>0</v>
      </c>
      <c r="AS26" s="14">
        <v>422</v>
      </c>
      <c r="AT26" s="14">
        <f t="shared" si="18"/>
        <v>422</v>
      </c>
      <c r="AU26" s="14">
        <v>0</v>
      </c>
      <c r="AV26" s="14">
        <v>10079</v>
      </c>
      <c r="AW26" s="14">
        <v>2069</v>
      </c>
      <c r="AX26" s="14">
        <f t="shared" si="19"/>
        <v>12148</v>
      </c>
      <c r="AY26" s="14">
        <v>85059</v>
      </c>
      <c r="AZ26" s="14">
        <v>62033</v>
      </c>
      <c r="BA26" s="14">
        <f t="shared" si="20"/>
        <v>147092</v>
      </c>
      <c r="BB26" s="14">
        <v>1033</v>
      </c>
      <c r="BC26" s="14">
        <v>1244</v>
      </c>
      <c r="BD26" s="14">
        <f t="shared" si="21"/>
        <v>2277</v>
      </c>
      <c r="BE26" s="14"/>
      <c r="BF26" s="14">
        <f t="shared" si="22"/>
        <v>215419</v>
      </c>
    </row>
    <row r="27" spans="1:58" x14ac:dyDescent="0.35">
      <c r="A27" s="17">
        <v>2022</v>
      </c>
      <c r="B27" s="17">
        <v>8</v>
      </c>
      <c r="C27" s="18" t="str">
        <f t="shared" si="1"/>
        <v>202208</v>
      </c>
      <c r="D27" s="25">
        <v>29.52</v>
      </c>
      <c r="E27" s="84">
        <f t="shared" si="6"/>
        <v>44774</v>
      </c>
      <c r="F27" s="14">
        <f t="shared" si="2"/>
        <v>275494</v>
      </c>
      <c r="G27" s="14">
        <f t="shared" si="2"/>
        <v>47386</v>
      </c>
      <c r="H27" s="14">
        <f t="shared" si="2"/>
        <v>0</v>
      </c>
      <c r="I27" s="14">
        <f t="shared" si="2"/>
        <v>413</v>
      </c>
      <c r="J27" s="14">
        <f t="shared" si="7"/>
        <v>413</v>
      </c>
      <c r="K27" s="14">
        <f t="shared" si="23"/>
        <v>189</v>
      </c>
      <c r="L27" s="14">
        <f t="shared" si="23"/>
        <v>18342</v>
      </c>
      <c r="M27" s="14">
        <f t="shared" si="23"/>
        <v>3477</v>
      </c>
      <c r="N27" s="14">
        <f t="shared" si="8"/>
        <v>21819</v>
      </c>
      <c r="O27" s="14">
        <f t="shared" si="24"/>
        <v>164250</v>
      </c>
      <c r="P27" s="14">
        <f t="shared" si="24"/>
        <v>71725</v>
      </c>
      <c r="Q27" s="14">
        <f t="shared" si="9"/>
        <v>235975</v>
      </c>
      <c r="R27" s="14">
        <f t="shared" si="25"/>
        <v>1178</v>
      </c>
      <c r="S27" s="14">
        <f t="shared" si="25"/>
        <v>1300</v>
      </c>
      <c r="T27" s="14">
        <f t="shared" si="10"/>
        <v>2478</v>
      </c>
      <c r="U27" s="14">
        <f t="shared" si="11"/>
        <v>0</v>
      </c>
      <c r="V27" s="14">
        <f t="shared" si="12"/>
        <v>583754</v>
      </c>
      <c r="W27" s="14">
        <v>583754</v>
      </c>
      <c r="X27" s="14">
        <v>231469</v>
      </c>
      <c r="Y27" s="14">
        <v>37170</v>
      </c>
      <c r="Z27" s="14">
        <v>0</v>
      </c>
      <c r="AA27" s="14">
        <v>0</v>
      </c>
      <c r="AB27" s="14">
        <f t="shared" si="13"/>
        <v>0</v>
      </c>
      <c r="AC27" s="14">
        <v>189</v>
      </c>
      <c r="AD27" s="14">
        <v>8418</v>
      </c>
      <c r="AE27" s="14">
        <v>1345</v>
      </c>
      <c r="AF27" s="14">
        <f t="shared" si="14"/>
        <v>9763</v>
      </c>
      <c r="AG27" s="14">
        <v>79833</v>
      </c>
      <c r="AH27" s="14">
        <v>7285</v>
      </c>
      <c r="AI27" s="14">
        <f t="shared" si="15"/>
        <v>87118</v>
      </c>
      <c r="AJ27" s="14">
        <v>206</v>
      </c>
      <c r="AK27" s="14">
        <v>0</v>
      </c>
      <c r="AL27" s="14">
        <f t="shared" si="16"/>
        <v>206</v>
      </c>
      <c r="AM27" s="14"/>
      <c r="AN27" s="14">
        <f t="shared" si="17"/>
        <v>365915</v>
      </c>
      <c r="AO27" s="14"/>
      <c r="AP27" s="14">
        <v>44025</v>
      </c>
      <c r="AQ27" s="14">
        <v>10216</v>
      </c>
      <c r="AR27" s="14">
        <v>0</v>
      </c>
      <c r="AS27" s="14">
        <v>413</v>
      </c>
      <c r="AT27" s="14">
        <f t="shared" si="18"/>
        <v>413</v>
      </c>
      <c r="AU27" s="14">
        <v>0</v>
      </c>
      <c r="AV27" s="14">
        <v>9924</v>
      </c>
      <c r="AW27" s="14">
        <v>2132</v>
      </c>
      <c r="AX27" s="14">
        <f t="shared" si="19"/>
        <v>12056</v>
      </c>
      <c r="AY27" s="14">
        <v>84417</v>
      </c>
      <c r="AZ27" s="14">
        <v>64440</v>
      </c>
      <c r="BA27" s="14">
        <f t="shared" si="20"/>
        <v>148857</v>
      </c>
      <c r="BB27" s="14">
        <v>972</v>
      </c>
      <c r="BC27" s="14">
        <v>1300</v>
      </c>
      <c r="BD27" s="14">
        <f t="shared" si="21"/>
        <v>2272</v>
      </c>
      <c r="BE27" s="14"/>
      <c r="BF27" s="14">
        <f t="shared" si="22"/>
        <v>217839</v>
      </c>
    </row>
    <row r="28" spans="1:58" x14ac:dyDescent="0.35">
      <c r="A28" s="17">
        <v>2022</v>
      </c>
      <c r="B28" s="17">
        <v>9</v>
      </c>
      <c r="C28" s="18" t="str">
        <f t="shared" si="1"/>
        <v>202209</v>
      </c>
      <c r="D28" s="25">
        <v>30.52</v>
      </c>
      <c r="E28" s="84">
        <f t="shared" si="6"/>
        <v>44805</v>
      </c>
      <c r="F28" s="14">
        <f t="shared" si="2"/>
        <v>251090</v>
      </c>
      <c r="G28" s="14">
        <f t="shared" si="2"/>
        <v>46290</v>
      </c>
      <c r="H28" s="14">
        <f t="shared" si="2"/>
        <v>0</v>
      </c>
      <c r="I28" s="14">
        <f t="shared" si="2"/>
        <v>402</v>
      </c>
      <c r="J28" s="14">
        <f t="shared" si="7"/>
        <v>402</v>
      </c>
      <c r="K28" s="14">
        <f t="shared" si="23"/>
        <v>204</v>
      </c>
      <c r="L28" s="14">
        <f t="shared" si="23"/>
        <v>18067</v>
      </c>
      <c r="M28" s="14">
        <f t="shared" si="23"/>
        <v>3232</v>
      </c>
      <c r="N28" s="14">
        <f t="shared" si="8"/>
        <v>21299</v>
      </c>
      <c r="O28" s="14">
        <f t="shared" si="24"/>
        <v>164028</v>
      </c>
      <c r="P28" s="14">
        <f t="shared" si="24"/>
        <v>70018</v>
      </c>
      <c r="Q28" s="14">
        <f t="shared" si="9"/>
        <v>234046</v>
      </c>
      <c r="R28" s="14">
        <f t="shared" si="25"/>
        <v>969</v>
      </c>
      <c r="S28" s="14">
        <f t="shared" si="25"/>
        <v>1244</v>
      </c>
      <c r="T28" s="14">
        <f t="shared" si="10"/>
        <v>2213</v>
      </c>
      <c r="U28" s="14">
        <f t="shared" si="11"/>
        <v>0</v>
      </c>
      <c r="V28" s="14">
        <f t="shared" si="12"/>
        <v>555544</v>
      </c>
      <c r="W28" s="14">
        <v>555544</v>
      </c>
      <c r="X28" s="14">
        <v>207909</v>
      </c>
      <c r="Y28" s="14">
        <v>36226</v>
      </c>
      <c r="Z28" s="14">
        <v>0</v>
      </c>
      <c r="AA28" s="14">
        <v>0</v>
      </c>
      <c r="AB28" s="14">
        <f t="shared" si="13"/>
        <v>0</v>
      </c>
      <c r="AC28" s="14">
        <v>204</v>
      </c>
      <c r="AD28" s="14">
        <v>7880</v>
      </c>
      <c r="AE28" s="14">
        <v>1222</v>
      </c>
      <c r="AF28" s="14">
        <f t="shared" si="14"/>
        <v>9102</v>
      </c>
      <c r="AG28" s="14">
        <v>81752</v>
      </c>
      <c r="AH28" s="14">
        <v>7589</v>
      </c>
      <c r="AI28" s="14">
        <f t="shared" si="15"/>
        <v>89341</v>
      </c>
      <c r="AJ28" s="14">
        <v>0</v>
      </c>
      <c r="AK28" s="14">
        <v>0</v>
      </c>
      <c r="AL28" s="14">
        <f t="shared" si="16"/>
        <v>0</v>
      </c>
      <c r="AM28" s="14"/>
      <c r="AN28" s="14">
        <f t="shared" si="17"/>
        <v>342782</v>
      </c>
      <c r="AO28" s="14"/>
      <c r="AP28" s="14">
        <v>43181</v>
      </c>
      <c r="AQ28" s="14">
        <v>10064</v>
      </c>
      <c r="AR28" s="14">
        <v>0</v>
      </c>
      <c r="AS28" s="14">
        <v>402</v>
      </c>
      <c r="AT28" s="14">
        <f t="shared" si="18"/>
        <v>402</v>
      </c>
      <c r="AU28" s="14">
        <v>0</v>
      </c>
      <c r="AV28" s="14">
        <v>10187</v>
      </c>
      <c r="AW28" s="14">
        <v>2010</v>
      </c>
      <c r="AX28" s="14">
        <f t="shared" si="19"/>
        <v>12197</v>
      </c>
      <c r="AY28" s="14">
        <v>82276</v>
      </c>
      <c r="AZ28" s="14">
        <v>62429</v>
      </c>
      <c r="BA28" s="14">
        <f t="shared" si="20"/>
        <v>144705</v>
      </c>
      <c r="BB28" s="14">
        <v>969</v>
      </c>
      <c r="BC28" s="14">
        <v>1244</v>
      </c>
      <c r="BD28" s="14">
        <f t="shared" si="21"/>
        <v>2213</v>
      </c>
      <c r="BE28" s="14"/>
      <c r="BF28" s="14">
        <f t="shared" si="22"/>
        <v>212762</v>
      </c>
    </row>
    <row r="29" spans="1:58" x14ac:dyDescent="0.35">
      <c r="A29" s="17">
        <v>2022</v>
      </c>
      <c r="B29" s="17">
        <v>10</v>
      </c>
      <c r="C29" s="18" t="str">
        <f t="shared" si="1"/>
        <v>202210</v>
      </c>
      <c r="D29" s="25">
        <v>29.86</v>
      </c>
      <c r="E29" s="84">
        <f t="shared" si="6"/>
        <v>44835</v>
      </c>
      <c r="F29" s="14">
        <f t="shared" si="2"/>
        <v>188832</v>
      </c>
      <c r="G29" s="14">
        <f t="shared" si="2"/>
        <v>39693</v>
      </c>
      <c r="H29" s="14">
        <f t="shared" si="2"/>
        <v>0</v>
      </c>
      <c r="I29" s="14">
        <f t="shared" si="2"/>
        <v>361</v>
      </c>
      <c r="J29" s="14">
        <f t="shared" si="7"/>
        <v>361</v>
      </c>
      <c r="K29" s="14">
        <f t="shared" si="23"/>
        <v>207</v>
      </c>
      <c r="L29" s="14">
        <f t="shared" si="23"/>
        <v>13528</v>
      </c>
      <c r="M29" s="14">
        <f t="shared" si="23"/>
        <v>2061</v>
      </c>
      <c r="N29" s="14">
        <f t="shared" si="8"/>
        <v>15589</v>
      </c>
      <c r="O29" s="14">
        <f t="shared" si="24"/>
        <v>140726</v>
      </c>
      <c r="P29" s="14">
        <f t="shared" si="24"/>
        <v>42235</v>
      </c>
      <c r="Q29" s="14">
        <f t="shared" si="9"/>
        <v>182961</v>
      </c>
      <c r="R29" s="14">
        <f t="shared" si="25"/>
        <v>752</v>
      </c>
      <c r="S29" s="14">
        <f t="shared" si="25"/>
        <v>775</v>
      </c>
      <c r="T29" s="14">
        <f t="shared" si="10"/>
        <v>1527</v>
      </c>
      <c r="U29" s="14">
        <f t="shared" si="11"/>
        <v>0</v>
      </c>
      <c r="V29" s="14">
        <f t="shared" si="12"/>
        <v>429170</v>
      </c>
      <c r="W29" s="14">
        <v>429170</v>
      </c>
      <c r="X29" s="14">
        <v>152687</v>
      </c>
      <c r="Y29" s="14">
        <v>31623</v>
      </c>
      <c r="Z29" s="14">
        <v>0</v>
      </c>
      <c r="AA29" s="14">
        <v>0</v>
      </c>
      <c r="AB29" s="14">
        <f t="shared" si="13"/>
        <v>0</v>
      </c>
      <c r="AC29" s="14">
        <v>207</v>
      </c>
      <c r="AD29" s="14">
        <v>5566</v>
      </c>
      <c r="AE29" s="14">
        <v>663</v>
      </c>
      <c r="AF29" s="14">
        <f t="shared" si="14"/>
        <v>6229</v>
      </c>
      <c r="AG29" s="14">
        <v>75969</v>
      </c>
      <c r="AH29" s="14">
        <v>5194</v>
      </c>
      <c r="AI29" s="14">
        <f t="shared" si="15"/>
        <v>81163</v>
      </c>
      <c r="AJ29" s="14">
        <v>86</v>
      </c>
      <c r="AK29" s="14">
        <v>0</v>
      </c>
      <c r="AL29" s="14">
        <f t="shared" si="16"/>
        <v>86</v>
      </c>
      <c r="AM29" s="14"/>
      <c r="AN29" s="14">
        <f t="shared" si="17"/>
        <v>271995</v>
      </c>
      <c r="AO29" s="14"/>
      <c r="AP29" s="14">
        <v>36145</v>
      </c>
      <c r="AQ29" s="14">
        <v>8070</v>
      </c>
      <c r="AR29" s="14">
        <v>0</v>
      </c>
      <c r="AS29" s="14">
        <v>361</v>
      </c>
      <c r="AT29" s="14">
        <f t="shared" si="18"/>
        <v>361</v>
      </c>
      <c r="AU29" s="14">
        <v>0</v>
      </c>
      <c r="AV29" s="14">
        <v>7962</v>
      </c>
      <c r="AW29" s="14">
        <v>1398</v>
      </c>
      <c r="AX29" s="14">
        <f t="shared" si="19"/>
        <v>9360</v>
      </c>
      <c r="AY29" s="14">
        <v>64757</v>
      </c>
      <c r="AZ29" s="14">
        <v>37041</v>
      </c>
      <c r="BA29" s="14">
        <f t="shared" si="20"/>
        <v>101798</v>
      </c>
      <c r="BB29" s="14">
        <v>666</v>
      </c>
      <c r="BC29" s="14">
        <v>775</v>
      </c>
      <c r="BD29" s="14">
        <f t="shared" si="21"/>
        <v>1441</v>
      </c>
      <c r="BE29" s="14"/>
      <c r="BF29" s="14">
        <f t="shared" si="22"/>
        <v>157175</v>
      </c>
    </row>
    <row r="30" spans="1:58" x14ac:dyDescent="0.35">
      <c r="A30" s="17">
        <v>2022</v>
      </c>
      <c r="B30" s="17">
        <v>11</v>
      </c>
      <c r="C30" s="18" t="str">
        <f t="shared" si="1"/>
        <v>202211</v>
      </c>
      <c r="D30" s="25">
        <v>30.67</v>
      </c>
      <c r="E30" s="84">
        <f t="shared" si="6"/>
        <v>44866</v>
      </c>
      <c r="F30" s="14">
        <f t="shared" si="2"/>
        <v>170852</v>
      </c>
      <c r="G30" s="14">
        <f t="shared" si="2"/>
        <v>37517</v>
      </c>
      <c r="H30" s="14">
        <f t="shared" si="2"/>
        <v>0</v>
      </c>
      <c r="I30" s="14">
        <f t="shared" si="2"/>
        <v>231</v>
      </c>
      <c r="J30" s="14">
        <f t="shared" si="7"/>
        <v>231</v>
      </c>
      <c r="K30" s="14">
        <f t="shared" si="23"/>
        <v>222</v>
      </c>
      <c r="L30" s="14">
        <f t="shared" si="23"/>
        <v>9302</v>
      </c>
      <c r="M30" s="14">
        <f t="shared" si="23"/>
        <v>893</v>
      </c>
      <c r="N30" s="14">
        <f t="shared" si="8"/>
        <v>10195</v>
      </c>
      <c r="O30" s="14">
        <f t="shared" si="24"/>
        <v>121029</v>
      </c>
      <c r="P30" s="14">
        <f t="shared" si="24"/>
        <v>25553</v>
      </c>
      <c r="Q30" s="14">
        <f t="shared" si="9"/>
        <v>146582</v>
      </c>
      <c r="R30" s="14">
        <f t="shared" si="25"/>
        <v>651</v>
      </c>
      <c r="S30" s="14">
        <f t="shared" si="25"/>
        <v>769</v>
      </c>
      <c r="T30" s="14">
        <f t="shared" si="10"/>
        <v>1420</v>
      </c>
      <c r="U30" s="14">
        <f t="shared" si="11"/>
        <v>0</v>
      </c>
      <c r="V30" s="14">
        <f t="shared" si="12"/>
        <v>367019</v>
      </c>
      <c r="W30" s="14">
        <v>367019</v>
      </c>
      <c r="X30" s="14">
        <v>136646</v>
      </c>
      <c r="Y30" s="14">
        <v>30261</v>
      </c>
      <c r="Z30" s="14">
        <v>0</v>
      </c>
      <c r="AA30" s="14">
        <v>0</v>
      </c>
      <c r="AB30" s="14">
        <f t="shared" si="13"/>
        <v>0</v>
      </c>
      <c r="AC30" s="14">
        <v>222</v>
      </c>
      <c r="AD30" s="14">
        <v>3078</v>
      </c>
      <c r="AE30" s="14">
        <v>150</v>
      </c>
      <c r="AF30" s="14">
        <f t="shared" si="14"/>
        <v>3228</v>
      </c>
      <c r="AG30" s="14">
        <v>65340</v>
      </c>
      <c r="AH30" s="14">
        <v>3308</v>
      </c>
      <c r="AI30" s="14">
        <f t="shared" si="15"/>
        <v>68648</v>
      </c>
      <c r="AJ30" s="14">
        <v>90</v>
      </c>
      <c r="AK30" s="14">
        <v>0</v>
      </c>
      <c r="AL30" s="14">
        <f t="shared" si="16"/>
        <v>90</v>
      </c>
      <c r="AM30" s="14"/>
      <c r="AN30" s="14">
        <f t="shared" si="17"/>
        <v>239095</v>
      </c>
      <c r="AO30" s="14"/>
      <c r="AP30" s="14">
        <v>34206</v>
      </c>
      <c r="AQ30" s="14">
        <v>7256</v>
      </c>
      <c r="AR30" s="14">
        <v>0</v>
      </c>
      <c r="AS30" s="14">
        <v>231</v>
      </c>
      <c r="AT30" s="14">
        <f t="shared" si="18"/>
        <v>231</v>
      </c>
      <c r="AU30" s="14">
        <v>0</v>
      </c>
      <c r="AV30" s="14">
        <v>6224</v>
      </c>
      <c r="AW30" s="14">
        <v>743</v>
      </c>
      <c r="AX30" s="14">
        <f t="shared" si="19"/>
        <v>6967</v>
      </c>
      <c r="AY30" s="14">
        <v>55689</v>
      </c>
      <c r="AZ30" s="14">
        <v>22245</v>
      </c>
      <c r="BA30" s="14">
        <f t="shared" si="20"/>
        <v>77934</v>
      </c>
      <c r="BB30" s="14">
        <v>561</v>
      </c>
      <c r="BC30" s="14">
        <v>769</v>
      </c>
      <c r="BD30" s="14">
        <f t="shared" si="21"/>
        <v>1330</v>
      </c>
      <c r="BE30" s="14"/>
      <c r="BF30" s="14">
        <f t="shared" si="22"/>
        <v>127924</v>
      </c>
    </row>
    <row r="31" spans="1:58" x14ac:dyDescent="0.35">
      <c r="A31" s="17">
        <v>2022</v>
      </c>
      <c r="B31" s="17">
        <v>12</v>
      </c>
      <c r="C31" s="18" t="str">
        <f t="shared" si="1"/>
        <v>202212</v>
      </c>
      <c r="D31" s="25">
        <v>31.63</v>
      </c>
      <c r="E31" s="84">
        <f t="shared" si="6"/>
        <v>44896</v>
      </c>
      <c r="F31" s="14">
        <f t="shared" si="2"/>
        <v>185526</v>
      </c>
      <c r="G31" s="14">
        <f t="shared" si="2"/>
        <v>40534</v>
      </c>
      <c r="H31" s="14">
        <f t="shared" si="2"/>
        <v>0</v>
      </c>
      <c r="I31" s="14">
        <f t="shared" si="2"/>
        <v>297</v>
      </c>
      <c r="J31" s="14">
        <f t="shared" si="7"/>
        <v>297</v>
      </c>
      <c r="K31" s="14">
        <f t="shared" si="23"/>
        <v>232</v>
      </c>
      <c r="L31" s="14">
        <f t="shared" si="23"/>
        <v>8963</v>
      </c>
      <c r="M31" s="14">
        <f t="shared" si="23"/>
        <v>1088</v>
      </c>
      <c r="N31" s="14">
        <f t="shared" si="8"/>
        <v>10051</v>
      </c>
      <c r="O31" s="14">
        <f t="shared" si="24"/>
        <v>117395</v>
      </c>
      <c r="P31" s="14">
        <f t="shared" si="24"/>
        <v>25684</v>
      </c>
      <c r="Q31" s="14">
        <f t="shared" si="9"/>
        <v>143079</v>
      </c>
      <c r="R31" s="14">
        <f t="shared" si="25"/>
        <v>1282</v>
      </c>
      <c r="S31" s="14">
        <f t="shared" si="25"/>
        <v>811</v>
      </c>
      <c r="T31" s="14">
        <f t="shared" si="10"/>
        <v>2093</v>
      </c>
      <c r="U31" s="14">
        <f t="shared" si="11"/>
        <v>0</v>
      </c>
      <c r="V31" s="14">
        <f t="shared" si="12"/>
        <v>381812</v>
      </c>
      <c r="W31" s="14">
        <v>381812</v>
      </c>
      <c r="X31" s="14">
        <v>148667</v>
      </c>
      <c r="Y31" s="14">
        <v>32832</v>
      </c>
      <c r="Z31" s="14">
        <v>0</v>
      </c>
      <c r="AA31" s="14">
        <v>0</v>
      </c>
      <c r="AB31" s="14">
        <f t="shared" si="13"/>
        <v>0</v>
      </c>
      <c r="AC31" s="14">
        <v>232</v>
      </c>
      <c r="AD31" s="14">
        <v>2642</v>
      </c>
      <c r="AE31" s="14">
        <v>330</v>
      </c>
      <c r="AF31" s="14">
        <f t="shared" si="14"/>
        <v>2972</v>
      </c>
      <c r="AG31" s="14">
        <v>59868</v>
      </c>
      <c r="AH31" s="14">
        <v>2788</v>
      </c>
      <c r="AI31" s="14">
        <f t="shared" si="15"/>
        <v>62656</v>
      </c>
      <c r="AJ31" s="14">
        <v>758</v>
      </c>
      <c r="AK31" s="14">
        <v>122</v>
      </c>
      <c r="AL31" s="14">
        <f t="shared" si="16"/>
        <v>880</v>
      </c>
      <c r="AM31" s="14"/>
      <c r="AN31" s="14">
        <f t="shared" si="17"/>
        <v>248239</v>
      </c>
      <c r="AO31" s="14"/>
      <c r="AP31" s="14">
        <v>36859</v>
      </c>
      <c r="AQ31" s="14">
        <v>7702</v>
      </c>
      <c r="AR31" s="14">
        <v>0</v>
      </c>
      <c r="AS31" s="14">
        <v>297</v>
      </c>
      <c r="AT31" s="14">
        <f t="shared" si="18"/>
        <v>297</v>
      </c>
      <c r="AU31" s="14">
        <v>0</v>
      </c>
      <c r="AV31" s="14">
        <v>6321</v>
      </c>
      <c r="AW31" s="14">
        <v>758</v>
      </c>
      <c r="AX31" s="14">
        <f t="shared" si="19"/>
        <v>7079</v>
      </c>
      <c r="AY31" s="14">
        <v>57527</v>
      </c>
      <c r="AZ31" s="14">
        <v>22896</v>
      </c>
      <c r="BA31" s="14">
        <f t="shared" si="20"/>
        <v>80423</v>
      </c>
      <c r="BB31" s="14">
        <v>524</v>
      </c>
      <c r="BC31" s="14">
        <v>689</v>
      </c>
      <c r="BD31" s="14">
        <f t="shared" si="21"/>
        <v>1213</v>
      </c>
      <c r="BE31" s="14"/>
      <c r="BF31" s="14">
        <f t="shared" si="22"/>
        <v>133573</v>
      </c>
    </row>
    <row r="32" spans="1:58" x14ac:dyDescent="0.35">
      <c r="A32" s="9">
        <v>2023</v>
      </c>
      <c r="B32" s="9">
        <v>1</v>
      </c>
      <c r="C32" s="10" t="str">
        <f t="shared" si="1"/>
        <v>202301</v>
      </c>
      <c r="D32" s="32">
        <v>32.08</v>
      </c>
      <c r="E32" s="84">
        <f t="shared" si="6"/>
        <v>44927</v>
      </c>
      <c r="F32" s="12">
        <f t="shared" si="2"/>
        <v>193217</v>
      </c>
      <c r="G32" s="12">
        <f t="shared" si="2"/>
        <v>44886</v>
      </c>
      <c r="H32" s="12">
        <f t="shared" si="2"/>
        <v>105</v>
      </c>
      <c r="I32" s="12">
        <f t="shared" si="2"/>
        <v>229</v>
      </c>
      <c r="J32" s="12">
        <f t="shared" si="7"/>
        <v>334</v>
      </c>
      <c r="K32" s="12">
        <f t="shared" si="23"/>
        <v>241</v>
      </c>
      <c r="L32" s="12">
        <f t="shared" si="23"/>
        <v>9481</v>
      </c>
      <c r="M32" s="12">
        <f t="shared" si="23"/>
        <v>1023</v>
      </c>
      <c r="N32" s="12">
        <f t="shared" si="8"/>
        <v>10504</v>
      </c>
      <c r="O32" s="12">
        <f t="shared" si="24"/>
        <v>123795</v>
      </c>
      <c r="P32" s="12">
        <f t="shared" si="24"/>
        <v>26279</v>
      </c>
      <c r="Q32" s="12">
        <f t="shared" si="9"/>
        <v>150074</v>
      </c>
      <c r="R32" s="12">
        <f t="shared" si="25"/>
        <v>1470</v>
      </c>
      <c r="S32" s="12">
        <f t="shared" si="25"/>
        <v>904</v>
      </c>
      <c r="T32" s="12">
        <f t="shared" si="10"/>
        <v>2374</v>
      </c>
      <c r="U32" s="12">
        <f t="shared" si="11"/>
        <v>0</v>
      </c>
      <c r="V32" s="12">
        <f t="shared" si="12"/>
        <v>401630</v>
      </c>
      <c r="W32" s="12">
        <v>401630</v>
      </c>
      <c r="X32" s="12">
        <v>153552</v>
      </c>
      <c r="Y32" s="12">
        <v>36920</v>
      </c>
      <c r="Z32" s="12">
        <v>0</v>
      </c>
      <c r="AA32" s="12">
        <v>0</v>
      </c>
      <c r="AB32" s="12">
        <f t="shared" si="13"/>
        <v>0</v>
      </c>
      <c r="AC32" s="12">
        <v>241</v>
      </c>
      <c r="AD32" s="12">
        <v>2933</v>
      </c>
      <c r="AE32" s="12">
        <v>264</v>
      </c>
      <c r="AF32" s="12">
        <f t="shared" si="14"/>
        <v>3197</v>
      </c>
      <c r="AG32" s="12">
        <v>63374</v>
      </c>
      <c r="AH32" s="12">
        <v>2046</v>
      </c>
      <c r="AI32" s="12">
        <f t="shared" si="15"/>
        <v>65420</v>
      </c>
      <c r="AJ32" s="12">
        <v>921</v>
      </c>
      <c r="AK32" s="12">
        <v>270</v>
      </c>
      <c r="AL32" s="12">
        <f t="shared" si="16"/>
        <v>1191</v>
      </c>
      <c r="AM32" s="12"/>
      <c r="AN32" s="12">
        <f t="shared" si="17"/>
        <v>260521</v>
      </c>
      <c r="AO32" s="12"/>
      <c r="AP32" s="12">
        <v>39665</v>
      </c>
      <c r="AQ32" s="12">
        <v>7966</v>
      </c>
      <c r="AR32" s="12">
        <v>105</v>
      </c>
      <c r="AS32" s="12">
        <v>229</v>
      </c>
      <c r="AT32" s="12">
        <f t="shared" si="18"/>
        <v>334</v>
      </c>
      <c r="AU32" s="12">
        <v>0</v>
      </c>
      <c r="AV32" s="12">
        <v>6548</v>
      </c>
      <c r="AW32" s="12">
        <v>759</v>
      </c>
      <c r="AX32" s="12">
        <f t="shared" si="19"/>
        <v>7307</v>
      </c>
      <c r="AY32" s="12">
        <v>60421</v>
      </c>
      <c r="AZ32" s="12">
        <v>24233</v>
      </c>
      <c r="BA32" s="12">
        <f t="shared" si="20"/>
        <v>84654</v>
      </c>
      <c r="BB32" s="12">
        <v>549</v>
      </c>
      <c r="BC32" s="12">
        <v>634</v>
      </c>
      <c r="BD32" s="12">
        <f t="shared" si="21"/>
        <v>1183</v>
      </c>
      <c r="BE32" s="12"/>
      <c r="BF32" s="12">
        <f t="shared" si="22"/>
        <v>141109</v>
      </c>
    </row>
    <row r="33" spans="1:58" x14ac:dyDescent="0.35">
      <c r="A33" s="9">
        <v>2023</v>
      </c>
      <c r="B33" s="9">
        <v>2</v>
      </c>
      <c r="C33" s="10" t="str">
        <f t="shared" si="1"/>
        <v>202302</v>
      </c>
      <c r="D33" s="32">
        <v>30.52</v>
      </c>
      <c r="E33" s="84">
        <f t="shared" si="6"/>
        <v>44958</v>
      </c>
      <c r="F33" s="12">
        <f t="shared" si="2"/>
        <v>182760</v>
      </c>
      <c r="G33" s="12">
        <f t="shared" si="2"/>
        <v>45190</v>
      </c>
      <c r="H33" s="12">
        <f t="shared" si="2"/>
        <v>0</v>
      </c>
      <c r="I33" s="12">
        <f t="shared" si="2"/>
        <v>328</v>
      </c>
      <c r="J33" s="12">
        <f t="shared" si="7"/>
        <v>328</v>
      </c>
      <c r="K33" s="12">
        <f t="shared" si="23"/>
        <v>233</v>
      </c>
      <c r="L33" s="12">
        <f t="shared" si="23"/>
        <v>9251</v>
      </c>
      <c r="M33" s="12">
        <f t="shared" si="23"/>
        <v>1023</v>
      </c>
      <c r="N33" s="12">
        <f t="shared" si="8"/>
        <v>10274</v>
      </c>
      <c r="O33" s="12">
        <f t="shared" si="24"/>
        <v>117918</v>
      </c>
      <c r="P33" s="12">
        <f t="shared" si="24"/>
        <v>26094</v>
      </c>
      <c r="Q33" s="12">
        <f t="shared" si="9"/>
        <v>144012</v>
      </c>
      <c r="R33" s="12">
        <f t="shared" si="25"/>
        <v>1887</v>
      </c>
      <c r="S33" s="12">
        <f t="shared" si="25"/>
        <v>849</v>
      </c>
      <c r="T33" s="12">
        <f t="shared" si="10"/>
        <v>2736</v>
      </c>
      <c r="U33" s="12">
        <f t="shared" si="11"/>
        <v>0</v>
      </c>
      <c r="V33" s="12">
        <f t="shared" si="12"/>
        <v>385533</v>
      </c>
      <c r="W33" s="12">
        <v>385533</v>
      </c>
      <c r="X33" s="12">
        <v>143872</v>
      </c>
      <c r="Y33" s="12">
        <v>37626</v>
      </c>
      <c r="Z33" s="12">
        <v>0</v>
      </c>
      <c r="AA33" s="12">
        <v>0</v>
      </c>
      <c r="AB33" s="12">
        <f t="shared" si="13"/>
        <v>0</v>
      </c>
      <c r="AC33" s="12">
        <v>233</v>
      </c>
      <c r="AD33" s="12">
        <v>2576</v>
      </c>
      <c r="AE33" s="12">
        <v>264</v>
      </c>
      <c r="AF33" s="12">
        <f t="shared" si="14"/>
        <v>2840</v>
      </c>
      <c r="AG33" s="12">
        <v>59722</v>
      </c>
      <c r="AH33" s="12">
        <v>2444</v>
      </c>
      <c r="AI33" s="12">
        <f t="shared" si="15"/>
        <v>62166</v>
      </c>
      <c r="AJ33" s="12">
        <v>1333</v>
      </c>
      <c r="AK33" s="12">
        <v>242</v>
      </c>
      <c r="AL33" s="12">
        <f t="shared" si="16"/>
        <v>1575</v>
      </c>
      <c r="AM33" s="12"/>
      <c r="AN33" s="12">
        <f t="shared" si="17"/>
        <v>248312</v>
      </c>
      <c r="AO33" s="12"/>
      <c r="AP33" s="12">
        <v>38888</v>
      </c>
      <c r="AQ33" s="12">
        <v>7564</v>
      </c>
      <c r="AR33" s="12">
        <v>0</v>
      </c>
      <c r="AS33" s="12">
        <v>328</v>
      </c>
      <c r="AT33" s="12">
        <f t="shared" si="18"/>
        <v>328</v>
      </c>
      <c r="AU33" s="12">
        <v>0</v>
      </c>
      <c r="AV33" s="12">
        <v>6675</v>
      </c>
      <c r="AW33" s="12">
        <v>759</v>
      </c>
      <c r="AX33" s="12">
        <f t="shared" si="19"/>
        <v>7434</v>
      </c>
      <c r="AY33" s="12">
        <v>58196</v>
      </c>
      <c r="AZ33" s="12">
        <v>23650</v>
      </c>
      <c r="BA33" s="12">
        <f t="shared" si="20"/>
        <v>81846</v>
      </c>
      <c r="BB33" s="12">
        <v>554</v>
      </c>
      <c r="BC33" s="12">
        <v>607</v>
      </c>
      <c r="BD33" s="12">
        <f t="shared" si="21"/>
        <v>1161</v>
      </c>
      <c r="BE33" s="12"/>
      <c r="BF33" s="12">
        <f t="shared" si="22"/>
        <v>137221</v>
      </c>
    </row>
    <row r="34" spans="1:58" x14ac:dyDescent="0.35">
      <c r="A34" s="9">
        <v>2023</v>
      </c>
      <c r="B34" s="9">
        <v>3</v>
      </c>
      <c r="C34" s="10" t="str">
        <f t="shared" si="1"/>
        <v>202303</v>
      </c>
      <c r="D34" s="32">
        <v>30.33</v>
      </c>
      <c r="E34" s="84">
        <f t="shared" si="6"/>
        <v>44986</v>
      </c>
      <c r="F34" s="12">
        <f t="shared" si="2"/>
        <v>173353</v>
      </c>
      <c r="G34" s="12">
        <f t="shared" si="2"/>
        <v>42638</v>
      </c>
      <c r="H34" s="12">
        <f t="shared" si="2"/>
        <v>0</v>
      </c>
      <c r="I34" s="12">
        <f t="shared" si="2"/>
        <v>297</v>
      </c>
      <c r="J34" s="12">
        <f t="shared" si="7"/>
        <v>297</v>
      </c>
      <c r="K34" s="12">
        <f t="shared" si="23"/>
        <v>216</v>
      </c>
      <c r="L34" s="12">
        <f t="shared" si="23"/>
        <v>8331</v>
      </c>
      <c r="M34" s="12">
        <f t="shared" si="23"/>
        <v>1106</v>
      </c>
      <c r="N34" s="12">
        <f t="shared" si="8"/>
        <v>9437</v>
      </c>
      <c r="O34" s="12">
        <f t="shared" si="24"/>
        <v>117262</v>
      </c>
      <c r="P34" s="12">
        <f t="shared" si="24"/>
        <v>24294</v>
      </c>
      <c r="Q34" s="12">
        <f t="shared" si="9"/>
        <v>141556</v>
      </c>
      <c r="R34" s="12">
        <f t="shared" si="25"/>
        <v>1329</v>
      </c>
      <c r="S34" s="12">
        <f t="shared" si="25"/>
        <v>783</v>
      </c>
      <c r="T34" s="12">
        <f t="shared" si="10"/>
        <v>2112</v>
      </c>
      <c r="U34" s="12">
        <f t="shared" si="11"/>
        <v>0</v>
      </c>
      <c r="V34" s="12">
        <f t="shared" si="12"/>
        <v>369609</v>
      </c>
      <c r="W34" s="12">
        <v>369609</v>
      </c>
      <c r="X34" s="12">
        <v>136050</v>
      </c>
      <c r="Y34" s="12">
        <v>35272</v>
      </c>
      <c r="Z34" s="12">
        <v>0</v>
      </c>
      <c r="AA34" s="12">
        <v>0</v>
      </c>
      <c r="AB34" s="12">
        <f t="shared" si="13"/>
        <v>0</v>
      </c>
      <c r="AC34" s="12">
        <v>216</v>
      </c>
      <c r="AD34" s="12">
        <v>2237</v>
      </c>
      <c r="AE34" s="12">
        <v>380</v>
      </c>
      <c r="AF34" s="12">
        <f t="shared" si="14"/>
        <v>2617</v>
      </c>
      <c r="AG34" s="12">
        <v>61930</v>
      </c>
      <c r="AH34" s="12">
        <v>2720</v>
      </c>
      <c r="AI34" s="12">
        <f t="shared" si="15"/>
        <v>64650</v>
      </c>
      <c r="AJ34" s="12">
        <v>844</v>
      </c>
      <c r="AK34" s="12">
        <v>183</v>
      </c>
      <c r="AL34" s="12">
        <f t="shared" si="16"/>
        <v>1027</v>
      </c>
      <c r="AM34" s="12"/>
      <c r="AN34" s="12">
        <f t="shared" si="17"/>
        <v>239832</v>
      </c>
      <c r="AO34" s="12"/>
      <c r="AP34" s="12">
        <v>37303</v>
      </c>
      <c r="AQ34" s="12">
        <v>7366</v>
      </c>
      <c r="AR34" s="12">
        <v>0</v>
      </c>
      <c r="AS34" s="12">
        <v>297</v>
      </c>
      <c r="AT34" s="12">
        <f t="shared" si="18"/>
        <v>297</v>
      </c>
      <c r="AU34" s="12">
        <v>0</v>
      </c>
      <c r="AV34" s="12">
        <v>6094</v>
      </c>
      <c r="AW34" s="12">
        <v>726</v>
      </c>
      <c r="AX34" s="12">
        <f t="shared" si="19"/>
        <v>6820</v>
      </c>
      <c r="AY34" s="12">
        <v>55332</v>
      </c>
      <c r="AZ34" s="12">
        <v>21574</v>
      </c>
      <c r="BA34" s="12">
        <f t="shared" si="20"/>
        <v>76906</v>
      </c>
      <c r="BB34" s="12">
        <v>485</v>
      </c>
      <c r="BC34" s="12">
        <v>600</v>
      </c>
      <c r="BD34" s="12">
        <f t="shared" si="21"/>
        <v>1085</v>
      </c>
      <c r="BE34" s="12"/>
      <c r="BF34" s="12">
        <f t="shared" si="22"/>
        <v>129777</v>
      </c>
    </row>
    <row r="35" spans="1:58" x14ac:dyDescent="0.35">
      <c r="A35" s="9">
        <v>2023</v>
      </c>
      <c r="B35" s="9">
        <v>4</v>
      </c>
      <c r="C35" s="10" t="str">
        <f t="shared" si="1"/>
        <v>202304</v>
      </c>
      <c r="D35" s="32">
        <v>28.66</v>
      </c>
      <c r="E35" s="84">
        <f t="shared" si="6"/>
        <v>45017</v>
      </c>
      <c r="F35" s="12">
        <f t="shared" si="2"/>
        <v>152167</v>
      </c>
      <c r="G35" s="12">
        <f t="shared" si="2"/>
        <v>38051</v>
      </c>
      <c r="H35" s="12">
        <f t="shared" si="2"/>
        <v>0</v>
      </c>
      <c r="I35" s="12">
        <f t="shared" si="2"/>
        <v>285</v>
      </c>
      <c r="J35" s="12">
        <f t="shared" si="7"/>
        <v>285</v>
      </c>
      <c r="K35" s="12">
        <f t="shared" si="23"/>
        <v>209</v>
      </c>
      <c r="L35" s="12">
        <f t="shared" si="23"/>
        <v>7622</v>
      </c>
      <c r="M35" s="12">
        <f t="shared" si="23"/>
        <v>955</v>
      </c>
      <c r="N35" s="12">
        <f t="shared" si="8"/>
        <v>8577</v>
      </c>
      <c r="O35" s="12">
        <f t="shared" si="24"/>
        <v>109096</v>
      </c>
      <c r="P35" s="12">
        <f t="shared" si="24"/>
        <v>23103</v>
      </c>
      <c r="Q35" s="12">
        <f t="shared" si="9"/>
        <v>132199</v>
      </c>
      <c r="R35" s="12">
        <f t="shared" si="25"/>
        <v>883</v>
      </c>
      <c r="S35" s="12">
        <f t="shared" si="25"/>
        <v>716</v>
      </c>
      <c r="T35" s="12">
        <f t="shared" si="10"/>
        <v>1599</v>
      </c>
      <c r="U35" s="12">
        <f t="shared" si="11"/>
        <v>0</v>
      </c>
      <c r="V35" s="12">
        <f t="shared" si="12"/>
        <v>333087</v>
      </c>
      <c r="W35" s="12">
        <v>333087</v>
      </c>
      <c r="X35" s="12">
        <v>116738</v>
      </c>
      <c r="Y35" s="12">
        <v>31241</v>
      </c>
      <c r="Z35" s="12">
        <v>0</v>
      </c>
      <c r="AA35" s="12">
        <v>0</v>
      </c>
      <c r="AB35" s="12">
        <f t="shared" si="13"/>
        <v>0</v>
      </c>
      <c r="AC35" s="12">
        <v>209</v>
      </c>
      <c r="AD35" s="12">
        <v>1862</v>
      </c>
      <c r="AE35" s="12">
        <v>264</v>
      </c>
      <c r="AF35" s="12">
        <f t="shared" si="14"/>
        <v>2126</v>
      </c>
      <c r="AG35" s="12">
        <v>55790</v>
      </c>
      <c r="AH35" s="12">
        <v>2179</v>
      </c>
      <c r="AI35" s="12">
        <f t="shared" si="15"/>
        <v>57969</v>
      </c>
      <c r="AJ35" s="12">
        <v>462</v>
      </c>
      <c r="AK35" s="12">
        <v>61</v>
      </c>
      <c r="AL35" s="12">
        <f t="shared" si="16"/>
        <v>523</v>
      </c>
      <c r="AM35" s="12"/>
      <c r="AN35" s="12">
        <f t="shared" si="17"/>
        <v>208806</v>
      </c>
      <c r="AO35" s="12"/>
      <c r="AP35" s="12">
        <v>35429</v>
      </c>
      <c r="AQ35" s="12">
        <v>6810</v>
      </c>
      <c r="AR35" s="12">
        <v>0</v>
      </c>
      <c r="AS35" s="12">
        <v>285</v>
      </c>
      <c r="AT35" s="12">
        <f t="shared" si="18"/>
        <v>285</v>
      </c>
      <c r="AU35" s="12">
        <v>0</v>
      </c>
      <c r="AV35" s="12">
        <v>5760</v>
      </c>
      <c r="AW35" s="12">
        <v>691</v>
      </c>
      <c r="AX35" s="12">
        <f t="shared" si="19"/>
        <v>6451</v>
      </c>
      <c r="AY35" s="12">
        <v>53306</v>
      </c>
      <c r="AZ35" s="12">
        <v>20924</v>
      </c>
      <c r="BA35" s="12">
        <f t="shared" si="20"/>
        <v>74230</v>
      </c>
      <c r="BB35" s="12">
        <v>421</v>
      </c>
      <c r="BC35" s="12">
        <v>655</v>
      </c>
      <c r="BD35" s="12">
        <f t="shared" si="21"/>
        <v>1076</v>
      </c>
      <c r="BE35" s="12"/>
      <c r="BF35" s="12">
        <f t="shared" si="22"/>
        <v>124281</v>
      </c>
    </row>
    <row r="36" spans="1:58" x14ac:dyDescent="0.35">
      <c r="A36" s="9">
        <v>2023</v>
      </c>
      <c r="B36" s="9">
        <v>5</v>
      </c>
      <c r="C36" s="10" t="str">
        <f t="shared" si="1"/>
        <v>202305</v>
      </c>
      <c r="D36" s="32">
        <v>28.81</v>
      </c>
      <c r="E36" s="84">
        <f t="shared" si="6"/>
        <v>45047</v>
      </c>
      <c r="F36" s="12">
        <f t="shared" si="2"/>
        <v>151878</v>
      </c>
      <c r="G36" s="12">
        <f t="shared" si="2"/>
        <v>36047</v>
      </c>
      <c r="H36" s="12">
        <f t="shared" si="2"/>
        <v>0</v>
      </c>
      <c r="I36" s="12">
        <f t="shared" si="2"/>
        <v>230</v>
      </c>
      <c r="J36" s="12">
        <f t="shared" si="7"/>
        <v>230</v>
      </c>
      <c r="K36" s="12">
        <f t="shared" si="23"/>
        <v>197</v>
      </c>
      <c r="L36" s="12">
        <f t="shared" si="23"/>
        <v>8681</v>
      </c>
      <c r="M36" s="12">
        <f t="shared" si="23"/>
        <v>1021</v>
      </c>
      <c r="N36" s="12">
        <f t="shared" si="8"/>
        <v>9702</v>
      </c>
      <c r="O36" s="12">
        <f t="shared" si="24"/>
        <v>115716</v>
      </c>
      <c r="P36" s="12">
        <f t="shared" si="24"/>
        <v>23168</v>
      </c>
      <c r="Q36" s="12">
        <f t="shared" si="9"/>
        <v>138884</v>
      </c>
      <c r="R36" s="12">
        <f t="shared" si="25"/>
        <v>714</v>
      </c>
      <c r="S36" s="12">
        <f t="shared" si="25"/>
        <v>716</v>
      </c>
      <c r="T36" s="12">
        <f t="shared" si="10"/>
        <v>1430</v>
      </c>
      <c r="U36" s="12">
        <f t="shared" si="11"/>
        <v>0</v>
      </c>
      <c r="V36" s="12">
        <f t="shared" si="12"/>
        <v>338368</v>
      </c>
      <c r="W36" s="12">
        <v>338368</v>
      </c>
      <c r="X36" s="12">
        <v>118067</v>
      </c>
      <c r="Y36" s="12">
        <v>29211</v>
      </c>
      <c r="Z36" s="12">
        <v>0</v>
      </c>
      <c r="AA36" s="12">
        <v>0</v>
      </c>
      <c r="AB36" s="12">
        <f t="shared" si="13"/>
        <v>0</v>
      </c>
      <c r="AC36" s="12">
        <v>197</v>
      </c>
      <c r="AD36" s="12">
        <v>2666</v>
      </c>
      <c r="AE36" s="12">
        <v>256</v>
      </c>
      <c r="AF36" s="12">
        <f t="shared" si="14"/>
        <v>2922</v>
      </c>
      <c r="AG36" s="12">
        <v>61845</v>
      </c>
      <c r="AH36" s="12">
        <v>2653</v>
      </c>
      <c r="AI36" s="12">
        <f t="shared" si="15"/>
        <v>64498</v>
      </c>
      <c r="AJ36" s="12">
        <v>172</v>
      </c>
      <c r="AK36" s="12">
        <v>61</v>
      </c>
      <c r="AL36" s="12">
        <f t="shared" si="16"/>
        <v>233</v>
      </c>
      <c r="AM36" s="12"/>
      <c r="AN36" s="12">
        <f t="shared" si="17"/>
        <v>215128</v>
      </c>
      <c r="AO36" s="12"/>
      <c r="AP36" s="12">
        <v>33811</v>
      </c>
      <c r="AQ36" s="12">
        <v>6836</v>
      </c>
      <c r="AR36" s="12">
        <v>0</v>
      </c>
      <c r="AS36" s="12">
        <v>230</v>
      </c>
      <c r="AT36" s="12">
        <f t="shared" si="18"/>
        <v>230</v>
      </c>
      <c r="AU36" s="12">
        <v>0</v>
      </c>
      <c r="AV36" s="12">
        <v>6015</v>
      </c>
      <c r="AW36" s="12">
        <v>765</v>
      </c>
      <c r="AX36" s="12">
        <f t="shared" si="19"/>
        <v>6780</v>
      </c>
      <c r="AY36" s="12">
        <v>53871</v>
      </c>
      <c r="AZ36" s="12">
        <v>20515</v>
      </c>
      <c r="BA36" s="12">
        <f t="shared" si="20"/>
        <v>74386</v>
      </c>
      <c r="BB36" s="12">
        <v>542</v>
      </c>
      <c r="BC36" s="12">
        <v>655</v>
      </c>
      <c r="BD36" s="12">
        <f t="shared" si="21"/>
        <v>1197</v>
      </c>
      <c r="BE36" s="12"/>
      <c r="BF36" s="12">
        <f t="shared" si="22"/>
        <v>123240</v>
      </c>
    </row>
    <row r="37" spans="1:58" x14ac:dyDescent="0.35">
      <c r="A37" s="9">
        <v>2023</v>
      </c>
      <c r="B37" s="9">
        <v>6</v>
      </c>
      <c r="C37" s="10" t="str">
        <f t="shared" si="1"/>
        <v>202306</v>
      </c>
      <c r="D37" s="32">
        <v>30.67</v>
      </c>
      <c r="E37" s="84">
        <f t="shared" si="6"/>
        <v>45078</v>
      </c>
      <c r="F37" s="12">
        <f t="shared" si="2"/>
        <v>190849</v>
      </c>
      <c r="G37" s="12">
        <f t="shared" si="2"/>
        <v>42055</v>
      </c>
      <c r="H37" s="12">
        <f t="shared" si="2"/>
        <v>0</v>
      </c>
      <c r="I37" s="12">
        <f t="shared" si="2"/>
        <v>276</v>
      </c>
      <c r="J37" s="12">
        <f t="shared" si="7"/>
        <v>276</v>
      </c>
      <c r="K37" s="12">
        <f t="shared" si="23"/>
        <v>207</v>
      </c>
      <c r="L37" s="12">
        <f t="shared" si="23"/>
        <v>12575</v>
      </c>
      <c r="M37" s="12">
        <f t="shared" si="23"/>
        <v>2351</v>
      </c>
      <c r="N37" s="12">
        <f t="shared" si="8"/>
        <v>14926</v>
      </c>
      <c r="O37" s="12">
        <f t="shared" si="24"/>
        <v>144755</v>
      </c>
      <c r="P37" s="12">
        <f t="shared" si="24"/>
        <v>43382</v>
      </c>
      <c r="Q37" s="12">
        <f t="shared" si="9"/>
        <v>188137</v>
      </c>
      <c r="R37" s="12">
        <f t="shared" si="25"/>
        <v>798</v>
      </c>
      <c r="S37" s="12">
        <f t="shared" si="25"/>
        <v>1096</v>
      </c>
      <c r="T37" s="12">
        <f t="shared" si="10"/>
        <v>1894</v>
      </c>
      <c r="U37" s="12">
        <f t="shared" si="11"/>
        <v>0</v>
      </c>
      <c r="V37" s="12">
        <f t="shared" si="12"/>
        <v>438344</v>
      </c>
      <c r="W37" s="12">
        <v>438344</v>
      </c>
      <c r="X37" s="12">
        <v>152171</v>
      </c>
      <c r="Y37" s="12">
        <v>33817</v>
      </c>
      <c r="Z37" s="12">
        <v>0</v>
      </c>
      <c r="AA37" s="12">
        <v>0</v>
      </c>
      <c r="AB37" s="12">
        <f t="shared" si="13"/>
        <v>0</v>
      </c>
      <c r="AC37" s="12">
        <v>207</v>
      </c>
      <c r="AD37" s="12">
        <v>4333</v>
      </c>
      <c r="AE37" s="12">
        <v>934</v>
      </c>
      <c r="AF37" s="12">
        <f t="shared" si="14"/>
        <v>5267</v>
      </c>
      <c r="AG37" s="12">
        <v>76924</v>
      </c>
      <c r="AH37" s="12">
        <v>5390</v>
      </c>
      <c r="AI37" s="12">
        <f t="shared" si="15"/>
        <v>82314</v>
      </c>
      <c r="AJ37" s="12">
        <v>88</v>
      </c>
      <c r="AK37" s="12">
        <v>80</v>
      </c>
      <c r="AL37" s="12">
        <f t="shared" si="16"/>
        <v>168</v>
      </c>
      <c r="AM37" s="12"/>
      <c r="AN37" s="12">
        <f t="shared" si="17"/>
        <v>273944</v>
      </c>
      <c r="AO37" s="12"/>
      <c r="AP37" s="12">
        <v>38678</v>
      </c>
      <c r="AQ37" s="12">
        <v>8238</v>
      </c>
      <c r="AR37" s="12">
        <v>0</v>
      </c>
      <c r="AS37" s="12">
        <v>276</v>
      </c>
      <c r="AT37" s="12">
        <f t="shared" si="18"/>
        <v>276</v>
      </c>
      <c r="AU37" s="12">
        <v>0</v>
      </c>
      <c r="AV37" s="12">
        <v>8242</v>
      </c>
      <c r="AW37" s="12">
        <v>1417</v>
      </c>
      <c r="AX37" s="12">
        <f t="shared" si="19"/>
        <v>9659</v>
      </c>
      <c r="AY37" s="12">
        <v>67831</v>
      </c>
      <c r="AZ37" s="12">
        <v>37992</v>
      </c>
      <c r="BA37" s="12">
        <f t="shared" si="20"/>
        <v>105823</v>
      </c>
      <c r="BB37" s="12">
        <v>710</v>
      </c>
      <c r="BC37" s="12">
        <v>1016</v>
      </c>
      <c r="BD37" s="12">
        <f t="shared" si="21"/>
        <v>1726</v>
      </c>
      <c r="BE37" s="12"/>
      <c r="BF37" s="12">
        <f t="shared" si="22"/>
        <v>164400</v>
      </c>
    </row>
    <row r="38" spans="1:58" x14ac:dyDescent="0.35">
      <c r="A38" s="9">
        <v>2023</v>
      </c>
      <c r="B38" s="9">
        <v>7</v>
      </c>
      <c r="C38" s="10" t="str">
        <f t="shared" si="1"/>
        <v>202307</v>
      </c>
      <c r="D38" s="32">
        <v>30.67</v>
      </c>
      <c r="E38" s="84">
        <f t="shared" si="6"/>
        <v>45108</v>
      </c>
      <c r="F38" s="12">
        <f t="shared" si="2"/>
        <v>265600</v>
      </c>
      <c r="G38" s="12">
        <f t="shared" si="2"/>
        <v>47290</v>
      </c>
      <c r="H38" s="12">
        <f t="shared" si="2"/>
        <v>0</v>
      </c>
      <c r="I38" s="12">
        <f t="shared" si="2"/>
        <v>422</v>
      </c>
      <c r="J38" s="12">
        <f t="shared" si="7"/>
        <v>422</v>
      </c>
      <c r="K38" s="12">
        <f t="shared" si="23"/>
        <v>200</v>
      </c>
      <c r="L38" s="12">
        <f t="shared" si="23"/>
        <v>17535</v>
      </c>
      <c r="M38" s="12">
        <f t="shared" si="23"/>
        <v>2926</v>
      </c>
      <c r="N38" s="12">
        <f t="shared" si="8"/>
        <v>20461</v>
      </c>
      <c r="O38" s="12">
        <f t="shared" si="24"/>
        <v>163991</v>
      </c>
      <c r="P38" s="12">
        <f t="shared" si="24"/>
        <v>69478</v>
      </c>
      <c r="Q38" s="12">
        <f t="shared" si="9"/>
        <v>233469</v>
      </c>
      <c r="R38" s="12">
        <f t="shared" si="25"/>
        <v>1138</v>
      </c>
      <c r="S38" s="12">
        <f t="shared" si="25"/>
        <v>1133</v>
      </c>
      <c r="T38" s="12">
        <f t="shared" si="10"/>
        <v>2271</v>
      </c>
      <c r="U38" s="12">
        <f t="shared" si="11"/>
        <v>0</v>
      </c>
      <c r="V38" s="12">
        <f t="shared" si="12"/>
        <v>569713</v>
      </c>
      <c r="W38" s="12">
        <v>569713</v>
      </c>
      <c r="X38" s="12">
        <v>221332</v>
      </c>
      <c r="Y38" s="12">
        <v>37203</v>
      </c>
      <c r="Z38" s="12">
        <v>0</v>
      </c>
      <c r="AA38" s="12">
        <v>0</v>
      </c>
      <c r="AB38" s="12">
        <f t="shared" si="13"/>
        <v>0</v>
      </c>
      <c r="AC38" s="12">
        <v>200</v>
      </c>
      <c r="AD38" s="12">
        <v>7448</v>
      </c>
      <c r="AE38" s="12">
        <v>857</v>
      </c>
      <c r="AF38" s="12">
        <f t="shared" si="14"/>
        <v>8305</v>
      </c>
      <c r="AG38" s="12">
        <v>78724</v>
      </c>
      <c r="AH38" s="12">
        <v>7297</v>
      </c>
      <c r="AI38" s="12">
        <f t="shared" si="15"/>
        <v>86021</v>
      </c>
      <c r="AJ38" s="12">
        <v>105</v>
      </c>
      <c r="AK38" s="12">
        <v>0</v>
      </c>
      <c r="AL38" s="12">
        <f t="shared" si="16"/>
        <v>105</v>
      </c>
      <c r="AM38" s="12"/>
      <c r="AN38" s="12">
        <f t="shared" si="17"/>
        <v>353166</v>
      </c>
      <c r="AO38" s="12"/>
      <c r="AP38" s="12">
        <v>44268</v>
      </c>
      <c r="AQ38" s="12">
        <v>10087</v>
      </c>
      <c r="AR38" s="12">
        <v>0</v>
      </c>
      <c r="AS38" s="12">
        <v>422</v>
      </c>
      <c r="AT38" s="12">
        <f t="shared" si="18"/>
        <v>422</v>
      </c>
      <c r="AU38" s="12">
        <v>0</v>
      </c>
      <c r="AV38" s="12">
        <v>10087</v>
      </c>
      <c r="AW38" s="12">
        <v>2069</v>
      </c>
      <c r="AX38" s="12">
        <f t="shared" si="19"/>
        <v>12156</v>
      </c>
      <c r="AY38" s="12">
        <v>85267</v>
      </c>
      <c r="AZ38" s="12">
        <v>62181</v>
      </c>
      <c r="BA38" s="12">
        <f t="shared" si="20"/>
        <v>147448</v>
      </c>
      <c r="BB38" s="12">
        <v>1033</v>
      </c>
      <c r="BC38" s="12">
        <v>1133</v>
      </c>
      <c r="BD38" s="12">
        <f t="shared" si="21"/>
        <v>2166</v>
      </c>
      <c r="BE38" s="12"/>
      <c r="BF38" s="12">
        <f t="shared" si="22"/>
        <v>216547</v>
      </c>
    </row>
    <row r="39" spans="1:58" x14ac:dyDescent="0.35">
      <c r="A39" s="9">
        <v>2023</v>
      </c>
      <c r="B39" s="9">
        <v>8</v>
      </c>
      <c r="C39" s="10" t="str">
        <f t="shared" si="1"/>
        <v>202308</v>
      </c>
      <c r="D39" s="32">
        <v>29.57</v>
      </c>
      <c r="E39" s="84">
        <f t="shared" si="6"/>
        <v>45139</v>
      </c>
      <c r="F39" s="12">
        <f t="shared" si="2"/>
        <v>272553</v>
      </c>
      <c r="G39" s="12">
        <f t="shared" si="2"/>
        <v>48605</v>
      </c>
      <c r="H39" s="12">
        <f t="shared" si="2"/>
        <v>0</v>
      </c>
      <c r="I39" s="12">
        <f t="shared" si="2"/>
        <v>414</v>
      </c>
      <c r="J39" s="12">
        <f t="shared" si="7"/>
        <v>414</v>
      </c>
      <c r="K39" s="12">
        <f t="shared" si="23"/>
        <v>190</v>
      </c>
      <c r="L39" s="12">
        <f t="shared" si="23"/>
        <v>18192</v>
      </c>
      <c r="M39" s="12">
        <f t="shared" si="23"/>
        <v>3477</v>
      </c>
      <c r="N39" s="12">
        <f t="shared" si="8"/>
        <v>21669</v>
      </c>
      <c r="O39" s="12">
        <f t="shared" si="24"/>
        <v>161676</v>
      </c>
      <c r="P39" s="12">
        <f t="shared" si="24"/>
        <v>71357</v>
      </c>
      <c r="Q39" s="12">
        <f t="shared" si="9"/>
        <v>233033</v>
      </c>
      <c r="R39" s="12">
        <f t="shared" si="25"/>
        <v>1076</v>
      </c>
      <c r="S39" s="12">
        <f t="shared" si="25"/>
        <v>1300</v>
      </c>
      <c r="T39" s="12">
        <f t="shared" si="10"/>
        <v>2376</v>
      </c>
      <c r="U39" s="12">
        <f t="shared" si="11"/>
        <v>0</v>
      </c>
      <c r="V39" s="12">
        <f t="shared" si="12"/>
        <v>578840</v>
      </c>
      <c r="W39" s="12">
        <v>578840</v>
      </c>
      <c r="X39" s="12">
        <v>227862</v>
      </c>
      <c r="Y39" s="12">
        <v>38315</v>
      </c>
      <c r="Z39" s="12">
        <v>0</v>
      </c>
      <c r="AA39" s="12">
        <v>0</v>
      </c>
      <c r="AB39" s="12">
        <f t="shared" si="13"/>
        <v>0</v>
      </c>
      <c r="AC39" s="12">
        <v>190</v>
      </c>
      <c r="AD39" s="12">
        <v>8294</v>
      </c>
      <c r="AE39" s="12">
        <v>1345</v>
      </c>
      <c r="AF39" s="12">
        <f t="shared" si="14"/>
        <v>9639</v>
      </c>
      <c r="AG39" s="12">
        <v>77203</v>
      </c>
      <c r="AH39" s="12">
        <v>6998</v>
      </c>
      <c r="AI39" s="12">
        <f t="shared" si="15"/>
        <v>84201</v>
      </c>
      <c r="AJ39" s="12">
        <v>104</v>
      </c>
      <c r="AK39" s="12">
        <v>0</v>
      </c>
      <c r="AL39" s="12">
        <f t="shared" si="16"/>
        <v>104</v>
      </c>
      <c r="AM39" s="12"/>
      <c r="AN39" s="12">
        <f t="shared" si="17"/>
        <v>360311</v>
      </c>
      <c r="AO39" s="12"/>
      <c r="AP39" s="12">
        <v>44691</v>
      </c>
      <c r="AQ39" s="12">
        <v>10290</v>
      </c>
      <c r="AR39" s="12">
        <v>0</v>
      </c>
      <c r="AS39" s="12">
        <v>414</v>
      </c>
      <c r="AT39" s="12">
        <f t="shared" si="18"/>
        <v>414</v>
      </c>
      <c r="AU39" s="12">
        <v>0</v>
      </c>
      <c r="AV39" s="12">
        <v>9898</v>
      </c>
      <c r="AW39" s="12">
        <v>2132</v>
      </c>
      <c r="AX39" s="12">
        <f t="shared" si="19"/>
        <v>12030</v>
      </c>
      <c r="AY39" s="12">
        <v>84473</v>
      </c>
      <c r="AZ39" s="12">
        <v>64359</v>
      </c>
      <c r="BA39" s="12">
        <f t="shared" si="20"/>
        <v>148832</v>
      </c>
      <c r="BB39" s="12">
        <v>972</v>
      </c>
      <c r="BC39" s="12">
        <v>1300</v>
      </c>
      <c r="BD39" s="12">
        <f t="shared" si="21"/>
        <v>2272</v>
      </c>
      <c r="BE39" s="12"/>
      <c r="BF39" s="12">
        <f t="shared" si="22"/>
        <v>218529</v>
      </c>
    </row>
    <row r="40" spans="1:58" x14ac:dyDescent="0.35">
      <c r="A40" s="9">
        <v>2023</v>
      </c>
      <c r="B40" s="9">
        <v>9</v>
      </c>
      <c r="C40" s="10" t="str">
        <f t="shared" si="1"/>
        <v>202309</v>
      </c>
      <c r="D40" s="32">
        <v>30.52</v>
      </c>
      <c r="E40" s="84">
        <f t="shared" si="6"/>
        <v>45170</v>
      </c>
      <c r="F40" s="12">
        <f t="shared" ref="F40:I72" si="26">X40+AP40</f>
        <v>248250</v>
      </c>
      <c r="G40" s="12">
        <f t="shared" si="26"/>
        <v>47350</v>
      </c>
      <c r="H40" s="12">
        <f t="shared" si="26"/>
        <v>0</v>
      </c>
      <c r="I40" s="12">
        <f t="shared" si="26"/>
        <v>402</v>
      </c>
      <c r="J40" s="12">
        <f t="shared" si="7"/>
        <v>402</v>
      </c>
      <c r="K40" s="12">
        <f t="shared" si="23"/>
        <v>204</v>
      </c>
      <c r="L40" s="12">
        <f t="shared" si="23"/>
        <v>17803</v>
      </c>
      <c r="M40" s="12">
        <f t="shared" si="23"/>
        <v>3232</v>
      </c>
      <c r="N40" s="12">
        <f t="shared" si="8"/>
        <v>21035</v>
      </c>
      <c r="O40" s="12">
        <f t="shared" si="24"/>
        <v>161059</v>
      </c>
      <c r="P40" s="12">
        <f t="shared" si="24"/>
        <v>69378</v>
      </c>
      <c r="Q40" s="12">
        <f t="shared" si="9"/>
        <v>230437</v>
      </c>
      <c r="R40" s="12">
        <f t="shared" si="25"/>
        <v>969</v>
      </c>
      <c r="S40" s="12">
        <f t="shared" si="25"/>
        <v>1244</v>
      </c>
      <c r="T40" s="12">
        <f t="shared" si="10"/>
        <v>2213</v>
      </c>
      <c r="U40" s="12">
        <f t="shared" si="11"/>
        <v>0</v>
      </c>
      <c r="V40" s="12">
        <f t="shared" si="12"/>
        <v>549891</v>
      </c>
      <c r="W40" s="12">
        <v>549891</v>
      </c>
      <c r="X40" s="12">
        <v>204380</v>
      </c>
      <c r="Y40" s="12">
        <v>37202</v>
      </c>
      <c r="Z40" s="12">
        <v>0</v>
      </c>
      <c r="AA40" s="12">
        <v>0</v>
      </c>
      <c r="AB40" s="12">
        <f t="shared" si="13"/>
        <v>0</v>
      </c>
      <c r="AC40" s="12">
        <v>204</v>
      </c>
      <c r="AD40" s="12">
        <v>7648</v>
      </c>
      <c r="AE40" s="12">
        <v>1222</v>
      </c>
      <c r="AF40" s="12">
        <f t="shared" si="14"/>
        <v>8870</v>
      </c>
      <c r="AG40" s="12">
        <v>78746</v>
      </c>
      <c r="AH40" s="12">
        <v>7249</v>
      </c>
      <c r="AI40" s="12">
        <f t="shared" si="15"/>
        <v>85995</v>
      </c>
      <c r="AJ40" s="12">
        <v>0</v>
      </c>
      <c r="AK40" s="12">
        <v>0</v>
      </c>
      <c r="AL40" s="12">
        <f t="shared" si="16"/>
        <v>0</v>
      </c>
      <c r="AM40" s="12"/>
      <c r="AN40" s="12">
        <f t="shared" si="17"/>
        <v>336651</v>
      </c>
      <c r="AO40" s="12"/>
      <c r="AP40" s="12">
        <v>43870</v>
      </c>
      <c r="AQ40" s="12">
        <v>10148</v>
      </c>
      <c r="AR40" s="12">
        <v>0</v>
      </c>
      <c r="AS40" s="12">
        <v>402</v>
      </c>
      <c r="AT40" s="12">
        <f t="shared" si="18"/>
        <v>402</v>
      </c>
      <c r="AU40" s="12">
        <v>0</v>
      </c>
      <c r="AV40" s="12">
        <v>10155</v>
      </c>
      <c r="AW40" s="12">
        <v>2010</v>
      </c>
      <c r="AX40" s="12">
        <f t="shared" si="19"/>
        <v>12165</v>
      </c>
      <c r="AY40" s="12">
        <v>82313</v>
      </c>
      <c r="AZ40" s="12">
        <v>62129</v>
      </c>
      <c r="BA40" s="12">
        <f t="shared" si="20"/>
        <v>144442</v>
      </c>
      <c r="BB40" s="12">
        <v>969</v>
      </c>
      <c r="BC40" s="12">
        <v>1244</v>
      </c>
      <c r="BD40" s="12">
        <f t="shared" si="21"/>
        <v>2213</v>
      </c>
      <c r="BE40" s="12"/>
      <c r="BF40" s="12">
        <f t="shared" si="22"/>
        <v>213240</v>
      </c>
    </row>
    <row r="41" spans="1:58" x14ac:dyDescent="0.35">
      <c r="A41" s="9">
        <v>2023</v>
      </c>
      <c r="B41" s="9">
        <v>10</v>
      </c>
      <c r="C41" s="10" t="str">
        <f t="shared" si="1"/>
        <v>202310</v>
      </c>
      <c r="D41" s="32">
        <v>29.86</v>
      </c>
      <c r="E41" s="84">
        <f t="shared" si="6"/>
        <v>45200</v>
      </c>
      <c r="F41" s="12">
        <f t="shared" si="26"/>
        <v>186891</v>
      </c>
      <c r="G41" s="12">
        <f t="shared" si="26"/>
        <v>41101</v>
      </c>
      <c r="H41" s="12">
        <f t="shared" si="26"/>
        <v>0</v>
      </c>
      <c r="I41" s="12">
        <f t="shared" si="26"/>
        <v>365</v>
      </c>
      <c r="J41" s="12">
        <f t="shared" si="7"/>
        <v>365</v>
      </c>
      <c r="K41" s="12">
        <f t="shared" si="23"/>
        <v>207</v>
      </c>
      <c r="L41" s="12">
        <f t="shared" si="23"/>
        <v>13518</v>
      </c>
      <c r="M41" s="12">
        <f t="shared" si="23"/>
        <v>2109</v>
      </c>
      <c r="N41" s="12">
        <f t="shared" si="8"/>
        <v>15627</v>
      </c>
      <c r="O41" s="12">
        <f t="shared" si="24"/>
        <v>141114</v>
      </c>
      <c r="P41" s="12">
        <f t="shared" si="24"/>
        <v>43054</v>
      </c>
      <c r="Q41" s="12">
        <f t="shared" si="9"/>
        <v>184168</v>
      </c>
      <c r="R41" s="12">
        <f t="shared" si="25"/>
        <v>763</v>
      </c>
      <c r="S41" s="12">
        <f t="shared" si="25"/>
        <v>788</v>
      </c>
      <c r="T41" s="12">
        <f t="shared" si="10"/>
        <v>1551</v>
      </c>
      <c r="U41" s="12">
        <f t="shared" si="11"/>
        <v>0</v>
      </c>
      <c r="V41" s="12">
        <f t="shared" si="12"/>
        <v>429910</v>
      </c>
      <c r="W41" s="12">
        <v>429910</v>
      </c>
      <c r="X41" s="12">
        <v>150093</v>
      </c>
      <c r="Y41" s="12">
        <v>33147</v>
      </c>
      <c r="Z41" s="12">
        <v>0</v>
      </c>
      <c r="AA41" s="12">
        <v>0</v>
      </c>
      <c r="AB41" s="12">
        <f t="shared" si="13"/>
        <v>0</v>
      </c>
      <c r="AC41" s="12">
        <v>207</v>
      </c>
      <c r="AD41" s="12">
        <v>5443</v>
      </c>
      <c r="AE41" s="12">
        <v>677</v>
      </c>
      <c r="AF41" s="12">
        <f t="shared" si="14"/>
        <v>6120</v>
      </c>
      <c r="AG41" s="12">
        <v>76066</v>
      </c>
      <c r="AH41" s="12">
        <v>5272</v>
      </c>
      <c r="AI41" s="12">
        <f t="shared" si="15"/>
        <v>81338</v>
      </c>
      <c r="AJ41" s="12">
        <v>88</v>
      </c>
      <c r="AK41" s="12">
        <v>0</v>
      </c>
      <c r="AL41" s="12">
        <f t="shared" si="16"/>
        <v>88</v>
      </c>
      <c r="AM41" s="12"/>
      <c r="AN41" s="12">
        <f t="shared" si="17"/>
        <v>270993</v>
      </c>
      <c r="AO41" s="12"/>
      <c r="AP41" s="12">
        <v>36798</v>
      </c>
      <c r="AQ41" s="12">
        <v>7954</v>
      </c>
      <c r="AR41" s="12">
        <v>0</v>
      </c>
      <c r="AS41" s="12">
        <v>365</v>
      </c>
      <c r="AT41" s="12">
        <f t="shared" si="18"/>
        <v>365</v>
      </c>
      <c r="AU41" s="12">
        <v>0</v>
      </c>
      <c r="AV41" s="12">
        <v>8075</v>
      </c>
      <c r="AW41" s="12">
        <v>1432</v>
      </c>
      <c r="AX41" s="12">
        <f t="shared" si="19"/>
        <v>9507</v>
      </c>
      <c r="AY41" s="12">
        <v>65048</v>
      </c>
      <c r="AZ41" s="12">
        <v>37782</v>
      </c>
      <c r="BA41" s="12">
        <f t="shared" si="20"/>
        <v>102830</v>
      </c>
      <c r="BB41" s="12">
        <v>675</v>
      </c>
      <c r="BC41" s="12">
        <v>788</v>
      </c>
      <c r="BD41" s="12">
        <f t="shared" si="21"/>
        <v>1463</v>
      </c>
      <c r="BE41" s="12"/>
      <c r="BF41" s="12">
        <f t="shared" si="22"/>
        <v>158917</v>
      </c>
    </row>
    <row r="42" spans="1:58" x14ac:dyDescent="0.35">
      <c r="A42" s="9">
        <v>2023</v>
      </c>
      <c r="B42" s="9">
        <v>11</v>
      </c>
      <c r="C42" s="10" t="str">
        <f t="shared" si="1"/>
        <v>202311</v>
      </c>
      <c r="D42" s="32">
        <v>30.67</v>
      </c>
      <c r="E42" s="84">
        <f t="shared" si="6"/>
        <v>45231</v>
      </c>
      <c r="F42" s="12">
        <f t="shared" si="26"/>
        <v>169398</v>
      </c>
      <c r="G42" s="12">
        <f t="shared" si="26"/>
        <v>38631</v>
      </c>
      <c r="H42" s="12">
        <f t="shared" si="26"/>
        <v>0</v>
      </c>
      <c r="I42" s="12">
        <f t="shared" si="26"/>
        <v>231</v>
      </c>
      <c r="J42" s="12">
        <f t="shared" si="7"/>
        <v>231</v>
      </c>
      <c r="K42" s="12">
        <f t="shared" si="23"/>
        <v>222</v>
      </c>
      <c r="L42" s="12">
        <f t="shared" si="23"/>
        <v>9277</v>
      </c>
      <c r="M42" s="12">
        <f t="shared" si="23"/>
        <v>837</v>
      </c>
      <c r="N42" s="12">
        <f t="shared" si="8"/>
        <v>10114</v>
      </c>
      <c r="O42" s="12">
        <f t="shared" si="24"/>
        <v>120585</v>
      </c>
      <c r="P42" s="12">
        <f t="shared" si="24"/>
        <v>25500</v>
      </c>
      <c r="Q42" s="12">
        <f t="shared" si="9"/>
        <v>146085</v>
      </c>
      <c r="R42" s="12">
        <f t="shared" si="25"/>
        <v>653</v>
      </c>
      <c r="S42" s="12">
        <f t="shared" si="25"/>
        <v>770</v>
      </c>
      <c r="T42" s="12">
        <f t="shared" si="10"/>
        <v>1423</v>
      </c>
      <c r="U42" s="12">
        <f t="shared" si="11"/>
        <v>0</v>
      </c>
      <c r="V42" s="12">
        <f t="shared" si="12"/>
        <v>366104</v>
      </c>
      <c r="W42" s="12">
        <v>366104</v>
      </c>
      <c r="X42" s="12">
        <v>134787</v>
      </c>
      <c r="Y42" s="12">
        <v>31492</v>
      </c>
      <c r="Z42" s="12">
        <v>0</v>
      </c>
      <c r="AA42" s="12">
        <v>0</v>
      </c>
      <c r="AB42" s="12">
        <f t="shared" si="13"/>
        <v>0</v>
      </c>
      <c r="AC42" s="12">
        <v>222</v>
      </c>
      <c r="AD42" s="12">
        <v>3047</v>
      </c>
      <c r="AE42" s="12">
        <v>92</v>
      </c>
      <c r="AF42" s="12">
        <f t="shared" si="14"/>
        <v>3139</v>
      </c>
      <c r="AG42" s="12">
        <v>64940</v>
      </c>
      <c r="AH42" s="12">
        <v>3222</v>
      </c>
      <c r="AI42" s="12">
        <f t="shared" si="15"/>
        <v>68162</v>
      </c>
      <c r="AJ42" s="12">
        <v>90</v>
      </c>
      <c r="AK42" s="12">
        <v>0</v>
      </c>
      <c r="AL42" s="12">
        <f t="shared" si="16"/>
        <v>90</v>
      </c>
      <c r="AM42" s="12"/>
      <c r="AN42" s="12">
        <f t="shared" si="17"/>
        <v>237892</v>
      </c>
      <c r="AO42" s="12"/>
      <c r="AP42" s="12">
        <v>34611</v>
      </c>
      <c r="AQ42" s="12">
        <v>7139</v>
      </c>
      <c r="AR42" s="12">
        <v>0</v>
      </c>
      <c r="AS42" s="12">
        <v>231</v>
      </c>
      <c r="AT42" s="12">
        <f t="shared" si="18"/>
        <v>231</v>
      </c>
      <c r="AU42" s="12">
        <v>0</v>
      </c>
      <c r="AV42" s="12">
        <v>6230</v>
      </c>
      <c r="AW42" s="12">
        <v>745</v>
      </c>
      <c r="AX42" s="12">
        <f t="shared" si="19"/>
        <v>6975</v>
      </c>
      <c r="AY42" s="12">
        <v>55645</v>
      </c>
      <c r="AZ42" s="12">
        <v>22278</v>
      </c>
      <c r="BA42" s="12">
        <f t="shared" si="20"/>
        <v>77923</v>
      </c>
      <c r="BB42" s="12">
        <v>563</v>
      </c>
      <c r="BC42" s="12">
        <v>770</v>
      </c>
      <c r="BD42" s="12">
        <f t="shared" si="21"/>
        <v>1333</v>
      </c>
      <c r="BE42" s="12"/>
      <c r="BF42" s="12">
        <f t="shared" si="22"/>
        <v>128212</v>
      </c>
    </row>
    <row r="43" spans="1:58" x14ac:dyDescent="0.35">
      <c r="A43" s="9">
        <v>2023</v>
      </c>
      <c r="B43" s="9">
        <v>12</v>
      </c>
      <c r="C43" s="10" t="str">
        <f t="shared" si="1"/>
        <v>202312</v>
      </c>
      <c r="D43" s="32">
        <v>31.63</v>
      </c>
      <c r="E43" s="84">
        <f t="shared" si="6"/>
        <v>45261</v>
      </c>
      <c r="F43" s="12">
        <f t="shared" si="26"/>
        <v>184071</v>
      </c>
      <c r="G43" s="12">
        <f t="shared" si="26"/>
        <v>41660</v>
      </c>
      <c r="H43" s="12">
        <f t="shared" si="26"/>
        <v>0</v>
      </c>
      <c r="I43" s="12">
        <f t="shared" si="26"/>
        <v>297</v>
      </c>
      <c r="J43" s="12">
        <f t="shared" si="7"/>
        <v>297</v>
      </c>
      <c r="K43" s="12">
        <f t="shared" si="23"/>
        <v>232</v>
      </c>
      <c r="L43" s="12">
        <f t="shared" si="23"/>
        <v>8850</v>
      </c>
      <c r="M43" s="12">
        <f t="shared" si="23"/>
        <v>1088</v>
      </c>
      <c r="N43" s="12">
        <f t="shared" si="8"/>
        <v>9938</v>
      </c>
      <c r="O43" s="12">
        <f t="shared" si="24"/>
        <v>116951</v>
      </c>
      <c r="P43" s="12">
        <f t="shared" si="24"/>
        <v>25842</v>
      </c>
      <c r="Q43" s="12">
        <f t="shared" si="9"/>
        <v>142793</v>
      </c>
      <c r="R43" s="12">
        <f t="shared" si="25"/>
        <v>1189</v>
      </c>
      <c r="S43" s="12">
        <f t="shared" si="25"/>
        <v>811</v>
      </c>
      <c r="T43" s="12">
        <f t="shared" si="10"/>
        <v>2000</v>
      </c>
      <c r="U43" s="12">
        <f t="shared" si="11"/>
        <v>0</v>
      </c>
      <c r="V43" s="12">
        <f t="shared" si="12"/>
        <v>380991</v>
      </c>
      <c r="W43" s="12">
        <v>380991</v>
      </c>
      <c r="X43" s="12">
        <v>146828</v>
      </c>
      <c r="Y43" s="12">
        <v>34066</v>
      </c>
      <c r="Z43" s="12">
        <v>0</v>
      </c>
      <c r="AA43" s="12">
        <v>0</v>
      </c>
      <c r="AB43" s="12">
        <f t="shared" si="13"/>
        <v>0</v>
      </c>
      <c r="AC43" s="12">
        <v>232</v>
      </c>
      <c r="AD43" s="12">
        <v>2525</v>
      </c>
      <c r="AE43" s="12">
        <v>330</v>
      </c>
      <c r="AF43" s="12">
        <f t="shared" si="14"/>
        <v>2855</v>
      </c>
      <c r="AG43" s="12">
        <v>59440</v>
      </c>
      <c r="AH43" s="12">
        <v>2767</v>
      </c>
      <c r="AI43" s="12">
        <f t="shared" si="15"/>
        <v>62207</v>
      </c>
      <c r="AJ43" s="12">
        <v>665</v>
      </c>
      <c r="AK43" s="12">
        <v>122</v>
      </c>
      <c r="AL43" s="12">
        <f t="shared" si="16"/>
        <v>787</v>
      </c>
      <c r="AM43" s="12"/>
      <c r="AN43" s="12">
        <f t="shared" si="17"/>
        <v>246975</v>
      </c>
      <c r="AO43" s="12"/>
      <c r="AP43" s="12">
        <v>37243</v>
      </c>
      <c r="AQ43" s="12">
        <v>7594</v>
      </c>
      <c r="AR43" s="12">
        <v>0</v>
      </c>
      <c r="AS43" s="12">
        <v>297</v>
      </c>
      <c r="AT43" s="12">
        <f t="shared" si="18"/>
        <v>297</v>
      </c>
      <c r="AU43" s="12">
        <v>0</v>
      </c>
      <c r="AV43" s="12">
        <v>6325</v>
      </c>
      <c r="AW43" s="12">
        <v>758</v>
      </c>
      <c r="AX43" s="12">
        <f t="shared" si="19"/>
        <v>7083</v>
      </c>
      <c r="AY43" s="12">
        <v>57511</v>
      </c>
      <c r="AZ43" s="12">
        <v>23075</v>
      </c>
      <c r="BA43" s="12">
        <f t="shared" si="20"/>
        <v>80586</v>
      </c>
      <c r="BB43" s="12">
        <v>524</v>
      </c>
      <c r="BC43" s="12">
        <v>689</v>
      </c>
      <c r="BD43" s="12">
        <f t="shared" si="21"/>
        <v>1213</v>
      </c>
      <c r="BE43" s="12"/>
      <c r="BF43" s="12">
        <f t="shared" si="22"/>
        <v>134016</v>
      </c>
    </row>
    <row r="44" spans="1:58" x14ac:dyDescent="0.35">
      <c r="A44" s="17">
        <v>2024</v>
      </c>
      <c r="B44" s="17">
        <v>1</v>
      </c>
      <c r="C44" s="18" t="str">
        <f t="shared" si="1"/>
        <v>202401</v>
      </c>
      <c r="D44" s="25">
        <v>32.08</v>
      </c>
      <c r="E44" s="84">
        <f t="shared" si="6"/>
        <v>45292</v>
      </c>
      <c r="F44" s="14">
        <f t="shared" si="26"/>
        <v>193272</v>
      </c>
      <c r="G44" s="14">
        <f t="shared" si="26"/>
        <v>46675</v>
      </c>
      <c r="H44" s="14">
        <f t="shared" si="26"/>
        <v>105</v>
      </c>
      <c r="I44" s="14">
        <f t="shared" si="26"/>
        <v>229</v>
      </c>
      <c r="J44" s="14">
        <f t="shared" si="7"/>
        <v>334</v>
      </c>
      <c r="K44" s="14">
        <f t="shared" si="23"/>
        <v>241</v>
      </c>
      <c r="L44" s="14">
        <f t="shared" si="23"/>
        <v>9449</v>
      </c>
      <c r="M44" s="14">
        <f t="shared" si="23"/>
        <v>1080</v>
      </c>
      <c r="N44" s="14">
        <f t="shared" si="8"/>
        <v>10529</v>
      </c>
      <c r="O44" s="14">
        <f t="shared" si="24"/>
        <v>121782</v>
      </c>
      <c r="P44" s="14">
        <f t="shared" si="24"/>
        <v>26509</v>
      </c>
      <c r="Q44" s="14">
        <f t="shared" si="9"/>
        <v>148291</v>
      </c>
      <c r="R44" s="14">
        <f t="shared" si="25"/>
        <v>1403</v>
      </c>
      <c r="S44" s="14">
        <f t="shared" si="25"/>
        <v>904</v>
      </c>
      <c r="T44" s="14">
        <f t="shared" si="10"/>
        <v>2307</v>
      </c>
      <c r="U44" s="14">
        <f t="shared" si="11"/>
        <v>0</v>
      </c>
      <c r="V44" s="14">
        <f t="shared" si="12"/>
        <v>401649</v>
      </c>
      <c r="W44" s="14">
        <v>401649</v>
      </c>
      <c r="X44" s="14">
        <v>153168</v>
      </c>
      <c r="Y44" s="14">
        <v>38863</v>
      </c>
      <c r="Z44" s="14">
        <v>0</v>
      </c>
      <c r="AA44" s="14">
        <v>0</v>
      </c>
      <c r="AB44" s="14">
        <f t="shared" si="13"/>
        <v>0</v>
      </c>
      <c r="AC44" s="14">
        <v>241</v>
      </c>
      <c r="AD44" s="14">
        <v>2900</v>
      </c>
      <c r="AE44" s="14">
        <v>264</v>
      </c>
      <c r="AF44" s="14">
        <f t="shared" si="14"/>
        <v>3164</v>
      </c>
      <c r="AG44" s="14">
        <v>60994</v>
      </c>
      <c r="AH44" s="14">
        <v>1947</v>
      </c>
      <c r="AI44" s="14">
        <f t="shared" si="15"/>
        <v>62941</v>
      </c>
      <c r="AJ44" s="14">
        <v>854</v>
      </c>
      <c r="AK44" s="14">
        <v>270</v>
      </c>
      <c r="AL44" s="14">
        <f t="shared" si="16"/>
        <v>1124</v>
      </c>
      <c r="AM44" s="14"/>
      <c r="AN44" s="14">
        <f t="shared" si="17"/>
        <v>259501</v>
      </c>
      <c r="AO44" s="14"/>
      <c r="AP44" s="14">
        <v>40104</v>
      </c>
      <c r="AQ44" s="14">
        <v>7812</v>
      </c>
      <c r="AR44" s="14">
        <v>105</v>
      </c>
      <c r="AS44" s="14">
        <v>229</v>
      </c>
      <c r="AT44" s="14">
        <f t="shared" si="18"/>
        <v>334</v>
      </c>
      <c r="AU44" s="14">
        <v>0</v>
      </c>
      <c r="AV44" s="14">
        <v>6549</v>
      </c>
      <c r="AW44" s="14">
        <v>816</v>
      </c>
      <c r="AX44" s="14">
        <f t="shared" si="19"/>
        <v>7365</v>
      </c>
      <c r="AY44" s="14">
        <v>60788</v>
      </c>
      <c r="AZ44" s="14">
        <v>24562</v>
      </c>
      <c r="BA44" s="14">
        <f t="shared" si="20"/>
        <v>85350</v>
      </c>
      <c r="BB44" s="14">
        <v>549</v>
      </c>
      <c r="BC44" s="14">
        <v>634</v>
      </c>
      <c r="BD44" s="14">
        <f t="shared" si="21"/>
        <v>1183</v>
      </c>
      <c r="BE44" s="14"/>
      <c r="BF44" s="14">
        <f t="shared" si="22"/>
        <v>142148</v>
      </c>
    </row>
    <row r="45" spans="1:58" x14ac:dyDescent="0.35">
      <c r="A45" s="17">
        <v>2024</v>
      </c>
      <c r="B45" s="17">
        <v>2</v>
      </c>
      <c r="C45" s="18" t="str">
        <f t="shared" si="1"/>
        <v>202402</v>
      </c>
      <c r="D45" s="25">
        <v>30.52</v>
      </c>
      <c r="E45" s="84">
        <f t="shared" si="6"/>
        <v>45323</v>
      </c>
      <c r="F45" s="14">
        <f t="shared" si="26"/>
        <v>182544</v>
      </c>
      <c r="G45" s="14">
        <f t="shared" si="26"/>
        <v>46939</v>
      </c>
      <c r="H45" s="14">
        <f t="shared" si="26"/>
        <v>0</v>
      </c>
      <c r="I45" s="14">
        <f t="shared" si="26"/>
        <v>328</v>
      </c>
      <c r="J45" s="14">
        <f t="shared" si="7"/>
        <v>328</v>
      </c>
      <c r="K45" s="14">
        <f t="shared" si="23"/>
        <v>233</v>
      </c>
      <c r="L45" s="14">
        <f t="shared" si="23"/>
        <v>9220</v>
      </c>
      <c r="M45" s="14">
        <f t="shared" si="23"/>
        <v>1023</v>
      </c>
      <c r="N45" s="14">
        <f t="shared" si="8"/>
        <v>10243</v>
      </c>
      <c r="O45" s="14">
        <f t="shared" si="24"/>
        <v>115780</v>
      </c>
      <c r="P45" s="14">
        <f t="shared" si="24"/>
        <v>26046</v>
      </c>
      <c r="Q45" s="14">
        <f t="shared" si="9"/>
        <v>141826</v>
      </c>
      <c r="R45" s="14">
        <f t="shared" si="25"/>
        <v>1887</v>
      </c>
      <c r="S45" s="14">
        <f t="shared" si="25"/>
        <v>849</v>
      </c>
      <c r="T45" s="14">
        <f t="shared" si="10"/>
        <v>2736</v>
      </c>
      <c r="U45" s="14">
        <f t="shared" si="11"/>
        <v>0</v>
      </c>
      <c r="V45" s="14">
        <f t="shared" si="12"/>
        <v>384849</v>
      </c>
      <c r="W45" s="14">
        <v>384849</v>
      </c>
      <c r="X45" s="14">
        <v>143202</v>
      </c>
      <c r="Y45" s="14">
        <v>39338</v>
      </c>
      <c r="Z45" s="14">
        <v>0</v>
      </c>
      <c r="AA45" s="14">
        <v>0</v>
      </c>
      <c r="AB45" s="14">
        <f t="shared" si="13"/>
        <v>0</v>
      </c>
      <c r="AC45" s="14">
        <v>233</v>
      </c>
      <c r="AD45" s="14">
        <v>2543</v>
      </c>
      <c r="AE45" s="14">
        <v>264</v>
      </c>
      <c r="AF45" s="14">
        <f t="shared" si="14"/>
        <v>2807</v>
      </c>
      <c r="AG45" s="14">
        <v>57219</v>
      </c>
      <c r="AH45" s="14">
        <v>2329</v>
      </c>
      <c r="AI45" s="14">
        <f t="shared" si="15"/>
        <v>59548</v>
      </c>
      <c r="AJ45" s="14">
        <v>1333</v>
      </c>
      <c r="AK45" s="14">
        <v>242</v>
      </c>
      <c r="AL45" s="14">
        <f t="shared" si="16"/>
        <v>1575</v>
      </c>
      <c r="AM45" s="14"/>
      <c r="AN45" s="14">
        <f t="shared" si="17"/>
        <v>246703</v>
      </c>
      <c r="AO45" s="14"/>
      <c r="AP45" s="14">
        <v>39342</v>
      </c>
      <c r="AQ45" s="14">
        <v>7601</v>
      </c>
      <c r="AR45" s="14">
        <v>0</v>
      </c>
      <c r="AS45" s="14">
        <v>328</v>
      </c>
      <c r="AT45" s="14">
        <f t="shared" si="18"/>
        <v>328</v>
      </c>
      <c r="AU45" s="14">
        <v>0</v>
      </c>
      <c r="AV45" s="14">
        <v>6677</v>
      </c>
      <c r="AW45" s="14">
        <v>759</v>
      </c>
      <c r="AX45" s="14">
        <f t="shared" si="19"/>
        <v>7436</v>
      </c>
      <c r="AY45" s="14">
        <v>58561</v>
      </c>
      <c r="AZ45" s="14">
        <v>23717</v>
      </c>
      <c r="BA45" s="14">
        <f t="shared" si="20"/>
        <v>82278</v>
      </c>
      <c r="BB45" s="14">
        <v>554</v>
      </c>
      <c r="BC45" s="14">
        <v>607</v>
      </c>
      <c r="BD45" s="14">
        <f t="shared" si="21"/>
        <v>1161</v>
      </c>
      <c r="BE45" s="14"/>
      <c r="BF45" s="14">
        <f t="shared" si="22"/>
        <v>138146</v>
      </c>
    </row>
    <row r="46" spans="1:58" x14ac:dyDescent="0.35">
      <c r="A46" s="17">
        <v>2024</v>
      </c>
      <c r="B46" s="17">
        <v>3</v>
      </c>
      <c r="C46" s="18" t="str">
        <f t="shared" si="1"/>
        <v>202403</v>
      </c>
      <c r="D46" s="25">
        <v>30.33</v>
      </c>
      <c r="E46" s="84">
        <f t="shared" si="6"/>
        <v>45352</v>
      </c>
      <c r="F46" s="14">
        <f t="shared" si="26"/>
        <v>172878</v>
      </c>
      <c r="G46" s="14">
        <f t="shared" si="26"/>
        <v>44383</v>
      </c>
      <c r="H46" s="14">
        <f t="shared" si="26"/>
        <v>0</v>
      </c>
      <c r="I46" s="14">
        <f t="shared" si="26"/>
        <v>297</v>
      </c>
      <c r="J46" s="14">
        <f t="shared" si="7"/>
        <v>297</v>
      </c>
      <c r="K46" s="14">
        <f t="shared" si="23"/>
        <v>216</v>
      </c>
      <c r="L46" s="14">
        <f t="shared" si="23"/>
        <v>8377</v>
      </c>
      <c r="M46" s="14">
        <f t="shared" si="23"/>
        <v>1106</v>
      </c>
      <c r="N46" s="14">
        <f t="shared" si="8"/>
        <v>9483</v>
      </c>
      <c r="O46" s="14">
        <f t="shared" si="24"/>
        <v>115198</v>
      </c>
      <c r="P46" s="14">
        <f t="shared" si="24"/>
        <v>24516</v>
      </c>
      <c r="Q46" s="14">
        <f t="shared" si="9"/>
        <v>139714</v>
      </c>
      <c r="R46" s="14">
        <f t="shared" si="25"/>
        <v>1329</v>
      </c>
      <c r="S46" s="14">
        <f t="shared" si="25"/>
        <v>783</v>
      </c>
      <c r="T46" s="14">
        <f t="shared" si="10"/>
        <v>2112</v>
      </c>
      <c r="U46" s="14">
        <f t="shared" si="11"/>
        <v>0</v>
      </c>
      <c r="V46" s="14">
        <f t="shared" si="12"/>
        <v>369083</v>
      </c>
      <c r="W46" s="14">
        <v>369083</v>
      </c>
      <c r="X46" s="14">
        <v>135085</v>
      </c>
      <c r="Y46" s="14">
        <v>36984</v>
      </c>
      <c r="Z46" s="14">
        <v>0</v>
      </c>
      <c r="AA46" s="14">
        <v>0</v>
      </c>
      <c r="AB46" s="14">
        <f t="shared" si="13"/>
        <v>0</v>
      </c>
      <c r="AC46" s="14">
        <v>216</v>
      </c>
      <c r="AD46" s="14">
        <v>2285</v>
      </c>
      <c r="AE46" s="14">
        <v>380</v>
      </c>
      <c r="AF46" s="14">
        <f t="shared" si="14"/>
        <v>2665</v>
      </c>
      <c r="AG46" s="14">
        <v>59550</v>
      </c>
      <c r="AH46" s="14">
        <v>2581</v>
      </c>
      <c r="AI46" s="14">
        <f t="shared" si="15"/>
        <v>62131</v>
      </c>
      <c r="AJ46" s="14">
        <v>844</v>
      </c>
      <c r="AK46" s="14">
        <v>183</v>
      </c>
      <c r="AL46" s="14">
        <f t="shared" si="16"/>
        <v>1027</v>
      </c>
      <c r="AM46" s="14"/>
      <c r="AN46" s="14">
        <f t="shared" si="17"/>
        <v>238108</v>
      </c>
      <c r="AO46" s="14"/>
      <c r="AP46" s="14">
        <v>37793</v>
      </c>
      <c r="AQ46" s="14">
        <v>7399</v>
      </c>
      <c r="AR46" s="14">
        <v>0</v>
      </c>
      <c r="AS46" s="14">
        <v>297</v>
      </c>
      <c r="AT46" s="14">
        <f t="shared" si="18"/>
        <v>297</v>
      </c>
      <c r="AU46" s="14">
        <v>0</v>
      </c>
      <c r="AV46" s="14">
        <v>6092</v>
      </c>
      <c r="AW46" s="14">
        <v>726</v>
      </c>
      <c r="AX46" s="14">
        <f t="shared" si="19"/>
        <v>6818</v>
      </c>
      <c r="AY46" s="14">
        <v>55648</v>
      </c>
      <c r="AZ46" s="14">
        <v>21935</v>
      </c>
      <c r="BA46" s="14">
        <f t="shared" si="20"/>
        <v>77583</v>
      </c>
      <c r="BB46" s="14">
        <v>485</v>
      </c>
      <c r="BC46" s="14">
        <v>600</v>
      </c>
      <c r="BD46" s="14">
        <f t="shared" si="21"/>
        <v>1085</v>
      </c>
      <c r="BE46" s="14"/>
      <c r="BF46" s="14">
        <f t="shared" si="22"/>
        <v>130975</v>
      </c>
    </row>
    <row r="47" spans="1:58" x14ac:dyDescent="0.35">
      <c r="A47" s="17">
        <v>2024</v>
      </c>
      <c r="B47" s="17">
        <v>4</v>
      </c>
      <c r="C47" s="18" t="str">
        <f t="shared" si="1"/>
        <v>202404</v>
      </c>
      <c r="D47" s="25">
        <v>29.38</v>
      </c>
      <c r="E47" s="84">
        <f t="shared" si="6"/>
        <v>45383</v>
      </c>
      <c r="F47" s="14">
        <f t="shared" si="26"/>
        <v>155680</v>
      </c>
      <c r="G47" s="14">
        <f t="shared" si="26"/>
        <v>40425</v>
      </c>
      <c r="H47" s="14">
        <f t="shared" si="26"/>
        <v>0</v>
      </c>
      <c r="I47" s="14">
        <f t="shared" si="26"/>
        <v>283</v>
      </c>
      <c r="J47" s="14">
        <f t="shared" si="7"/>
        <v>283</v>
      </c>
      <c r="K47" s="14">
        <f t="shared" si="23"/>
        <v>212</v>
      </c>
      <c r="L47" s="14">
        <f t="shared" si="23"/>
        <v>7659</v>
      </c>
      <c r="M47" s="14">
        <f t="shared" si="23"/>
        <v>1106</v>
      </c>
      <c r="N47" s="14">
        <f t="shared" si="8"/>
        <v>8765</v>
      </c>
      <c r="O47" s="14">
        <f t="shared" si="24"/>
        <v>111937</v>
      </c>
      <c r="P47" s="14">
        <f t="shared" si="24"/>
        <v>23117</v>
      </c>
      <c r="Q47" s="14">
        <f t="shared" si="9"/>
        <v>135054</v>
      </c>
      <c r="R47" s="14">
        <f t="shared" si="25"/>
        <v>875</v>
      </c>
      <c r="S47" s="14">
        <f t="shared" si="25"/>
        <v>717</v>
      </c>
      <c r="T47" s="14">
        <f t="shared" si="10"/>
        <v>1592</v>
      </c>
      <c r="U47" s="14">
        <f t="shared" si="11"/>
        <v>0</v>
      </c>
      <c r="V47" s="14">
        <f t="shared" si="12"/>
        <v>342011</v>
      </c>
      <c r="W47" s="14">
        <v>342011</v>
      </c>
      <c r="X47" s="14">
        <v>119938</v>
      </c>
      <c r="Y47" s="14">
        <v>33385</v>
      </c>
      <c r="Z47" s="14">
        <v>0</v>
      </c>
      <c r="AA47" s="14">
        <v>0</v>
      </c>
      <c r="AB47" s="14">
        <f t="shared" si="13"/>
        <v>0</v>
      </c>
      <c r="AC47" s="14">
        <v>212</v>
      </c>
      <c r="AD47" s="14">
        <v>1906</v>
      </c>
      <c r="AE47" s="14">
        <v>356</v>
      </c>
      <c r="AF47" s="14">
        <f t="shared" si="14"/>
        <v>2262</v>
      </c>
      <c r="AG47" s="14">
        <v>59188</v>
      </c>
      <c r="AH47" s="14">
        <v>2383</v>
      </c>
      <c r="AI47" s="14">
        <f t="shared" si="15"/>
        <v>61571</v>
      </c>
      <c r="AJ47" s="14">
        <v>470</v>
      </c>
      <c r="AK47" s="14">
        <v>61</v>
      </c>
      <c r="AL47" s="14">
        <f t="shared" si="16"/>
        <v>531</v>
      </c>
      <c r="AM47" s="14"/>
      <c r="AN47" s="14">
        <f t="shared" si="17"/>
        <v>217899</v>
      </c>
      <c r="AO47" s="14"/>
      <c r="AP47" s="14">
        <v>35742</v>
      </c>
      <c r="AQ47" s="14">
        <v>7040</v>
      </c>
      <c r="AR47" s="14">
        <v>0</v>
      </c>
      <c r="AS47" s="14">
        <v>283</v>
      </c>
      <c r="AT47" s="14">
        <f t="shared" si="18"/>
        <v>283</v>
      </c>
      <c r="AU47" s="14">
        <v>0</v>
      </c>
      <c r="AV47" s="14">
        <v>5753</v>
      </c>
      <c r="AW47" s="14">
        <v>750</v>
      </c>
      <c r="AX47" s="14">
        <f t="shared" si="19"/>
        <v>6503</v>
      </c>
      <c r="AY47" s="14">
        <v>52749</v>
      </c>
      <c r="AZ47" s="14">
        <v>20734</v>
      </c>
      <c r="BA47" s="14">
        <f t="shared" si="20"/>
        <v>73483</v>
      </c>
      <c r="BB47" s="14">
        <v>405</v>
      </c>
      <c r="BC47" s="14">
        <v>656</v>
      </c>
      <c r="BD47" s="14">
        <f t="shared" si="21"/>
        <v>1061</v>
      </c>
      <c r="BE47" s="14"/>
      <c r="BF47" s="14">
        <f t="shared" si="22"/>
        <v>124112</v>
      </c>
    </row>
    <row r="48" spans="1:58" x14ac:dyDescent="0.35">
      <c r="A48" s="17">
        <v>2024</v>
      </c>
      <c r="B48" s="17">
        <v>5</v>
      </c>
      <c r="C48" s="18" t="str">
        <f t="shared" si="1"/>
        <v>202405</v>
      </c>
      <c r="D48" s="25">
        <v>29.52</v>
      </c>
      <c r="E48" s="84">
        <f t="shared" si="6"/>
        <v>45413</v>
      </c>
      <c r="F48" s="14">
        <f t="shared" si="26"/>
        <v>155116</v>
      </c>
      <c r="G48" s="14">
        <f t="shared" si="26"/>
        <v>38290</v>
      </c>
      <c r="H48" s="14">
        <f t="shared" si="26"/>
        <v>0</v>
      </c>
      <c r="I48" s="14">
        <f t="shared" si="26"/>
        <v>225</v>
      </c>
      <c r="J48" s="14">
        <f t="shared" si="7"/>
        <v>225</v>
      </c>
      <c r="K48" s="14">
        <f t="shared" si="23"/>
        <v>199</v>
      </c>
      <c r="L48" s="14">
        <f t="shared" si="23"/>
        <v>8887</v>
      </c>
      <c r="M48" s="14">
        <f t="shared" si="23"/>
        <v>975</v>
      </c>
      <c r="N48" s="14">
        <f t="shared" si="8"/>
        <v>9862</v>
      </c>
      <c r="O48" s="14">
        <f t="shared" si="24"/>
        <v>118430</v>
      </c>
      <c r="P48" s="14">
        <f t="shared" si="24"/>
        <v>23287</v>
      </c>
      <c r="Q48" s="14">
        <f t="shared" si="9"/>
        <v>141717</v>
      </c>
      <c r="R48" s="14">
        <f t="shared" si="25"/>
        <v>703</v>
      </c>
      <c r="S48" s="14">
        <f t="shared" si="25"/>
        <v>689</v>
      </c>
      <c r="T48" s="14">
        <f t="shared" si="10"/>
        <v>1392</v>
      </c>
      <c r="U48" s="14">
        <f t="shared" si="11"/>
        <v>0</v>
      </c>
      <c r="V48" s="14">
        <f t="shared" si="12"/>
        <v>346801</v>
      </c>
      <c r="W48" s="14">
        <v>346801</v>
      </c>
      <c r="X48" s="14">
        <v>120978</v>
      </c>
      <c r="Y48" s="14">
        <v>31425</v>
      </c>
      <c r="Z48" s="14">
        <v>0</v>
      </c>
      <c r="AA48" s="14">
        <v>0</v>
      </c>
      <c r="AB48" s="14">
        <f t="shared" si="13"/>
        <v>0</v>
      </c>
      <c r="AC48" s="14">
        <v>199</v>
      </c>
      <c r="AD48" s="14">
        <v>2833</v>
      </c>
      <c r="AE48" s="14">
        <v>256</v>
      </c>
      <c r="AF48" s="14">
        <f t="shared" si="14"/>
        <v>3089</v>
      </c>
      <c r="AG48" s="14">
        <v>64911</v>
      </c>
      <c r="AH48" s="14">
        <v>2822</v>
      </c>
      <c r="AI48" s="14">
        <f t="shared" si="15"/>
        <v>67733</v>
      </c>
      <c r="AJ48" s="14">
        <v>175</v>
      </c>
      <c r="AK48" s="14">
        <v>61</v>
      </c>
      <c r="AL48" s="14">
        <f t="shared" si="16"/>
        <v>236</v>
      </c>
      <c r="AM48" s="14"/>
      <c r="AN48" s="14">
        <f t="shared" si="17"/>
        <v>223660</v>
      </c>
      <c r="AO48" s="14"/>
      <c r="AP48" s="14">
        <v>34138</v>
      </c>
      <c r="AQ48" s="14">
        <v>6865</v>
      </c>
      <c r="AR48" s="14">
        <v>0</v>
      </c>
      <c r="AS48" s="14">
        <v>225</v>
      </c>
      <c r="AT48" s="14">
        <f t="shared" si="18"/>
        <v>225</v>
      </c>
      <c r="AU48" s="14">
        <v>0</v>
      </c>
      <c r="AV48" s="14">
        <v>6054</v>
      </c>
      <c r="AW48" s="14">
        <v>719</v>
      </c>
      <c r="AX48" s="14">
        <f t="shared" si="19"/>
        <v>6773</v>
      </c>
      <c r="AY48" s="14">
        <v>53519</v>
      </c>
      <c r="AZ48" s="14">
        <v>20465</v>
      </c>
      <c r="BA48" s="14">
        <f t="shared" si="20"/>
        <v>73984</v>
      </c>
      <c r="BB48" s="14">
        <v>528</v>
      </c>
      <c r="BC48" s="14">
        <v>628</v>
      </c>
      <c r="BD48" s="14">
        <f t="shared" si="21"/>
        <v>1156</v>
      </c>
      <c r="BE48" s="14"/>
      <c r="BF48" s="14">
        <f t="shared" si="22"/>
        <v>123141</v>
      </c>
    </row>
    <row r="49" spans="1:58" x14ac:dyDescent="0.35">
      <c r="A49" s="17">
        <v>2024</v>
      </c>
      <c r="B49" s="17">
        <v>6</v>
      </c>
      <c r="C49" s="18" t="str">
        <f t="shared" si="1"/>
        <v>202406</v>
      </c>
      <c r="D49" s="25">
        <v>30.62</v>
      </c>
      <c r="E49" s="84">
        <f t="shared" si="6"/>
        <v>45444</v>
      </c>
      <c r="F49" s="14">
        <f t="shared" si="26"/>
        <v>190059</v>
      </c>
      <c r="G49" s="14">
        <f t="shared" si="26"/>
        <v>43433</v>
      </c>
      <c r="H49" s="14">
        <f t="shared" si="26"/>
        <v>0</v>
      </c>
      <c r="I49" s="14">
        <f t="shared" si="26"/>
        <v>271</v>
      </c>
      <c r="J49" s="14">
        <f t="shared" si="7"/>
        <v>271</v>
      </c>
      <c r="K49" s="14">
        <f t="shared" si="23"/>
        <v>207</v>
      </c>
      <c r="L49" s="14">
        <f t="shared" si="23"/>
        <v>12488</v>
      </c>
      <c r="M49" s="14">
        <f t="shared" si="23"/>
        <v>2322</v>
      </c>
      <c r="N49" s="14">
        <f t="shared" si="8"/>
        <v>14810</v>
      </c>
      <c r="O49" s="14">
        <f t="shared" si="24"/>
        <v>143663</v>
      </c>
      <c r="P49" s="14">
        <f t="shared" si="24"/>
        <v>42995</v>
      </c>
      <c r="Q49" s="14">
        <f t="shared" si="9"/>
        <v>186658</v>
      </c>
      <c r="R49" s="14">
        <f t="shared" si="25"/>
        <v>789</v>
      </c>
      <c r="S49" s="14">
        <f t="shared" si="25"/>
        <v>1085</v>
      </c>
      <c r="T49" s="14">
        <f t="shared" si="10"/>
        <v>1874</v>
      </c>
      <c r="U49" s="14">
        <f t="shared" si="11"/>
        <v>0</v>
      </c>
      <c r="V49" s="14">
        <f t="shared" si="12"/>
        <v>437312</v>
      </c>
      <c r="W49" s="14">
        <v>437312</v>
      </c>
      <c r="X49" s="14">
        <v>150961</v>
      </c>
      <c r="Y49" s="14">
        <v>34963</v>
      </c>
      <c r="Z49" s="14">
        <v>0</v>
      </c>
      <c r="AA49" s="14">
        <v>0</v>
      </c>
      <c r="AB49" s="14">
        <f t="shared" si="13"/>
        <v>0</v>
      </c>
      <c r="AC49" s="14">
        <v>207</v>
      </c>
      <c r="AD49" s="14">
        <v>4354</v>
      </c>
      <c r="AE49" s="14">
        <v>963</v>
      </c>
      <c r="AF49" s="14">
        <f t="shared" si="14"/>
        <v>5317</v>
      </c>
      <c r="AG49" s="14">
        <v>76164</v>
      </c>
      <c r="AH49" s="14">
        <v>5283</v>
      </c>
      <c r="AI49" s="14">
        <f t="shared" si="15"/>
        <v>81447</v>
      </c>
      <c r="AJ49" s="14">
        <v>86</v>
      </c>
      <c r="AK49" s="14">
        <v>80</v>
      </c>
      <c r="AL49" s="14">
        <f t="shared" si="16"/>
        <v>166</v>
      </c>
      <c r="AM49" s="14"/>
      <c r="AN49" s="14">
        <f t="shared" si="17"/>
        <v>273061</v>
      </c>
      <c r="AO49" s="14"/>
      <c r="AP49" s="14">
        <v>39098</v>
      </c>
      <c r="AQ49" s="14">
        <v>8470</v>
      </c>
      <c r="AR49" s="14">
        <v>0</v>
      </c>
      <c r="AS49" s="14">
        <v>271</v>
      </c>
      <c r="AT49" s="14">
        <f t="shared" si="18"/>
        <v>271</v>
      </c>
      <c r="AU49" s="14">
        <v>0</v>
      </c>
      <c r="AV49" s="14">
        <v>8134</v>
      </c>
      <c r="AW49" s="14">
        <v>1359</v>
      </c>
      <c r="AX49" s="14">
        <f t="shared" si="19"/>
        <v>9493</v>
      </c>
      <c r="AY49" s="14">
        <v>67499</v>
      </c>
      <c r="AZ49" s="14">
        <v>37712</v>
      </c>
      <c r="BA49" s="14">
        <f t="shared" si="20"/>
        <v>105211</v>
      </c>
      <c r="BB49" s="14">
        <v>703</v>
      </c>
      <c r="BC49" s="14">
        <v>1005</v>
      </c>
      <c r="BD49" s="14">
        <f t="shared" si="21"/>
        <v>1708</v>
      </c>
      <c r="BE49" s="14"/>
      <c r="BF49" s="14">
        <f t="shared" si="22"/>
        <v>164251</v>
      </c>
    </row>
    <row r="50" spans="1:58" x14ac:dyDescent="0.35">
      <c r="A50" s="17">
        <v>2024</v>
      </c>
      <c r="B50" s="17">
        <v>7</v>
      </c>
      <c r="C50" s="18" t="str">
        <f t="shared" si="1"/>
        <v>202407</v>
      </c>
      <c r="D50" s="25">
        <v>30.71</v>
      </c>
      <c r="E50" s="84">
        <f t="shared" si="6"/>
        <v>45474</v>
      </c>
      <c r="F50" s="14">
        <f t="shared" si="26"/>
        <v>266084</v>
      </c>
      <c r="G50" s="14">
        <f t="shared" si="26"/>
        <v>49015</v>
      </c>
      <c r="H50" s="14">
        <f t="shared" si="26"/>
        <v>0</v>
      </c>
      <c r="I50" s="14">
        <f t="shared" si="26"/>
        <v>422</v>
      </c>
      <c r="J50" s="14">
        <f t="shared" si="7"/>
        <v>422</v>
      </c>
      <c r="K50" s="14">
        <f t="shared" si="23"/>
        <v>200</v>
      </c>
      <c r="L50" s="14">
        <f t="shared" si="23"/>
        <v>17468</v>
      </c>
      <c r="M50" s="14">
        <f t="shared" si="23"/>
        <v>3049</v>
      </c>
      <c r="N50" s="14">
        <f t="shared" si="8"/>
        <v>20517</v>
      </c>
      <c r="O50" s="14">
        <f t="shared" si="24"/>
        <v>161771</v>
      </c>
      <c r="P50" s="14">
        <f t="shared" si="24"/>
        <v>69021</v>
      </c>
      <c r="Q50" s="14">
        <f t="shared" si="9"/>
        <v>230792</v>
      </c>
      <c r="R50" s="14">
        <f t="shared" si="25"/>
        <v>1138</v>
      </c>
      <c r="S50" s="14">
        <f t="shared" si="25"/>
        <v>1133</v>
      </c>
      <c r="T50" s="14">
        <f t="shared" si="10"/>
        <v>2271</v>
      </c>
      <c r="U50" s="14">
        <f t="shared" si="11"/>
        <v>0</v>
      </c>
      <c r="V50" s="14">
        <f t="shared" si="12"/>
        <v>569301</v>
      </c>
      <c r="W50" s="14">
        <v>569301</v>
      </c>
      <c r="X50" s="14">
        <v>221419</v>
      </c>
      <c r="Y50" s="14">
        <v>38671</v>
      </c>
      <c r="Z50" s="14">
        <v>0</v>
      </c>
      <c r="AA50" s="14">
        <v>0</v>
      </c>
      <c r="AB50" s="14">
        <f t="shared" si="13"/>
        <v>0</v>
      </c>
      <c r="AC50" s="14">
        <v>200</v>
      </c>
      <c r="AD50" s="14">
        <v>7414</v>
      </c>
      <c r="AE50" s="14">
        <v>856</v>
      </c>
      <c r="AF50" s="14">
        <f t="shared" si="14"/>
        <v>8270</v>
      </c>
      <c r="AG50" s="14">
        <v>76385</v>
      </c>
      <c r="AH50" s="14">
        <v>7011</v>
      </c>
      <c r="AI50" s="14">
        <f t="shared" si="15"/>
        <v>83396</v>
      </c>
      <c r="AJ50" s="14">
        <v>105</v>
      </c>
      <c r="AK50" s="14">
        <v>0</v>
      </c>
      <c r="AL50" s="14">
        <f t="shared" si="16"/>
        <v>105</v>
      </c>
      <c r="AM50" s="14"/>
      <c r="AN50" s="14">
        <f t="shared" si="17"/>
        <v>352061</v>
      </c>
      <c r="AO50" s="14"/>
      <c r="AP50" s="14">
        <v>44665</v>
      </c>
      <c r="AQ50" s="14">
        <v>10344</v>
      </c>
      <c r="AR50" s="14">
        <v>0</v>
      </c>
      <c r="AS50" s="14">
        <v>422</v>
      </c>
      <c r="AT50" s="14">
        <f t="shared" si="18"/>
        <v>422</v>
      </c>
      <c r="AU50" s="14">
        <v>0</v>
      </c>
      <c r="AV50" s="14">
        <v>10054</v>
      </c>
      <c r="AW50" s="14">
        <v>2193</v>
      </c>
      <c r="AX50" s="14">
        <f t="shared" si="19"/>
        <v>12247</v>
      </c>
      <c r="AY50" s="14">
        <v>85386</v>
      </c>
      <c r="AZ50" s="14">
        <v>62010</v>
      </c>
      <c r="BA50" s="14">
        <f t="shared" si="20"/>
        <v>147396</v>
      </c>
      <c r="BB50" s="14">
        <v>1033</v>
      </c>
      <c r="BC50" s="14">
        <v>1133</v>
      </c>
      <c r="BD50" s="14">
        <f t="shared" si="21"/>
        <v>2166</v>
      </c>
      <c r="BE50" s="14"/>
      <c r="BF50" s="14">
        <f t="shared" si="22"/>
        <v>217240</v>
      </c>
    </row>
    <row r="51" spans="1:58" x14ac:dyDescent="0.35">
      <c r="A51" s="17">
        <v>2024</v>
      </c>
      <c r="B51" s="17">
        <v>8</v>
      </c>
      <c r="C51" s="18" t="str">
        <f t="shared" si="1"/>
        <v>202408</v>
      </c>
      <c r="D51" s="25">
        <v>29.52</v>
      </c>
      <c r="E51" s="84">
        <f t="shared" si="6"/>
        <v>45505</v>
      </c>
      <c r="F51" s="14">
        <f t="shared" si="26"/>
        <v>272144</v>
      </c>
      <c r="G51" s="14">
        <f t="shared" si="26"/>
        <v>50266</v>
      </c>
      <c r="H51" s="14">
        <f t="shared" si="26"/>
        <v>0</v>
      </c>
      <c r="I51" s="14">
        <f t="shared" si="26"/>
        <v>413</v>
      </c>
      <c r="J51" s="14">
        <f t="shared" si="7"/>
        <v>413</v>
      </c>
      <c r="K51" s="14">
        <f t="shared" si="23"/>
        <v>189</v>
      </c>
      <c r="L51" s="14">
        <f t="shared" si="23"/>
        <v>18306</v>
      </c>
      <c r="M51" s="14">
        <f t="shared" si="23"/>
        <v>3354</v>
      </c>
      <c r="N51" s="14">
        <f t="shared" si="8"/>
        <v>21660</v>
      </c>
      <c r="O51" s="14">
        <f t="shared" si="24"/>
        <v>159286</v>
      </c>
      <c r="P51" s="14">
        <f t="shared" si="24"/>
        <v>71250</v>
      </c>
      <c r="Q51" s="14">
        <f t="shared" si="9"/>
        <v>230536</v>
      </c>
      <c r="R51" s="14">
        <f t="shared" si="25"/>
        <v>1076</v>
      </c>
      <c r="S51" s="14">
        <f t="shared" si="25"/>
        <v>1300</v>
      </c>
      <c r="T51" s="14">
        <f t="shared" si="10"/>
        <v>2376</v>
      </c>
      <c r="U51" s="14">
        <f t="shared" si="11"/>
        <v>0</v>
      </c>
      <c r="V51" s="14">
        <f t="shared" si="12"/>
        <v>577584</v>
      </c>
      <c r="W51" s="14">
        <v>577584</v>
      </c>
      <c r="X51" s="14">
        <v>226729</v>
      </c>
      <c r="Y51" s="14">
        <v>39950</v>
      </c>
      <c r="Z51" s="14">
        <v>0</v>
      </c>
      <c r="AA51" s="14">
        <v>0</v>
      </c>
      <c r="AB51" s="14">
        <f t="shared" si="13"/>
        <v>0</v>
      </c>
      <c r="AC51" s="14">
        <v>189</v>
      </c>
      <c r="AD51" s="14">
        <v>8280</v>
      </c>
      <c r="AE51" s="14">
        <v>1222</v>
      </c>
      <c r="AF51" s="14">
        <f t="shared" si="14"/>
        <v>9502</v>
      </c>
      <c r="AG51" s="14">
        <v>74527</v>
      </c>
      <c r="AH51" s="14">
        <v>6708</v>
      </c>
      <c r="AI51" s="14">
        <f t="shared" si="15"/>
        <v>81235</v>
      </c>
      <c r="AJ51" s="14">
        <v>104</v>
      </c>
      <c r="AK51" s="14">
        <v>0</v>
      </c>
      <c r="AL51" s="14">
        <f t="shared" si="16"/>
        <v>104</v>
      </c>
      <c r="AM51" s="14"/>
      <c r="AN51" s="14">
        <f t="shared" si="17"/>
        <v>357709</v>
      </c>
      <c r="AO51" s="14"/>
      <c r="AP51" s="14">
        <v>45415</v>
      </c>
      <c r="AQ51" s="14">
        <v>10316</v>
      </c>
      <c r="AR51" s="14">
        <v>0</v>
      </c>
      <c r="AS51" s="14">
        <v>413</v>
      </c>
      <c r="AT51" s="14">
        <f t="shared" si="18"/>
        <v>413</v>
      </c>
      <c r="AU51" s="14">
        <v>0</v>
      </c>
      <c r="AV51" s="14">
        <v>10026</v>
      </c>
      <c r="AW51" s="14">
        <v>2132</v>
      </c>
      <c r="AX51" s="14">
        <f t="shared" si="19"/>
        <v>12158</v>
      </c>
      <c r="AY51" s="14">
        <v>84759</v>
      </c>
      <c r="AZ51" s="14">
        <v>64542</v>
      </c>
      <c r="BA51" s="14">
        <f t="shared" si="20"/>
        <v>149301</v>
      </c>
      <c r="BB51" s="14">
        <v>972</v>
      </c>
      <c r="BC51" s="14">
        <v>1300</v>
      </c>
      <c r="BD51" s="14">
        <f t="shared" si="21"/>
        <v>2272</v>
      </c>
      <c r="BE51" s="14"/>
      <c r="BF51" s="14">
        <f t="shared" si="22"/>
        <v>219875</v>
      </c>
    </row>
    <row r="52" spans="1:58" x14ac:dyDescent="0.35">
      <c r="A52" s="17">
        <v>2024</v>
      </c>
      <c r="B52" s="17">
        <v>9</v>
      </c>
      <c r="C52" s="18" t="str">
        <f t="shared" si="1"/>
        <v>202409</v>
      </c>
      <c r="D52" s="25">
        <v>30.57</v>
      </c>
      <c r="E52" s="84">
        <f t="shared" si="6"/>
        <v>45536</v>
      </c>
      <c r="F52" s="14">
        <f t="shared" si="26"/>
        <v>248456</v>
      </c>
      <c r="G52" s="14">
        <f t="shared" si="26"/>
        <v>49090</v>
      </c>
      <c r="H52" s="14">
        <f t="shared" si="26"/>
        <v>0</v>
      </c>
      <c r="I52" s="14">
        <f t="shared" si="26"/>
        <v>402</v>
      </c>
      <c r="J52" s="14">
        <f t="shared" si="7"/>
        <v>402</v>
      </c>
      <c r="K52" s="14">
        <f t="shared" si="23"/>
        <v>204</v>
      </c>
      <c r="L52" s="14">
        <f t="shared" si="23"/>
        <v>18001</v>
      </c>
      <c r="M52" s="14">
        <f t="shared" si="23"/>
        <v>3232</v>
      </c>
      <c r="N52" s="14">
        <f t="shared" si="8"/>
        <v>21233</v>
      </c>
      <c r="O52" s="14">
        <f t="shared" si="24"/>
        <v>158995</v>
      </c>
      <c r="P52" s="14">
        <f t="shared" si="24"/>
        <v>69272</v>
      </c>
      <c r="Q52" s="14">
        <f t="shared" si="9"/>
        <v>228267</v>
      </c>
      <c r="R52" s="14">
        <f t="shared" si="25"/>
        <v>969</v>
      </c>
      <c r="S52" s="14">
        <f t="shared" si="25"/>
        <v>1133</v>
      </c>
      <c r="T52" s="14">
        <f t="shared" si="10"/>
        <v>2102</v>
      </c>
      <c r="U52" s="14">
        <f t="shared" si="11"/>
        <v>0</v>
      </c>
      <c r="V52" s="14">
        <f t="shared" si="12"/>
        <v>549754</v>
      </c>
      <c r="W52" s="14">
        <v>549754</v>
      </c>
      <c r="X52" s="14">
        <v>203999</v>
      </c>
      <c r="Y52" s="14">
        <v>38909</v>
      </c>
      <c r="Z52" s="14">
        <v>0</v>
      </c>
      <c r="AA52" s="14">
        <v>0</v>
      </c>
      <c r="AB52" s="14">
        <f t="shared" si="13"/>
        <v>0</v>
      </c>
      <c r="AC52" s="14">
        <v>204</v>
      </c>
      <c r="AD52" s="14">
        <v>7846</v>
      </c>
      <c r="AE52" s="14">
        <v>1222</v>
      </c>
      <c r="AF52" s="14">
        <f t="shared" si="14"/>
        <v>9068</v>
      </c>
      <c r="AG52" s="14">
        <v>76583</v>
      </c>
      <c r="AH52" s="14">
        <v>7100</v>
      </c>
      <c r="AI52" s="14">
        <f t="shared" si="15"/>
        <v>83683</v>
      </c>
      <c r="AJ52" s="14">
        <v>0</v>
      </c>
      <c r="AK52" s="14">
        <v>0</v>
      </c>
      <c r="AL52" s="14">
        <f t="shared" si="16"/>
        <v>0</v>
      </c>
      <c r="AM52" s="14"/>
      <c r="AN52" s="14">
        <f t="shared" si="17"/>
        <v>335863</v>
      </c>
      <c r="AO52" s="14"/>
      <c r="AP52" s="14">
        <v>44457</v>
      </c>
      <c r="AQ52" s="14">
        <v>10181</v>
      </c>
      <c r="AR52" s="14">
        <v>0</v>
      </c>
      <c r="AS52" s="14">
        <v>402</v>
      </c>
      <c r="AT52" s="14">
        <f t="shared" si="18"/>
        <v>402</v>
      </c>
      <c r="AU52" s="14">
        <v>0</v>
      </c>
      <c r="AV52" s="14">
        <v>10155</v>
      </c>
      <c r="AW52" s="14">
        <v>2010</v>
      </c>
      <c r="AX52" s="14">
        <f t="shared" si="19"/>
        <v>12165</v>
      </c>
      <c r="AY52" s="14">
        <v>82412</v>
      </c>
      <c r="AZ52" s="14">
        <v>62172</v>
      </c>
      <c r="BA52" s="14">
        <f t="shared" si="20"/>
        <v>144584</v>
      </c>
      <c r="BB52" s="14">
        <v>969</v>
      </c>
      <c r="BC52" s="14">
        <v>1133</v>
      </c>
      <c r="BD52" s="14">
        <f t="shared" si="21"/>
        <v>2102</v>
      </c>
      <c r="BE52" s="14"/>
      <c r="BF52" s="14">
        <f t="shared" si="22"/>
        <v>213891</v>
      </c>
    </row>
    <row r="53" spans="1:58" x14ac:dyDescent="0.35">
      <c r="A53" s="17">
        <v>2024</v>
      </c>
      <c r="B53" s="17">
        <v>10</v>
      </c>
      <c r="C53" s="18" t="str">
        <f t="shared" si="1"/>
        <v>202410</v>
      </c>
      <c r="D53" s="25">
        <v>29.63</v>
      </c>
      <c r="E53" s="84">
        <f t="shared" si="6"/>
        <v>45566</v>
      </c>
      <c r="F53" s="14">
        <f t="shared" si="26"/>
        <v>185536</v>
      </c>
      <c r="G53" s="14">
        <f t="shared" si="26"/>
        <v>42290</v>
      </c>
      <c r="H53" s="14">
        <f t="shared" si="26"/>
        <v>0</v>
      </c>
      <c r="I53" s="14">
        <f t="shared" si="26"/>
        <v>370</v>
      </c>
      <c r="J53" s="14">
        <f t="shared" si="7"/>
        <v>370</v>
      </c>
      <c r="K53" s="14">
        <f t="shared" si="23"/>
        <v>206</v>
      </c>
      <c r="L53" s="14">
        <f t="shared" si="23"/>
        <v>13596</v>
      </c>
      <c r="M53" s="14">
        <f t="shared" si="23"/>
        <v>2148</v>
      </c>
      <c r="N53" s="14">
        <f t="shared" si="8"/>
        <v>15744</v>
      </c>
      <c r="O53" s="14">
        <f t="shared" si="24"/>
        <v>137289</v>
      </c>
      <c r="P53" s="14">
        <f t="shared" si="24"/>
        <v>43609</v>
      </c>
      <c r="Q53" s="14">
        <f t="shared" si="9"/>
        <v>180898</v>
      </c>
      <c r="R53" s="14">
        <f t="shared" si="25"/>
        <v>770</v>
      </c>
      <c r="S53" s="14">
        <f t="shared" si="25"/>
        <v>795</v>
      </c>
      <c r="T53" s="14">
        <f t="shared" si="10"/>
        <v>1565</v>
      </c>
      <c r="U53" s="14">
        <f t="shared" si="11"/>
        <v>0</v>
      </c>
      <c r="V53" s="14">
        <f t="shared" si="12"/>
        <v>426609</v>
      </c>
      <c r="W53" s="14">
        <v>426609</v>
      </c>
      <c r="X53" s="14">
        <v>148430</v>
      </c>
      <c r="Y53" s="14">
        <v>34056</v>
      </c>
      <c r="Z53" s="14">
        <v>0</v>
      </c>
      <c r="AA53" s="14">
        <v>0</v>
      </c>
      <c r="AB53" s="14">
        <f t="shared" si="13"/>
        <v>0</v>
      </c>
      <c r="AC53" s="14">
        <v>206</v>
      </c>
      <c r="AD53" s="14">
        <v>5499</v>
      </c>
      <c r="AE53" s="14">
        <v>733</v>
      </c>
      <c r="AF53" s="14">
        <f t="shared" si="14"/>
        <v>6232</v>
      </c>
      <c r="AG53" s="14">
        <v>71293</v>
      </c>
      <c r="AH53" s="14">
        <v>4930</v>
      </c>
      <c r="AI53" s="14">
        <f t="shared" si="15"/>
        <v>76223</v>
      </c>
      <c r="AJ53" s="14">
        <v>88</v>
      </c>
      <c r="AK53" s="14">
        <v>0</v>
      </c>
      <c r="AL53" s="14">
        <f t="shared" si="16"/>
        <v>88</v>
      </c>
      <c r="AM53" s="14"/>
      <c r="AN53" s="14">
        <f t="shared" si="17"/>
        <v>265235</v>
      </c>
      <c r="AO53" s="14"/>
      <c r="AP53" s="14">
        <v>37106</v>
      </c>
      <c r="AQ53" s="14">
        <v>8234</v>
      </c>
      <c r="AR53" s="14">
        <v>0</v>
      </c>
      <c r="AS53" s="14">
        <v>370</v>
      </c>
      <c r="AT53" s="14">
        <f t="shared" si="18"/>
        <v>370</v>
      </c>
      <c r="AU53" s="14">
        <v>0</v>
      </c>
      <c r="AV53" s="14">
        <v>8097</v>
      </c>
      <c r="AW53" s="14">
        <v>1415</v>
      </c>
      <c r="AX53" s="14">
        <f t="shared" si="19"/>
        <v>9512</v>
      </c>
      <c r="AY53" s="14">
        <v>65996</v>
      </c>
      <c r="AZ53" s="14">
        <v>38679</v>
      </c>
      <c r="BA53" s="14">
        <f t="shared" si="20"/>
        <v>104675</v>
      </c>
      <c r="BB53" s="14">
        <v>682</v>
      </c>
      <c r="BC53" s="14">
        <v>795</v>
      </c>
      <c r="BD53" s="14">
        <f t="shared" si="21"/>
        <v>1477</v>
      </c>
      <c r="BE53" s="14"/>
      <c r="BF53" s="14">
        <f t="shared" si="22"/>
        <v>161374</v>
      </c>
    </row>
    <row r="54" spans="1:58" x14ac:dyDescent="0.35">
      <c r="A54" s="17">
        <v>2024</v>
      </c>
      <c r="B54" s="17">
        <v>11</v>
      </c>
      <c r="C54" s="18" t="str">
        <f t="shared" si="1"/>
        <v>202411</v>
      </c>
      <c r="D54" s="25">
        <v>30.18</v>
      </c>
      <c r="E54" s="84">
        <f t="shared" si="6"/>
        <v>45597</v>
      </c>
      <c r="F54" s="14">
        <f t="shared" si="26"/>
        <v>166274</v>
      </c>
      <c r="G54" s="14">
        <f t="shared" si="26"/>
        <v>39248</v>
      </c>
      <c r="H54" s="14">
        <f t="shared" si="26"/>
        <v>0</v>
      </c>
      <c r="I54" s="14">
        <f t="shared" si="26"/>
        <v>229</v>
      </c>
      <c r="J54" s="14">
        <f t="shared" si="7"/>
        <v>229</v>
      </c>
      <c r="K54" s="14">
        <f t="shared" si="23"/>
        <v>220</v>
      </c>
      <c r="L54" s="14">
        <f t="shared" si="23"/>
        <v>9165</v>
      </c>
      <c r="M54" s="14">
        <f t="shared" si="23"/>
        <v>811</v>
      </c>
      <c r="N54" s="14">
        <f t="shared" si="8"/>
        <v>9976</v>
      </c>
      <c r="O54" s="14">
        <f t="shared" si="24"/>
        <v>115644</v>
      </c>
      <c r="P54" s="14">
        <f t="shared" si="24"/>
        <v>25163</v>
      </c>
      <c r="Q54" s="14">
        <f t="shared" si="9"/>
        <v>140807</v>
      </c>
      <c r="R54" s="14">
        <f t="shared" si="25"/>
        <v>556</v>
      </c>
      <c r="S54" s="14">
        <f t="shared" si="25"/>
        <v>796</v>
      </c>
      <c r="T54" s="14">
        <f t="shared" si="10"/>
        <v>1352</v>
      </c>
      <c r="U54" s="14">
        <f t="shared" si="11"/>
        <v>0</v>
      </c>
      <c r="V54" s="14">
        <f t="shared" si="12"/>
        <v>358106</v>
      </c>
      <c r="W54" s="14">
        <v>358106</v>
      </c>
      <c r="X54" s="14">
        <v>131184</v>
      </c>
      <c r="Y54" s="14">
        <v>32072</v>
      </c>
      <c r="Z54" s="14">
        <v>0</v>
      </c>
      <c r="AA54" s="14">
        <v>0</v>
      </c>
      <c r="AB54" s="14">
        <f t="shared" si="13"/>
        <v>0</v>
      </c>
      <c r="AC54" s="14">
        <v>220</v>
      </c>
      <c r="AD54" s="14">
        <v>2852</v>
      </c>
      <c r="AE54" s="14">
        <v>92</v>
      </c>
      <c r="AF54" s="14">
        <f t="shared" si="14"/>
        <v>2944</v>
      </c>
      <c r="AG54" s="14">
        <v>59692</v>
      </c>
      <c r="AH54" s="14">
        <v>2896</v>
      </c>
      <c r="AI54" s="14">
        <f t="shared" si="15"/>
        <v>62588</v>
      </c>
      <c r="AJ54" s="14">
        <v>0</v>
      </c>
      <c r="AK54" s="14">
        <v>0</v>
      </c>
      <c r="AL54" s="14">
        <f t="shared" si="16"/>
        <v>0</v>
      </c>
      <c r="AM54" s="14"/>
      <c r="AN54" s="14">
        <f t="shared" si="17"/>
        <v>229008</v>
      </c>
      <c r="AO54" s="14"/>
      <c r="AP54" s="14">
        <v>35090</v>
      </c>
      <c r="AQ54" s="14">
        <v>7176</v>
      </c>
      <c r="AR54" s="14">
        <v>0</v>
      </c>
      <c r="AS54" s="14">
        <v>229</v>
      </c>
      <c r="AT54" s="14">
        <f t="shared" si="18"/>
        <v>229</v>
      </c>
      <c r="AU54" s="14">
        <v>0</v>
      </c>
      <c r="AV54" s="14">
        <v>6313</v>
      </c>
      <c r="AW54" s="14">
        <v>719</v>
      </c>
      <c r="AX54" s="14">
        <f t="shared" si="19"/>
        <v>7032</v>
      </c>
      <c r="AY54" s="14">
        <v>55952</v>
      </c>
      <c r="AZ54" s="14">
        <v>22267</v>
      </c>
      <c r="BA54" s="14">
        <f t="shared" si="20"/>
        <v>78219</v>
      </c>
      <c r="BB54" s="14">
        <v>556</v>
      </c>
      <c r="BC54" s="14">
        <v>796</v>
      </c>
      <c r="BD54" s="14">
        <f t="shared" si="21"/>
        <v>1352</v>
      </c>
      <c r="BE54" s="14"/>
      <c r="BF54" s="14">
        <f t="shared" si="22"/>
        <v>129098</v>
      </c>
    </row>
    <row r="55" spans="1:58" x14ac:dyDescent="0.35">
      <c r="A55" s="17">
        <v>2024</v>
      </c>
      <c r="B55" s="17">
        <v>12</v>
      </c>
      <c r="C55" s="18" t="str">
        <f t="shared" si="1"/>
        <v>202412</v>
      </c>
      <c r="D55" s="25">
        <v>33.1</v>
      </c>
      <c r="E55" s="84">
        <f t="shared" si="6"/>
        <v>45627</v>
      </c>
      <c r="F55" s="14">
        <f t="shared" si="26"/>
        <v>192934</v>
      </c>
      <c r="G55" s="14">
        <f t="shared" si="26"/>
        <v>45252</v>
      </c>
      <c r="H55" s="14">
        <f t="shared" si="26"/>
        <v>0</v>
      </c>
      <c r="I55" s="14">
        <f t="shared" si="26"/>
        <v>297</v>
      </c>
      <c r="J55" s="14">
        <f t="shared" si="7"/>
        <v>297</v>
      </c>
      <c r="K55" s="14">
        <f t="shared" si="23"/>
        <v>238</v>
      </c>
      <c r="L55" s="14">
        <f t="shared" si="23"/>
        <v>9263</v>
      </c>
      <c r="M55" s="14">
        <f t="shared" si="23"/>
        <v>1037</v>
      </c>
      <c r="N55" s="14">
        <f t="shared" si="8"/>
        <v>10300</v>
      </c>
      <c r="O55" s="14">
        <f t="shared" si="24"/>
        <v>120120</v>
      </c>
      <c r="P55" s="14">
        <f t="shared" si="24"/>
        <v>25677</v>
      </c>
      <c r="Q55" s="14">
        <f t="shared" si="9"/>
        <v>145797</v>
      </c>
      <c r="R55" s="14">
        <f t="shared" si="25"/>
        <v>1201</v>
      </c>
      <c r="S55" s="14">
        <f t="shared" si="25"/>
        <v>784</v>
      </c>
      <c r="T55" s="14">
        <f t="shared" si="10"/>
        <v>1985</v>
      </c>
      <c r="U55" s="14">
        <f t="shared" si="11"/>
        <v>0</v>
      </c>
      <c r="V55" s="14">
        <f t="shared" si="12"/>
        <v>396803</v>
      </c>
      <c r="W55" s="14">
        <v>396803</v>
      </c>
      <c r="X55" s="14">
        <v>155101</v>
      </c>
      <c r="Y55" s="14">
        <v>37435</v>
      </c>
      <c r="Z55" s="14">
        <v>0</v>
      </c>
      <c r="AA55" s="14">
        <v>0</v>
      </c>
      <c r="AB55" s="14">
        <f t="shared" si="13"/>
        <v>0</v>
      </c>
      <c r="AC55" s="14">
        <v>238</v>
      </c>
      <c r="AD55" s="14">
        <v>3011</v>
      </c>
      <c r="AE55" s="14">
        <v>330</v>
      </c>
      <c r="AF55" s="14">
        <f t="shared" si="14"/>
        <v>3341</v>
      </c>
      <c r="AG55" s="14">
        <v>62939</v>
      </c>
      <c r="AH55" s="14">
        <v>2932</v>
      </c>
      <c r="AI55" s="14">
        <f t="shared" si="15"/>
        <v>65871</v>
      </c>
      <c r="AJ55" s="14">
        <v>685</v>
      </c>
      <c r="AK55" s="14">
        <v>122</v>
      </c>
      <c r="AL55" s="14">
        <f t="shared" si="16"/>
        <v>807</v>
      </c>
      <c r="AM55" s="14"/>
      <c r="AN55" s="14">
        <f t="shared" si="17"/>
        <v>262793</v>
      </c>
      <c r="AO55" s="14"/>
      <c r="AP55" s="14">
        <v>37833</v>
      </c>
      <c r="AQ55" s="14">
        <v>7817</v>
      </c>
      <c r="AR55" s="14">
        <v>0</v>
      </c>
      <c r="AS55" s="14">
        <v>297</v>
      </c>
      <c r="AT55" s="14">
        <f t="shared" si="18"/>
        <v>297</v>
      </c>
      <c r="AU55" s="14">
        <v>0</v>
      </c>
      <c r="AV55" s="14">
        <v>6252</v>
      </c>
      <c r="AW55" s="14">
        <v>707</v>
      </c>
      <c r="AX55" s="14">
        <f t="shared" si="19"/>
        <v>6959</v>
      </c>
      <c r="AY55" s="14">
        <v>57181</v>
      </c>
      <c r="AZ55" s="14">
        <v>22745</v>
      </c>
      <c r="BA55" s="14">
        <f t="shared" si="20"/>
        <v>79926</v>
      </c>
      <c r="BB55" s="14">
        <v>516</v>
      </c>
      <c r="BC55" s="14">
        <v>662</v>
      </c>
      <c r="BD55" s="14">
        <f t="shared" si="21"/>
        <v>1178</v>
      </c>
      <c r="BE55" s="14"/>
      <c r="BF55" s="14">
        <f t="shared" si="22"/>
        <v>134010</v>
      </c>
    </row>
    <row r="56" spans="1:58" x14ac:dyDescent="0.35">
      <c r="A56" s="9">
        <v>2025</v>
      </c>
      <c r="B56" s="9">
        <v>1</v>
      </c>
      <c r="C56" s="10" t="str">
        <f t="shared" si="1"/>
        <v>202501</v>
      </c>
      <c r="D56" s="32">
        <v>32.380000000000003</v>
      </c>
      <c r="E56" s="84">
        <f t="shared" si="6"/>
        <v>45658</v>
      </c>
      <c r="F56" s="12">
        <f t="shared" si="26"/>
        <v>194938</v>
      </c>
      <c r="G56" s="12">
        <f t="shared" si="26"/>
        <v>48641</v>
      </c>
      <c r="H56" s="12">
        <f t="shared" si="26"/>
        <v>105</v>
      </c>
      <c r="I56" s="12">
        <f t="shared" si="26"/>
        <v>231</v>
      </c>
      <c r="J56" s="12">
        <f t="shared" si="7"/>
        <v>336</v>
      </c>
      <c r="K56" s="12">
        <f t="shared" si="23"/>
        <v>242</v>
      </c>
      <c r="L56" s="12">
        <f t="shared" si="23"/>
        <v>9437</v>
      </c>
      <c r="M56" s="12">
        <f t="shared" si="23"/>
        <v>1137</v>
      </c>
      <c r="N56" s="12">
        <f t="shared" si="8"/>
        <v>10574</v>
      </c>
      <c r="O56" s="12">
        <f t="shared" si="24"/>
        <v>121845</v>
      </c>
      <c r="P56" s="12">
        <f t="shared" si="24"/>
        <v>26222</v>
      </c>
      <c r="Q56" s="12">
        <f t="shared" si="9"/>
        <v>148067</v>
      </c>
      <c r="R56" s="12">
        <f t="shared" si="25"/>
        <v>1413</v>
      </c>
      <c r="S56" s="12">
        <f t="shared" si="25"/>
        <v>876</v>
      </c>
      <c r="T56" s="12">
        <f t="shared" si="10"/>
        <v>2289</v>
      </c>
      <c r="U56" s="12">
        <f t="shared" si="11"/>
        <v>0</v>
      </c>
      <c r="V56" s="12">
        <f t="shared" si="12"/>
        <v>405087</v>
      </c>
      <c r="W56" s="12">
        <v>405087</v>
      </c>
      <c r="X56" s="12">
        <v>154567</v>
      </c>
      <c r="Y56" s="12">
        <v>40795</v>
      </c>
      <c r="Z56" s="12">
        <v>0</v>
      </c>
      <c r="AA56" s="12">
        <v>0</v>
      </c>
      <c r="AB56" s="12">
        <f t="shared" si="13"/>
        <v>0</v>
      </c>
      <c r="AC56" s="12">
        <v>242</v>
      </c>
      <c r="AD56" s="12">
        <v>2883</v>
      </c>
      <c r="AE56" s="12">
        <v>321</v>
      </c>
      <c r="AF56" s="12">
        <f t="shared" si="14"/>
        <v>3204</v>
      </c>
      <c r="AG56" s="12">
        <v>61384</v>
      </c>
      <c r="AH56" s="12">
        <v>1960</v>
      </c>
      <c r="AI56" s="12">
        <f t="shared" si="15"/>
        <v>63344</v>
      </c>
      <c r="AJ56" s="12">
        <v>859</v>
      </c>
      <c r="AK56" s="12">
        <v>242</v>
      </c>
      <c r="AL56" s="12">
        <f t="shared" si="16"/>
        <v>1101</v>
      </c>
      <c r="AM56" s="12"/>
      <c r="AN56" s="12">
        <f t="shared" si="17"/>
        <v>263253</v>
      </c>
      <c r="AO56" s="12"/>
      <c r="AP56" s="12">
        <v>40371</v>
      </c>
      <c r="AQ56" s="12">
        <v>7846</v>
      </c>
      <c r="AR56" s="12">
        <v>105</v>
      </c>
      <c r="AS56" s="12">
        <v>231</v>
      </c>
      <c r="AT56" s="12">
        <f t="shared" si="18"/>
        <v>336</v>
      </c>
      <c r="AU56" s="12">
        <v>0</v>
      </c>
      <c r="AV56" s="12">
        <v>6554</v>
      </c>
      <c r="AW56" s="12">
        <v>816</v>
      </c>
      <c r="AX56" s="12">
        <f t="shared" si="19"/>
        <v>7370</v>
      </c>
      <c r="AY56" s="12">
        <v>60461</v>
      </c>
      <c r="AZ56" s="12">
        <v>24262</v>
      </c>
      <c r="BA56" s="12">
        <f t="shared" si="20"/>
        <v>84723</v>
      </c>
      <c r="BB56" s="12">
        <v>554</v>
      </c>
      <c r="BC56" s="12">
        <v>634</v>
      </c>
      <c r="BD56" s="12">
        <f t="shared" si="21"/>
        <v>1188</v>
      </c>
      <c r="BE56" s="12"/>
      <c r="BF56" s="12">
        <f t="shared" si="22"/>
        <v>141834</v>
      </c>
    </row>
    <row r="57" spans="1:58" x14ac:dyDescent="0.35">
      <c r="A57" s="9">
        <v>2025</v>
      </c>
      <c r="B57" s="9">
        <v>2</v>
      </c>
      <c r="C57" s="10" t="str">
        <f t="shared" si="1"/>
        <v>202502</v>
      </c>
      <c r="D57" s="32">
        <v>31.05</v>
      </c>
      <c r="E57" s="84">
        <f t="shared" si="6"/>
        <v>45689</v>
      </c>
      <c r="F57" s="12">
        <f t="shared" si="26"/>
        <v>185606</v>
      </c>
      <c r="G57" s="12">
        <f t="shared" si="26"/>
        <v>49510</v>
      </c>
      <c r="H57" s="12">
        <f t="shared" si="26"/>
        <v>0</v>
      </c>
      <c r="I57" s="12">
        <f t="shared" si="26"/>
        <v>336</v>
      </c>
      <c r="J57" s="12">
        <f t="shared" si="7"/>
        <v>336</v>
      </c>
      <c r="K57" s="12">
        <f t="shared" si="23"/>
        <v>235</v>
      </c>
      <c r="L57" s="12">
        <f t="shared" si="23"/>
        <v>9431</v>
      </c>
      <c r="M57" s="12">
        <f t="shared" si="23"/>
        <v>1023</v>
      </c>
      <c r="N57" s="12">
        <f t="shared" si="8"/>
        <v>10454</v>
      </c>
      <c r="O57" s="12">
        <f t="shared" si="24"/>
        <v>116641</v>
      </c>
      <c r="P57" s="12">
        <f t="shared" si="24"/>
        <v>25852</v>
      </c>
      <c r="Q57" s="12">
        <f t="shared" si="9"/>
        <v>142493</v>
      </c>
      <c r="R57" s="12">
        <f t="shared" si="25"/>
        <v>1730</v>
      </c>
      <c r="S57" s="12">
        <f t="shared" si="25"/>
        <v>822</v>
      </c>
      <c r="T57" s="12">
        <f t="shared" si="10"/>
        <v>2552</v>
      </c>
      <c r="U57" s="12">
        <f t="shared" si="11"/>
        <v>0</v>
      </c>
      <c r="V57" s="12">
        <f t="shared" si="12"/>
        <v>391186</v>
      </c>
      <c r="W57" s="12">
        <v>391186</v>
      </c>
      <c r="X57" s="12">
        <v>146178</v>
      </c>
      <c r="Y57" s="12">
        <v>41894</v>
      </c>
      <c r="Z57" s="12">
        <v>0</v>
      </c>
      <c r="AA57" s="12">
        <v>0</v>
      </c>
      <c r="AB57" s="12">
        <f t="shared" si="13"/>
        <v>0</v>
      </c>
      <c r="AC57" s="12">
        <v>235</v>
      </c>
      <c r="AD57" s="12">
        <v>2787</v>
      </c>
      <c r="AE57" s="12">
        <v>264</v>
      </c>
      <c r="AF57" s="12">
        <f t="shared" si="14"/>
        <v>3051</v>
      </c>
      <c r="AG57" s="12">
        <v>58773</v>
      </c>
      <c r="AH57" s="12">
        <v>2393</v>
      </c>
      <c r="AI57" s="12">
        <f t="shared" si="15"/>
        <v>61166</v>
      </c>
      <c r="AJ57" s="12">
        <v>1167</v>
      </c>
      <c r="AK57" s="12">
        <v>242</v>
      </c>
      <c r="AL57" s="12">
        <f t="shared" si="16"/>
        <v>1409</v>
      </c>
      <c r="AM57" s="12"/>
      <c r="AN57" s="12">
        <f t="shared" si="17"/>
        <v>253933</v>
      </c>
      <c r="AO57" s="12"/>
      <c r="AP57" s="12">
        <v>39428</v>
      </c>
      <c r="AQ57" s="12">
        <v>7616</v>
      </c>
      <c r="AR57" s="12">
        <v>0</v>
      </c>
      <c r="AS57" s="12">
        <v>336</v>
      </c>
      <c r="AT57" s="12">
        <f t="shared" si="18"/>
        <v>336</v>
      </c>
      <c r="AU57" s="12">
        <v>0</v>
      </c>
      <c r="AV57" s="12">
        <v>6644</v>
      </c>
      <c r="AW57" s="12">
        <v>759</v>
      </c>
      <c r="AX57" s="12">
        <f t="shared" si="19"/>
        <v>7403</v>
      </c>
      <c r="AY57" s="12">
        <v>57868</v>
      </c>
      <c r="AZ57" s="12">
        <v>23459</v>
      </c>
      <c r="BA57" s="12">
        <f t="shared" si="20"/>
        <v>81327</v>
      </c>
      <c r="BB57" s="12">
        <v>563</v>
      </c>
      <c r="BC57" s="12">
        <v>580</v>
      </c>
      <c r="BD57" s="12">
        <f t="shared" si="21"/>
        <v>1143</v>
      </c>
      <c r="BE57" s="12"/>
      <c r="BF57" s="12">
        <f t="shared" si="22"/>
        <v>137253</v>
      </c>
    </row>
    <row r="58" spans="1:58" x14ac:dyDescent="0.35">
      <c r="A58" s="9">
        <v>2025</v>
      </c>
      <c r="B58" s="9">
        <v>3</v>
      </c>
      <c r="C58" s="10" t="str">
        <f t="shared" si="1"/>
        <v>202503</v>
      </c>
      <c r="D58" s="32">
        <v>30.05</v>
      </c>
      <c r="E58" s="84">
        <f t="shared" si="6"/>
        <v>45717</v>
      </c>
      <c r="F58" s="12">
        <f t="shared" si="26"/>
        <v>170621</v>
      </c>
      <c r="G58" s="12">
        <f t="shared" si="26"/>
        <v>45368</v>
      </c>
      <c r="H58" s="12">
        <f t="shared" si="26"/>
        <v>0</v>
      </c>
      <c r="I58" s="12">
        <f t="shared" si="26"/>
        <v>304</v>
      </c>
      <c r="J58" s="12">
        <f t="shared" si="7"/>
        <v>304</v>
      </c>
      <c r="K58" s="12">
        <f t="shared" si="23"/>
        <v>215</v>
      </c>
      <c r="L58" s="12">
        <f t="shared" si="23"/>
        <v>8285</v>
      </c>
      <c r="M58" s="12">
        <f t="shared" si="23"/>
        <v>1106</v>
      </c>
      <c r="N58" s="12">
        <f t="shared" si="8"/>
        <v>9391</v>
      </c>
      <c r="O58" s="12">
        <f t="shared" si="24"/>
        <v>112522</v>
      </c>
      <c r="P58" s="12">
        <f t="shared" si="24"/>
        <v>24214</v>
      </c>
      <c r="Q58" s="12">
        <f t="shared" si="9"/>
        <v>136736</v>
      </c>
      <c r="R58" s="12">
        <f t="shared" si="25"/>
        <v>1342</v>
      </c>
      <c r="S58" s="12">
        <f t="shared" si="25"/>
        <v>722</v>
      </c>
      <c r="T58" s="12">
        <f t="shared" si="10"/>
        <v>2064</v>
      </c>
      <c r="U58" s="12">
        <f t="shared" si="11"/>
        <v>0</v>
      </c>
      <c r="V58" s="12">
        <f t="shared" si="12"/>
        <v>364699</v>
      </c>
      <c r="W58" s="12">
        <v>364699</v>
      </c>
      <c r="X58" s="12">
        <v>132864</v>
      </c>
      <c r="Y58" s="12">
        <v>38132</v>
      </c>
      <c r="Z58" s="12">
        <v>0</v>
      </c>
      <c r="AA58" s="12">
        <v>0</v>
      </c>
      <c r="AB58" s="12">
        <f t="shared" si="13"/>
        <v>0</v>
      </c>
      <c r="AC58" s="12">
        <v>215</v>
      </c>
      <c r="AD58" s="12">
        <v>2191</v>
      </c>
      <c r="AE58" s="12">
        <v>380</v>
      </c>
      <c r="AF58" s="12">
        <f t="shared" si="14"/>
        <v>2571</v>
      </c>
      <c r="AG58" s="12">
        <v>57058</v>
      </c>
      <c r="AH58" s="12">
        <v>2442</v>
      </c>
      <c r="AI58" s="12">
        <f t="shared" si="15"/>
        <v>59500</v>
      </c>
      <c r="AJ58" s="12">
        <v>861</v>
      </c>
      <c r="AK58" s="12">
        <v>122</v>
      </c>
      <c r="AL58" s="12">
        <f t="shared" si="16"/>
        <v>983</v>
      </c>
      <c r="AM58" s="12"/>
      <c r="AN58" s="12">
        <f t="shared" si="17"/>
        <v>234265</v>
      </c>
      <c r="AO58" s="12"/>
      <c r="AP58" s="12">
        <v>37757</v>
      </c>
      <c r="AQ58" s="12">
        <v>7236</v>
      </c>
      <c r="AR58" s="12">
        <v>0</v>
      </c>
      <c r="AS58" s="12">
        <v>304</v>
      </c>
      <c r="AT58" s="12">
        <f t="shared" si="18"/>
        <v>304</v>
      </c>
      <c r="AU58" s="12">
        <v>0</v>
      </c>
      <c r="AV58" s="12">
        <v>6094</v>
      </c>
      <c r="AW58" s="12">
        <v>726</v>
      </c>
      <c r="AX58" s="12">
        <f t="shared" si="19"/>
        <v>6820</v>
      </c>
      <c r="AY58" s="12">
        <v>55464</v>
      </c>
      <c r="AZ58" s="12">
        <v>21772</v>
      </c>
      <c r="BA58" s="12">
        <f t="shared" si="20"/>
        <v>77236</v>
      </c>
      <c r="BB58" s="12">
        <v>481</v>
      </c>
      <c r="BC58" s="12">
        <v>600</v>
      </c>
      <c r="BD58" s="12">
        <f t="shared" si="21"/>
        <v>1081</v>
      </c>
      <c r="BE58" s="12"/>
      <c r="BF58" s="12">
        <f t="shared" si="22"/>
        <v>130434</v>
      </c>
    </row>
    <row r="59" spans="1:58" x14ac:dyDescent="0.35">
      <c r="A59" s="9">
        <v>2025</v>
      </c>
      <c r="B59" s="9">
        <v>4</v>
      </c>
      <c r="C59" s="10" t="str">
        <f t="shared" si="1"/>
        <v>202504</v>
      </c>
      <c r="D59" s="32">
        <v>29.38</v>
      </c>
      <c r="E59" s="84">
        <f t="shared" si="6"/>
        <v>45748</v>
      </c>
      <c r="F59" s="12">
        <f t="shared" si="26"/>
        <v>155414</v>
      </c>
      <c r="G59" s="12">
        <f t="shared" si="26"/>
        <v>41787</v>
      </c>
      <c r="H59" s="12">
        <f t="shared" si="26"/>
        <v>0</v>
      </c>
      <c r="I59" s="12">
        <f t="shared" si="26"/>
        <v>283</v>
      </c>
      <c r="J59" s="12">
        <f t="shared" si="7"/>
        <v>283</v>
      </c>
      <c r="K59" s="12">
        <f t="shared" si="23"/>
        <v>212</v>
      </c>
      <c r="L59" s="12">
        <f t="shared" si="23"/>
        <v>7706</v>
      </c>
      <c r="M59" s="12">
        <f t="shared" si="23"/>
        <v>1048</v>
      </c>
      <c r="N59" s="12">
        <f t="shared" si="8"/>
        <v>8754</v>
      </c>
      <c r="O59" s="12">
        <f t="shared" si="24"/>
        <v>108624</v>
      </c>
      <c r="P59" s="12">
        <f t="shared" si="24"/>
        <v>22619</v>
      </c>
      <c r="Q59" s="12">
        <f t="shared" si="9"/>
        <v>131243</v>
      </c>
      <c r="R59" s="12">
        <f t="shared" si="25"/>
        <v>875</v>
      </c>
      <c r="S59" s="12">
        <f t="shared" si="25"/>
        <v>717</v>
      </c>
      <c r="T59" s="12">
        <f t="shared" si="10"/>
        <v>1592</v>
      </c>
      <c r="U59" s="12">
        <f t="shared" si="11"/>
        <v>0</v>
      </c>
      <c r="V59" s="12">
        <f t="shared" si="12"/>
        <v>339285</v>
      </c>
      <c r="W59" s="12">
        <v>339285</v>
      </c>
      <c r="X59" s="12">
        <v>119561</v>
      </c>
      <c r="Y59" s="12">
        <v>34720</v>
      </c>
      <c r="Z59" s="12">
        <v>0</v>
      </c>
      <c r="AA59" s="12">
        <v>0</v>
      </c>
      <c r="AB59" s="12">
        <f t="shared" si="13"/>
        <v>0</v>
      </c>
      <c r="AC59" s="12">
        <v>212</v>
      </c>
      <c r="AD59" s="12">
        <v>1986</v>
      </c>
      <c r="AE59" s="12">
        <v>322</v>
      </c>
      <c r="AF59" s="12">
        <f t="shared" si="14"/>
        <v>2308</v>
      </c>
      <c r="AG59" s="12">
        <v>55994</v>
      </c>
      <c r="AH59" s="12">
        <v>2144</v>
      </c>
      <c r="AI59" s="12">
        <f t="shared" si="15"/>
        <v>58138</v>
      </c>
      <c r="AJ59" s="12">
        <v>470</v>
      </c>
      <c r="AK59" s="12">
        <v>61</v>
      </c>
      <c r="AL59" s="12">
        <f t="shared" si="16"/>
        <v>531</v>
      </c>
      <c r="AM59" s="12"/>
      <c r="AN59" s="12">
        <f t="shared" si="17"/>
        <v>215470</v>
      </c>
      <c r="AO59" s="12"/>
      <c r="AP59" s="12">
        <v>35853</v>
      </c>
      <c r="AQ59" s="12">
        <v>7067</v>
      </c>
      <c r="AR59" s="12">
        <v>0</v>
      </c>
      <c r="AS59" s="12">
        <v>283</v>
      </c>
      <c r="AT59" s="12">
        <f t="shared" si="18"/>
        <v>283</v>
      </c>
      <c r="AU59" s="12">
        <v>0</v>
      </c>
      <c r="AV59" s="12">
        <v>5720</v>
      </c>
      <c r="AW59" s="12">
        <v>726</v>
      </c>
      <c r="AX59" s="12">
        <f t="shared" si="19"/>
        <v>6446</v>
      </c>
      <c r="AY59" s="12">
        <v>52630</v>
      </c>
      <c r="AZ59" s="12">
        <v>20475</v>
      </c>
      <c r="BA59" s="12">
        <f t="shared" si="20"/>
        <v>73105</v>
      </c>
      <c r="BB59" s="12">
        <v>405</v>
      </c>
      <c r="BC59" s="12">
        <v>656</v>
      </c>
      <c r="BD59" s="12">
        <f t="shared" si="21"/>
        <v>1061</v>
      </c>
      <c r="BE59" s="12"/>
      <c r="BF59" s="12">
        <f t="shared" si="22"/>
        <v>123815</v>
      </c>
    </row>
    <row r="60" spans="1:58" x14ac:dyDescent="0.35">
      <c r="A60" s="9">
        <v>2025</v>
      </c>
      <c r="B60" s="9">
        <v>5</v>
      </c>
      <c r="C60" s="10" t="str">
        <f t="shared" si="1"/>
        <v>202505</v>
      </c>
      <c r="D60" s="32">
        <v>29.71</v>
      </c>
      <c r="E60" s="84">
        <f t="shared" si="6"/>
        <v>45778</v>
      </c>
      <c r="F60" s="12">
        <f t="shared" si="26"/>
        <v>155702</v>
      </c>
      <c r="G60" s="12">
        <f t="shared" si="26"/>
        <v>39769</v>
      </c>
      <c r="H60" s="12">
        <f t="shared" si="26"/>
        <v>0</v>
      </c>
      <c r="I60" s="12">
        <f t="shared" si="26"/>
        <v>226</v>
      </c>
      <c r="J60" s="12">
        <f t="shared" si="7"/>
        <v>226</v>
      </c>
      <c r="K60" s="12">
        <f t="shared" si="23"/>
        <v>200</v>
      </c>
      <c r="L60" s="12">
        <f t="shared" si="23"/>
        <v>8993</v>
      </c>
      <c r="M60" s="12">
        <f t="shared" si="23"/>
        <v>959</v>
      </c>
      <c r="N60" s="12">
        <f t="shared" si="8"/>
        <v>9952</v>
      </c>
      <c r="O60" s="12">
        <f t="shared" si="24"/>
        <v>115872</v>
      </c>
      <c r="P60" s="12">
        <f t="shared" si="24"/>
        <v>22844</v>
      </c>
      <c r="Q60" s="12">
        <f t="shared" si="9"/>
        <v>138716</v>
      </c>
      <c r="R60" s="12">
        <f t="shared" si="25"/>
        <v>620</v>
      </c>
      <c r="S60" s="12">
        <f t="shared" si="25"/>
        <v>691</v>
      </c>
      <c r="T60" s="12">
        <f t="shared" si="10"/>
        <v>1311</v>
      </c>
      <c r="U60" s="12">
        <f t="shared" si="11"/>
        <v>0</v>
      </c>
      <c r="V60" s="12">
        <f t="shared" si="12"/>
        <v>345876</v>
      </c>
      <c r="W60" s="12">
        <v>345876</v>
      </c>
      <c r="X60" s="12">
        <v>121811</v>
      </c>
      <c r="Y60" s="12">
        <v>32860</v>
      </c>
      <c r="Z60" s="12">
        <v>0</v>
      </c>
      <c r="AA60" s="12">
        <v>0</v>
      </c>
      <c r="AB60" s="12">
        <f t="shared" si="13"/>
        <v>0</v>
      </c>
      <c r="AC60" s="12">
        <v>200</v>
      </c>
      <c r="AD60" s="12">
        <v>3089</v>
      </c>
      <c r="AE60" s="12">
        <v>234</v>
      </c>
      <c r="AF60" s="12">
        <f t="shared" si="14"/>
        <v>3323</v>
      </c>
      <c r="AG60" s="12">
        <v>62265</v>
      </c>
      <c r="AH60" s="12">
        <v>2650</v>
      </c>
      <c r="AI60" s="12">
        <f t="shared" si="15"/>
        <v>64915</v>
      </c>
      <c r="AJ60" s="12">
        <v>89</v>
      </c>
      <c r="AK60" s="12">
        <v>61</v>
      </c>
      <c r="AL60" s="12">
        <f t="shared" si="16"/>
        <v>150</v>
      </c>
      <c r="AM60" s="12"/>
      <c r="AN60" s="12">
        <f t="shared" si="17"/>
        <v>223259</v>
      </c>
      <c r="AO60" s="12"/>
      <c r="AP60" s="12">
        <v>33891</v>
      </c>
      <c r="AQ60" s="12">
        <v>6909</v>
      </c>
      <c r="AR60" s="12">
        <v>0</v>
      </c>
      <c r="AS60" s="12">
        <v>226</v>
      </c>
      <c r="AT60" s="12">
        <f t="shared" si="18"/>
        <v>226</v>
      </c>
      <c r="AU60" s="12">
        <v>0</v>
      </c>
      <c r="AV60" s="12">
        <v>5904</v>
      </c>
      <c r="AW60" s="12">
        <v>725</v>
      </c>
      <c r="AX60" s="12">
        <f t="shared" si="19"/>
        <v>6629</v>
      </c>
      <c r="AY60" s="12">
        <v>53607</v>
      </c>
      <c r="AZ60" s="12">
        <v>20194</v>
      </c>
      <c r="BA60" s="12">
        <f t="shared" si="20"/>
        <v>73801</v>
      </c>
      <c r="BB60" s="12">
        <v>531</v>
      </c>
      <c r="BC60" s="12">
        <v>630</v>
      </c>
      <c r="BD60" s="12">
        <f t="shared" si="21"/>
        <v>1161</v>
      </c>
      <c r="BE60" s="12"/>
      <c r="BF60" s="12">
        <f t="shared" si="22"/>
        <v>122617</v>
      </c>
    </row>
    <row r="61" spans="1:58" x14ac:dyDescent="0.35">
      <c r="A61" s="9">
        <v>2025</v>
      </c>
      <c r="B61" s="9">
        <v>6</v>
      </c>
      <c r="C61" s="10" t="str">
        <f t="shared" si="1"/>
        <v>202506</v>
      </c>
      <c r="D61" s="32">
        <v>30.52</v>
      </c>
      <c r="E61" s="84">
        <f t="shared" si="6"/>
        <v>45809</v>
      </c>
      <c r="F61" s="12">
        <f t="shared" si="26"/>
        <v>190053</v>
      </c>
      <c r="G61" s="12">
        <f t="shared" si="26"/>
        <v>45027</v>
      </c>
      <c r="H61" s="12">
        <f t="shared" si="26"/>
        <v>0</v>
      </c>
      <c r="I61" s="12">
        <f t="shared" si="26"/>
        <v>278</v>
      </c>
      <c r="J61" s="12">
        <f t="shared" si="7"/>
        <v>278</v>
      </c>
      <c r="K61" s="12">
        <f t="shared" si="23"/>
        <v>207</v>
      </c>
      <c r="L61" s="12">
        <f t="shared" si="23"/>
        <v>12720</v>
      </c>
      <c r="M61" s="12">
        <f t="shared" si="23"/>
        <v>2422</v>
      </c>
      <c r="N61" s="12">
        <f t="shared" si="8"/>
        <v>15142</v>
      </c>
      <c r="O61" s="12">
        <f t="shared" si="24"/>
        <v>140691</v>
      </c>
      <c r="P61" s="12">
        <f t="shared" si="24"/>
        <v>44056</v>
      </c>
      <c r="Q61" s="12">
        <f t="shared" si="9"/>
        <v>184747</v>
      </c>
      <c r="R61" s="12">
        <f t="shared" si="25"/>
        <v>815</v>
      </c>
      <c r="S61" s="12">
        <f t="shared" si="25"/>
        <v>1011</v>
      </c>
      <c r="T61" s="12">
        <f t="shared" si="10"/>
        <v>1826</v>
      </c>
      <c r="U61" s="12">
        <f t="shared" si="11"/>
        <v>0</v>
      </c>
      <c r="V61" s="12">
        <f t="shared" si="12"/>
        <v>437280</v>
      </c>
      <c r="W61" s="12">
        <v>437280</v>
      </c>
      <c r="X61" s="12">
        <v>150952</v>
      </c>
      <c r="Y61" s="12">
        <v>36462</v>
      </c>
      <c r="Z61" s="12">
        <v>0</v>
      </c>
      <c r="AA61" s="12">
        <v>0</v>
      </c>
      <c r="AB61" s="12">
        <f t="shared" si="13"/>
        <v>0</v>
      </c>
      <c r="AC61" s="12">
        <v>207</v>
      </c>
      <c r="AD61" s="12">
        <v>4484</v>
      </c>
      <c r="AE61" s="12">
        <v>1006</v>
      </c>
      <c r="AF61" s="12">
        <f t="shared" si="14"/>
        <v>5490</v>
      </c>
      <c r="AG61" s="12">
        <v>72282</v>
      </c>
      <c r="AH61" s="12">
        <v>5021</v>
      </c>
      <c r="AI61" s="12">
        <f t="shared" si="15"/>
        <v>77303</v>
      </c>
      <c r="AJ61" s="12">
        <v>89</v>
      </c>
      <c r="AK61" s="12">
        <v>85</v>
      </c>
      <c r="AL61" s="12">
        <f t="shared" si="16"/>
        <v>174</v>
      </c>
      <c r="AM61" s="12"/>
      <c r="AN61" s="12">
        <f t="shared" si="17"/>
        <v>270588</v>
      </c>
      <c r="AO61" s="12"/>
      <c r="AP61" s="12">
        <v>39101</v>
      </c>
      <c r="AQ61" s="12">
        <v>8565</v>
      </c>
      <c r="AR61" s="12">
        <v>0</v>
      </c>
      <c r="AS61" s="12">
        <v>278</v>
      </c>
      <c r="AT61" s="12">
        <f t="shared" si="18"/>
        <v>278</v>
      </c>
      <c r="AU61" s="12">
        <v>0</v>
      </c>
      <c r="AV61" s="12">
        <v>8236</v>
      </c>
      <c r="AW61" s="12">
        <v>1416</v>
      </c>
      <c r="AX61" s="12">
        <f t="shared" si="19"/>
        <v>9652</v>
      </c>
      <c r="AY61" s="12">
        <v>68409</v>
      </c>
      <c r="AZ61" s="12">
        <v>39035</v>
      </c>
      <c r="BA61" s="12">
        <f t="shared" si="20"/>
        <v>107444</v>
      </c>
      <c r="BB61" s="12">
        <v>726</v>
      </c>
      <c r="BC61" s="12">
        <v>926</v>
      </c>
      <c r="BD61" s="12">
        <f t="shared" si="21"/>
        <v>1652</v>
      </c>
      <c r="BE61" s="12"/>
      <c r="BF61" s="12">
        <f t="shared" si="22"/>
        <v>166692</v>
      </c>
    </row>
    <row r="62" spans="1:58" x14ac:dyDescent="0.35">
      <c r="A62" s="9">
        <v>2025</v>
      </c>
      <c r="B62" s="9">
        <v>7</v>
      </c>
      <c r="C62" s="10" t="str">
        <f t="shared" si="1"/>
        <v>202507</v>
      </c>
      <c r="D62" s="32">
        <v>30.67</v>
      </c>
      <c r="E62" s="84">
        <f t="shared" si="6"/>
        <v>45839</v>
      </c>
      <c r="F62" s="12">
        <f t="shared" si="26"/>
        <v>265249</v>
      </c>
      <c r="G62" s="12">
        <f t="shared" si="26"/>
        <v>50224</v>
      </c>
      <c r="H62" s="12">
        <f t="shared" si="26"/>
        <v>0</v>
      </c>
      <c r="I62" s="12">
        <f t="shared" si="26"/>
        <v>422</v>
      </c>
      <c r="J62" s="12">
        <f t="shared" si="7"/>
        <v>422</v>
      </c>
      <c r="K62" s="12">
        <f t="shared" si="23"/>
        <v>200</v>
      </c>
      <c r="L62" s="12">
        <f t="shared" si="23"/>
        <v>17444</v>
      </c>
      <c r="M62" s="12">
        <f t="shared" si="23"/>
        <v>2989</v>
      </c>
      <c r="N62" s="12">
        <f t="shared" si="8"/>
        <v>20433</v>
      </c>
      <c r="O62" s="12">
        <f t="shared" si="24"/>
        <v>158621</v>
      </c>
      <c r="P62" s="12">
        <f t="shared" si="24"/>
        <v>68149</v>
      </c>
      <c r="Q62" s="12">
        <f t="shared" si="9"/>
        <v>226770</v>
      </c>
      <c r="R62" s="12">
        <f t="shared" si="25"/>
        <v>990</v>
      </c>
      <c r="S62" s="12">
        <f t="shared" si="25"/>
        <v>1133</v>
      </c>
      <c r="T62" s="12">
        <f t="shared" si="10"/>
        <v>2123</v>
      </c>
      <c r="U62" s="12">
        <f t="shared" si="11"/>
        <v>0</v>
      </c>
      <c r="V62" s="12">
        <f t="shared" si="12"/>
        <v>565421</v>
      </c>
      <c r="W62" s="12">
        <v>565421</v>
      </c>
      <c r="X62" s="12">
        <v>220178</v>
      </c>
      <c r="Y62" s="12">
        <v>39816</v>
      </c>
      <c r="Z62" s="12">
        <v>0</v>
      </c>
      <c r="AA62" s="12">
        <v>0</v>
      </c>
      <c r="AB62" s="12">
        <f t="shared" si="13"/>
        <v>0</v>
      </c>
      <c r="AC62" s="12">
        <v>200</v>
      </c>
      <c r="AD62" s="12">
        <v>7395</v>
      </c>
      <c r="AE62" s="12">
        <v>856</v>
      </c>
      <c r="AF62" s="12">
        <f t="shared" si="14"/>
        <v>8251</v>
      </c>
      <c r="AG62" s="12">
        <v>73480</v>
      </c>
      <c r="AH62" s="12">
        <v>6766</v>
      </c>
      <c r="AI62" s="12">
        <f t="shared" si="15"/>
        <v>80246</v>
      </c>
      <c r="AJ62" s="12">
        <v>0</v>
      </c>
      <c r="AK62" s="12">
        <v>0</v>
      </c>
      <c r="AL62" s="12">
        <f t="shared" si="16"/>
        <v>0</v>
      </c>
      <c r="AM62" s="12"/>
      <c r="AN62" s="12">
        <f t="shared" si="17"/>
        <v>348691</v>
      </c>
      <c r="AO62" s="12"/>
      <c r="AP62" s="12">
        <v>45071</v>
      </c>
      <c r="AQ62" s="12">
        <v>10408</v>
      </c>
      <c r="AR62" s="12">
        <v>0</v>
      </c>
      <c r="AS62" s="12">
        <v>422</v>
      </c>
      <c r="AT62" s="12">
        <f t="shared" si="18"/>
        <v>422</v>
      </c>
      <c r="AU62" s="12">
        <v>0</v>
      </c>
      <c r="AV62" s="12">
        <v>10049</v>
      </c>
      <c r="AW62" s="12">
        <v>2133</v>
      </c>
      <c r="AX62" s="12">
        <f t="shared" si="19"/>
        <v>12182</v>
      </c>
      <c r="AY62" s="12">
        <v>85141</v>
      </c>
      <c r="AZ62" s="12">
        <v>61383</v>
      </c>
      <c r="BA62" s="12">
        <f t="shared" si="20"/>
        <v>146524</v>
      </c>
      <c r="BB62" s="12">
        <v>990</v>
      </c>
      <c r="BC62" s="12">
        <v>1133</v>
      </c>
      <c r="BD62" s="12">
        <f t="shared" si="21"/>
        <v>2123</v>
      </c>
      <c r="BE62" s="12"/>
      <c r="BF62" s="12">
        <f t="shared" si="22"/>
        <v>216730</v>
      </c>
    </row>
    <row r="63" spans="1:58" x14ac:dyDescent="0.35">
      <c r="A63" s="9">
        <v>2025</v>
      </c>
      <c r="B63" s="9">
        <v>8</v>
      </c>
      <c r="C63" s="10" t="str">
        <f t="shared" si="1"/>
        <v>202508</v>
      </c>
      <c r="D63" s="32">
        <v>29.48</v>
      </c>
      <c r="E63" s="84">
        <f t="shared" si="6"/>
        <v>45870</v>
      </c>
      <c r="F63" s="12">
        <f t="shared" si="26"/>
        <v>271153</v>
      </c>
      <c r="G63" s="12">
        <f t="shared" si="26"/>
        <v>51610</v>
      </c>
      <c r="H63" s="12">
        <f t="shared" si="26"/>
        <v>0</v>
      </c>
      <c r="I63" s="12">
        <f t="shared" si="26"/>
        <v>413</v>
      </c>
      <c r="J63" s="12">
        <f t="shared" si="7"/>
        <v>413</v>
      </c>
      <c r="K63" s="12">
        <f t="shared" si="23"/>
        <v>189</v>
      </c>
      <c r="L63" s="12">
        <f t="shared" si="23"/>
        <v>18280</v>
      </c>
      <c r="M63" s="12">
        <f t="shared" si="23"/>
        <v>3299</v>
      </c>
      <c r="N63" s="12">
        <f t="shared" si="8"/>
        <v>21579</v>
      </c>
      <c r="O63" s="12">
        <f t="shared" si="24"/>
        <v>155873</v>
      </c>
      <c r="P63" s="12">
        <f t="shared" si="24"/>
        <v>70189</v>
      </c>
      <c r="Q63" s="12">
        <f t="shared" si="9"/>
        <v>226062</v>
      </c>
      <c r="R63" s="12">
        <f t="shared" si="25"/>
        <v>1076</v>
      </c>
      <c r="S63" s="12">
        <f t="shared" si="25"/>
        <v>1300</v>
      </c>
      <c r="T63" s="12">
        <f t="shared" si="10"/>
        <v>2376</v>
      </c>
      <c r="U63" s="12">
        <f t="shared" si="11"/>
        <v>0</v>
      </c>
      <c r="V63" s="12">
        <f t="shared" si="12"/>
        <v>573382</v>
      </c>
      <c r="W63" s="12">
        <v>573382</v>
      </c>
      <c r="X63" s="12">
        <v>225334</v>
      </c>
      <c r="Y63" s="12">
        <v>41025</v>
      </c>
      <c r="Z63" s="12">
        <v>0</v>
      </c>
      <c r="AA63" s="12">
        <v>0</v>
      </c>
      <c r="AB63" s="12">
        <f t="shared" si="13"/>
        <v>0</v>
      </c>
      <c r="AC63" s="12">
        <v>189</v>
      </c>
      <c r="AD63" s="12">
        <v>8301</v>
      </c>
      <c r="AE63" s="12">
        <v>1222</v>
      </c>
      <c r="AF63" s="12">
        <f t="shared" si="14"/>
        <v>9523</v>
      </c>
      <c r="AG63" s="12">
        <v>71615</v>
      </c>
      <c r="AH63" s="12">
        <v>6360</v>
      </c>
      <c r="AI63" s="12">
        <f t="shared" si="15"/>
        <v>77975</v>
      </c>
      <c r="AJ63" s="12">
        <v>104</v>
      </c>
      <c r="AK63" s="12">
        <v>0</v>
      </c>
      <c r="AL63" s="12">
        <f t="shared" si="16"/>
        <v>104</v>
      </c>
      <c r="AM63" s="12"/>
      <c r="AN63" s="12">
        <f t="shared" si="17"/>
        <v>354150</v>
      </c>
      <c r="AO63" s="12"/>
      <c r="AP63" s="12">
        <v>45819</v>
      </c>
      <c r="AQ63" s="12">
        <v>10585</v>
      </c>
      <c r="AR63" s="12">
        <v>0</v>
      </c>
      <c r="AS63" s="12">
        <v>413</v>
      </c>
      <c r="AT63" s="12">
        <f t="shared" si="18"/>
        <v>413</v>
      </c>
      <c r="AU63" s="12">
        <v>0</v>
      </c>
      <c r="AV63" s="12">
        <v>9979</v>
      </c>
      <c r="AW63" s="12">
        <v>2077</v>
      </c>
      <c r="AX63" s="12">
        <f t="shared" si="19"/>
        <v>12056</v>
      </c>
      <c r="AY63" s="12">
        <v>84258</v>
      </c>
      <c r="AZ63" s="12">
        <v>63829</v>
      </c>
      <c r="BA63" s="12">
        <f t="shared" si="20"/>
        <v>148087</v>
      </c>
      <c r="BB63" s="12">
        <v>972</v>
      </c>
      <c r="BC63" s="12">
        <v>1300</v>
      </c>
      <c r="BD63" s="12">
        <f t="shared" si="21"/>
        <v>2272</v>
      </c>
      <c r="BE63" s="12"/>
      <c r="BF63" s="12">
        <f t="shared" si="22"/>
        <v>219232</v>
      </c>
    </row>
    <row r="64" spans="1:58" x14ac:dyDescent="0.35">
      <c r="A64" s="9">
        <v>2025</v>
      </c>
      <c r="B64" s="9">
        <v>9</v>
      </c>
      <c r="C64" s="10" t="str">
        <f t="shared" si="1"/>
        <v>202509</v>
      </c>
      <c r="D64" s="32">
        <v>30.86</v>
      </c>
      <c r="E64" s="84">
        <f t="shared" si="6"/>
        <v>45901</v>
      </c>
      <c r="F64" s="12">
        <f t="shared" si="26"/>
        <v>250495</v>
      </c>
      <c r="G64" s="12">
        <f t="shared" si="26"/>
        <v>51104</v>
      </c>
      <c r="H64" s="12">
        <f t="shared" si="26"/>
        <v>0</v>
      </c>
      <c r="I64" s="12">
        <f t="shared" si="26"/>
        <v>404</v>
      </c>
      <c r="J64" s="12">
        <f t="shared" si="7"/>
        <v>404</v>
      </c>
      <c r="K64" s="12">
        <f t="shared" si="23"/>
        <v>205</v>
      </c>
      <c r="L64" s="12">
        <f t="shared" si="23"/>
        <v>18026</v>
      </c>
      <c r="M64" s="12">
        <f t="shared" si="23"/>
        <v>3177</v>
      </c>
      <c r="N64" s="12">
        <f t="shared" si="8"/>
        <v>21203</v>
      </c>
      <c r="O64" s="12">
        <f t="shared" si="24"/>
        <v>157833</v>
      </c>
      <c r="P64" s="12">
        <f t="shared" si="24"/>
        <v>68028</v>
      </c>
      <c r="Q64" s="12">
        <f t="shared" si="9"/>
        <v>225861</v>
      </c>
      <c r="R64" s="12">
        <f t="shared" si="25"/>
        <v>974</v>
      </c>
      <c r="S64" s="12">
        <f t="shared" si="25"/>
        <v>1133</v>
      </c>
      <c r="T64" s="12">
        <f t="shared" si="10"/>
        <v>2107</v>
      </c>
      <c r="U64" s="12">
        <f t="shared" si="11"/>
        <v>0</v>
      </c>
      <c r="V64" s="12">
        <f t="shared" si="12"/>
        <v>551379</v>
      </c>
      <c r="W64" s="12">
        <v>551379</v>
      </c>
      <c r="X64" s="12">
        <v>205776</v>
      </c>
      <c r="Y64" s="12">
        <v>40655</v>
      </c>
      <c r="Z64" s="12">
        <v>0</v>
      </c>
      <c r="AA64" s="12">
        <v>0</v>
      </c>
      <c r="AB64" s="12">
        <f t="shared" si="13"/>
        <v>0</v>
      </c>
      <c r="AC64" s="12">
        <v>205</v>
      </c>
      <c r="AD64" s="12">
        <v>7988</v>
      </c>
      <c r="AE64" s="12">
        <v>1222</v>
      </c>
      <c r="AF64" s="12">
        <f t="shared" si="14"/>
        <v>9210</v>
      </c>
      <c r="AG64" s="12">
        <v>76060</v>
      </c>
      <c r="AH64" s="12">
        <v>6951</v>
      </c>
      <c r="AI64" s="12">
        <f t="shared" si="15"/>
        <v>83011</v>
      </c>
      <c r="AJ64" s="12">
        <v>0</v>
      </c>
      <c r="AK64" s="12">
        <v>0</v>
      </c>
      <c r="AL64" s="12">
        <f t="shared" si="16"/>
        <v>0</v>
      </c>
      <c r="AM64" s="12"/>
      <c r="AN64" s="12">
        <f t="shared" si="17"/>
        <v>338857</v>
      </c>
      <c r="AO64" s="12"/>
      <c r="AP64" s="12">
        <v>44719</v>
      </c>
      <c r="AQ64" s="12">
        <v>10449</v>
      </c>
      <c r="AR64" s="12">
        <v>0</v>
      </c>
      <c r="AS64" s="12">
        <v>404</v>
      </c>
      <c r="AT64" s="12">
        <f t="shared" si="18"/>
        <v>404</v>
      </c>
      <c r="AU64" s="12">
        <v>0</v>
      </c>
      <c r="AV64" s="12">
        <v>10038</v>
      </c>
      <c r="AW64" s="12">
        <v>1955</v>
      </c>
      <c r="AX64" s="12">
        <f t="shared" si="19"/>
        <v>11993</v>
      </c>
      <c r="AY64" s="12">
        <v>81773</v>
      </c>
      <c r="AZ64" s="12">
        <v>61077</v>
      </c>
      <c r="BA64" s="12">
        <f t="shared" si="20"/>
        <v>142850</v>
      </c>
      <c r="BB64" s="12">
        <v>974</v>
      </c>
      <c r="BC64" s="12">
        <v>1133</v>
      </c>
      <c r="BD64" s="12">
        <f t="shared" si="21"/>
        <v>2107</v>
      </c>
      <c r="BE64" s="12"/>
      <c r="BF64" s="12">
        <f t="shared" si="22"/>
        <v>212522</v>
      </c>
    </row>
    <row r="65" spans="1:58" x14ac:dyDescent="0.35">
      <c r="A65" s="9">
        <v>2025</v>
      </c>
      <c r="B65" s="9">
        <v>10</v>
      </c>
      <c r="C65" s="10" t="str">
        <f t="shared" si="1"/>
        <v>202510</v>
      </c>
      <c r="D65" s="32">
        <v>29.48</v>
      </c>
      <c r="E65" s="84">
        <f t="shared" si="6"/>
        <v>45931</v>
      </c>
      <c r="F65" s="12">
        <f t="shared" si="26"/>
        <v>182237</v>
      </c>
      <c r="G65" s="12">
        <f t="shared" si="26"/>
        <v>42776</v>
      </c>
      <c r="H65" s="12">
        <f t="shared" si="26"/>
        <v>0</v>
      </c>
      <c r="I65" s="12">
        <f t="shared" si="26"/>
        <v>356</v>
      </c>
      <c r="J65" s="12">
        <f t="shared" si="7"/>
        <v>356</v>
      </c>
      <c r="K65" s="12">
        <f t="shared" si="23"/>
        <v>205</v>
      </c>
      <c r="L65" s="12">
        <f t="shared" si="23"/>
        <v>13249</v>
      </c>
      <c r="M65" s="12">
        <f t="shared" si="23"/>
        <v>1917</v>
      </c>
      <c r="N65" s="12">
        <f t="shared" si="8"/>
        <v>15166</v>
      </c>
      <c r="O65" s="12">
        <f t="shared" si="24"/>
        <v>132950</v>
      </c>
      <c r="P65" s="12">
        <f t="shared" si="24"/>
        <v>41121</v>
      </c>
      <c r="Q65" s="12">
        <f t="shared" si="9"/>
        <v>174071</v>
      </c>
      <c r="R65" s="12">
        <f t="shared" si="25"/>
        <v>657</v>
      </c>
      <c r="S65" s="12">
        <f t="shared" si="25"/>
        <v>769</v>
      </c>
      <c r="T65" s="12">
        <f t="shared" si="10"/>
        <v>1426</v>
      </c>
      <c r="U65" s="12">
        <f t="shared" si="11"/>
        <v>0</v>
      </c>
      <c r="V65" s="12">
        <f t="shared" si="12"/>
        <v>416237</v>
      </c>
      <c r="W65" s="12">
        <v>416237</v>
      </c>
      <c r="X65" s="12">
        <v>145242</v>
      </c>
      <c r="Y65" s="12">
        <v>34533</v>
      </c>
      <c r="Z65" s="12">
        <v>0</v>
      </c>
      <c r="AA65" s="12">
        <v>0</v>
      </c>
      <c r="AB65" s="12">
        <f t="shared" si="13"/>
        <v>0</v>
      </c>
      <c r="AC65" s="12">
        <v>205</v>
      </c>
      <c r="AD65" s="12">
        <v>5256</v>
      </c>
      <c r="AE65" s="12">
        <v>522</v>
      </c>
      <c r="AF65" s="12">
        <f t="shared" si="14"/>
        <v>5778</v>
      </c>
      <c r="AG65" s="12">
        <v>68472</v>
      </c>
      <c r="AH65" s="12">
        <v>4519</v>
      </c>
      <c r="AI65" s="12">
        <f t="shared" si="15"/>
        <v>72991</v>
      </c>
      <c r="AJ65" s="12">
        <v>0</v>
      </c>
      <c r="AK65" s="12">
        <v>0</v>
      </c>
      <c r="AL65" s="12">
        <f t="shared" si="16"/>
        <v>0</v>
      </c>
      <c r="AM65" s="12"/>
      <c r="AN65" s="12">
        <f t="shared" si="17"/>
        <v>258749</v>
      </c>
      <c r="AO65" s="12"/>
      <c r="AP65" s="12">
        <v>36995</v>
      </c>
      <c r="AQ65" s="12">
        <v>8243</v>
      </c>
      <c r="AR65" s="12">
        <v>0</v>
      </c>
      <c r="AS65" s="12">
        <v>356</v>
      </c>
      <c r="AT65" s="12">
        <f t="shared" si="18"/>
        <v>356</v>
      </c>
      <c r="AU65" s="12">
        <v>0</v>
      </c>
      <c r="AV65" s="12">
        <v>7993</v>
      </c>
      <c r="AW65" s="12">
        <v>1395</v>
      </c>
      <c r="AX65" s="12">
        <f t="shared" si="19"/>
        <v>9388</v>
      </c>
      <c r="AY65" s="12">
        <v>64478</v>
      </c>
      <c r="AZ65" s="12">
        <v>36602</v>
      </c>
      <c r="BA65" s="12">
        <f t="shared" si="20"/>
        <v>101080</v>
      </c>
      <c r="BB65" s="12">
        <v>657</v>
      </c>
      <c r="BC65" s="12">
        <v>769</v>
      </c>
      <c r="BD65" s="12">
        <f t="shared" si="21"/>
        <v>1426</v>
      </c>
      <c r="BE65" s="12"/>
      <c r="BF65" s="12">
        <f t="shared" si="22"/>
        <v>157488</v>
      </c>
    </row>
    <row r="66" spans="1:58" x14ac:dyDescent="0.35">
      <c r="A66" s="9">
        <v>2025</v>
      </c>
      <c r="B66" s="9">
        <v>11</v>
      </c>
      <c r="C66" s="10" t="str">
        <f t="shared" si="1"/>
        <v>202511</v>
      </c>
      <c r="D66" s="32">
        <v>30.47</v>
      </c>
      <c r="E66" s="84">
        <f t="shared" si="6"/>
        <v>45962</v>
      </c>
      <c r="F66" s="12">
        <f t="shared" si="26"/>
        <v>166632</v>
      </c>
      <c r="G66" s="12">
        <f t="shared" si="26"/>
        <v>40780</v>
      </c>
      <c r="H66" s="12">
        <f t="shared" si="26"/>
        <v>0</v>
      </c>
      <c r="I66" s="12">
        <f t="shared" si="26"/>
        <v>230</v>
      </c>
      <c r="J66" s="12">
        <f t="shared" si="7"/>
        <v>230</v>
      </c>
      <c r="K66" s="12">
        <f t="shared" si="23"/>
        <v>221</v>
      </c>
      <c r="L66" s="12">
        <f t="shared" si="23"/>
        <v>9185</v>
      </c>
      <c r="M66" s="12">
        <f t="shared" si="23"/>
        <v>811</v>
      </c>
      <c r="N66" s="12">
        <f t="shared" si="8"/>
        <v>9996</v>
      </c>
      <c r="O66" s="12">
        <f t="shared" si="24"/>
        <v>115596</v>
      </c>
      <c r="P66" s="12">
        <f t="shared" si="24"/>
        <v>24753</v>
      </c>
      <c r="Q66" s="12">
        <f t="shared" si="9"/>
        <v>140349</v>
      </c>
      <c r="R66" s="12">
        <f t="shared" si="25"/>
        <v>560</v>
      </c>
      <c r="S66" s="12">
        <f t="shared" si="25"/>
        <v>769</v>
      </c>
      <c r="T66" s="12">
        <f t="shared" si="10"/>
        <v>1329</v>
      </c>
      <c r="U66" s="12">
        <f t="shared" si="11"/>
        <v>0</v>
      </c>
      <c r="V66" s="12">
        <f t="shared" si="12"/>
        <v>359537</v>
      </c>
      <c r="W66" s="12">
        <v>359537</v>
      </c>
      <c r="X66" s="12">
        <v>131534</v>
      </c>
      <c r="Y66" s="12">
        <v>33344</v>
      </c>
      <c r="Z66" s="12">
        <v>0</v>
      </c>
      <c r="AA66" s="12">
        <v>0</v>
      </c>
      <c r="AB66" s="12">
        <f t="shared" si="13"/>
        <v>0</v>
      </c>
      <c r="AC66" s="12">
        <v>221</v>
      </c>
      <c r="AD66" s="12">
        <v>3017</v>
      </c>
      <c r="AE66" s="12">
        <v>92</v>
      </c>
      <c r="AF66" s="12">
        <f t="shared" si="14"/>
        <v>3109</v>
      </c>
      <c r="AG66" s="12">
        <v>60141</v>
      </c>
      <c r="AH66" s="12">
        <v>2897</v>
      </c>
      <c r="AI66" s="12">
        <f t="shared" si="15"/>
        <v>63038</v>
      </c>
      <c r="AJ66" s="12">
        <v>0</v>
      </c>
      <c r="AK66" s="12">
        <v>0</v>
      </c>
      <c r="AL66" s="12">
        <f t="shared" si="16"/>
        <v>0</v>
      </c>
      <c r="AM66" s="12"/>
      <c r="AN66" s="12">
        <f t="shared" si="17"/>
        <v>231246</v>
      </c>
      <c r="AO66" s="12"/>
      <c r="AP66" s="12">
        <v>35098</v>
      </c>
      <c r="AQ66" s="12">
        <v>7436</v>
      </c>
      <c r="AR66" s="12">
        <v>0</v>
      </c>
      <c r="AS66" s="12">
        <v>230</v>
      </c>
      <c r="AT66" s="12">
        <f t="shared" si="18"/>
        <v>230</v>
      </c>
      <c r="AU66" s="12">
        <v>0</v>
      </c>
      <c r="AV66" s="12">
        <v>6168</v>
      </c>
      <c r="AW66" s="12">
        <v>719</v>
      </c>
      <c r="AX66" s="12">
        <f t="shared" si="19"/>
        <v>6887</v>
      </c>
      <c r="AY66" s="12">
        <v>55455</v>
      </c>
      <c r="AZ66" s="12">
        <v>21856</v>
      </c>
      <c r="BA66" s="12">
        <f t="shared" si="20"/>
        <v>77311</v>
      </c>
      <c r="BB66" s="12">
        <v>560</v>
      </c>
      <c r="BC66" s="12">
        <v>769</v>
      </c>
      <c r="BD66" s="12">
        <f t="shared" si="21"/>
        <v>1329</v>
      </c>
      <c r="BE66" s="12"/>
      <c r="BF66" s="12">
        <f t="shared" si="22"/>
        <v>128291</v>
      </c>
    </row>
    <row r="67" spans="1:58" x14ac:dyDescent="0.35">
      <c r="A67" s="9">
        <v>2025</v>
      </c>
      <c r="B67" s="9">
        <v>12</v>
      </c>
      <c r="C67" s="10" t="str">
        <f t="shared" si="1"/>
        <v>202512</v>
      </c>
      <c r="D67" s="32">
        <v>32.03</v>
      </c>
      <c r="E67" s="84">
        <f t="shared" si="6"/>
        <v>45992</v>
      </c>
      <c r="F67" s="12">
        <f t="shared" si="26"/>
        <v>185404</v>
      </c>
      <c r="G67" s="12">
        <f t="shared" si="26"/>
        <v>44705</v>
      </c>
      <c r="H67" s="12">
        <f t="shared" si="26"/>
        <v>0</v>
      </c>
      <c r="I67" s="12">
        <f t="shared" si="26"/>
        <v>300</v>
      </c>
      <c r="J67" s="12">
        <f t="shared" si="7"/>
        <v>300</v>
      </c>
      <c r="K67" s="12">
        <f t="shared" si="23"/>
        <v>234</v>
      </c>
      <c r="L67" s="12">
        <f t="shared" si="23"/>
        <v>8966</v>
      </c>
      <c r="M67" s="12">
        <f t="shared" si="23"/>
        <v>1037</v>
      </c>
      <c r="N67" s="12">
        <f t="shared" si="8"/>
        <v>10003</v>
      </c>
      <c r="O67" s="12">
        <f t="shared" si="24"/>
        <v>114412</v>
      </c>
      <c r="P67" s="12">
        <f t="shared" si="24"/>
        <v>25360</v>
      </c>
      <c r="Q67" s="12">
        <f t="shared" si="9"/>
        <v>139772</v>
      </c>
      <c r="R67" s="12">
        <f t="shared" si="25"/>
        <v>1199</v>
      </c>
      <c r="S67" s="12">
        <f t="shared" si="25"/>
        <v>835</v>
      </c>
      <c r="T67" s="12">
        <f t="shared" si="10"/>
        <v>2034</v>
      </c>
      <c r="U67" s="12">
        <f t="shared" si="11"/>
        <v>0</v>
      </c>
      <c r="V67" s="12">
        <f t="shared" si="12"/>
        <v>382452</v>
      </c>
      <c r="W67" s="12">
        <v>382452</v>
      </c>
      <c r="X67" s="12">
        <v>147748</v>
      </c>
      <c r="Y67" s="12">
        <v>36803</v>
      </c>
      <c r="Z67" s="12">
        <v>0</v>
      </c>
      <c r="AA67" s="12">
        <v>0</v>
      </c>
      <c r="AB67" s="12">
        <f t="shared" si="13"/>
        <v>0</v>
      </c>
      <c r="AC67" s="12">
        <v>234</v>
      </c>
      <c r="AD67" s="12">
        <v>2698</v>
      </c>
      <c r="AE67" s="12">
        <v>330</v>
      </c>
      <c r="AF67" s="12">
        <f t="shared" si="14"/>
        <v>3028</v>
      </c>
      <c r="AG67" s="12">
        <v>57282</v>
      </c>
      <c r="AH67" s="12">
        <v>2605</v>
      </c>
      <c r="AI67" s="12">
        <f t="shared" si="15"/>
        <v>59887</v>
      </c>
      <c r="AJ67" s="12">
        <v>670</v>
      </c>
      <c r="AK67" s="12">
        <v>122</v>
      </c>
      <c r="AL67" s="12">
        <f t="shared" si="16"/>
        <v>792</v>
      </c>
      <c r="AM67" s="12"/>
      <c r="AN67" s="12">
        <f t="shared" si="17"/>
        <v>248492</v>
      </c>
      <c r="AO67" s="12"/>
      <c r="AP67" s="12">
        <v>37656</v>
      </c>
      <c r="AQ67" s="12">
        <v>7902</v>
      </c>
      <c r="AR67" s="12">
        <v>0</v>
      </c>
      <c r="AS67" s="12">
        <v>300</v>
      </c>
      <c r="AT67" s="12">
        <f t="shared" si="18"/>
        <v>300</v>
      </c>
      <c r="AU67" s="12">
        <v>0</v>
      </c>
      <c r="AV67" s="12">
        <v>6268</v>
      </c>
      <c r="AW67" s="12">
        <v>707</v>
      </c>
      <c r="AX67" s="12">
        <f t="shared" si="19"/>
        <v>6975</v>
      </c>
      <c r="AY67" s="12">
        <v>57130</v>
      </c>
      <c r="AZ67" s="12">
        <v>22755</v>
      </c>
      <c r="BA67" s="12">
        <f t="shared" si="20"/>
        <v>79885</v>
      </c>
      <c r="BB67" s="12">
        <v>529</v>
      </c>
      <c r="BC67" s="12">
        <v>713</v>
      </c>
      <c r="BD67" s="12">
        <f t="shared" si="21"/>
        <v>1242</v>
      </c>
      <c r="BE67" s="12"/>
      <c r="BF67" s="12">
        <f t="shared" si="22"/>
        <v>133960</v>
      </c>
    </row>
    <row r="68" spans="1:58" x14ac:dyDescent="0.35">
      <c r="A68" s="17">
        <v>2026</v>
      </c>
      <c r="B68" s="17">
        <v>1</v>
      </c>
      <c r="C68" s="18" t="str">
        <f t="shared" si="1"/>
        <v>202601</v>
      </c>
      <c r="D68" s="25">
        <v>31.83</v>
      </c>
      <c r="E68" s="84">
        <f t="shared" si="6"/>
        <v>46023</v>
      </c>
      <c r="F68" s="14">
        <f t="shared" si="26"/>
        <v>191083</v>
      </c>
      <c r="G68" s="14">
        <f t="shared" si="26"/>
        <v>48998</v>
      </c>
      <c r="H68" s="14">
        <f t="shared" si="26"/>
        <v>105</v>
      </c>
      <c r="I68" s="14">
        <f t="shared" si="26"/>
        <v>227</v>
      </c>
      <c r="J68" s="14">
        <f t="shared" si="7"/>
        <v>332</v>
      </c>
      <c r="K68" s="14">
        <f t="shared" si="23"/>
        <v>240</v>
      </c>
      <c r="L68" s="14">
        <f t="shared" si="23"/>
        <v>9336</v>
      </c>
      <c r="M68" s="14">
        <f t="shared" si="23"/>
        <v>1054</v>
      </c>
      <c r="N68" s="14">
        <f t="shared" si="8"/>
        <v>10390</v>
      </c>
      <c r="O68" s="14">
        <f t="shared" si="24"/>
        <v>116675</v>
      </c>
      <c r="P68" s="14">
        <f t="shared" si="24"/>
        <v>25835</v>
      </c>
      <c r="Q68" s="14">
        <f t="shared" si="9"/>
        <v>142510</v>
      </c>
      <c r="R68" s="14">
        <f t="shared" si="25"/>
        <v>1350</v>
      </c>
      <c r="S68" s="14">
        <f t="shared" si="25"/>
        <v>904</v>
      </c>
      <c r="T68" s="14">
        <f t="shared" si="10"/>
        <v>2254</v>
      </c>
      <c r="U68" s="14">
        <f t="shared" si="11"/>
        <v>0</v>
      </c>
      <c r="V68" s="14">
        <f t="shared" si="12"/>
        <v>395807</v>
      </c>
      <c r="W68" s="14">
        <v>395807</v>
      </c>
      <c r="X68" s="14">
        <v>150591</v>
      </c>
      <c r="Y68" s="14">
        <v>40899</v>
      </c>
      <c r="Z68" s="14">
        <v>0</v>
      </c>
      <c r="AA68" s="14">
        <v>0</v>
      </c>
      <c r="AB68" s="14">
        <f t="shared" si="13"/>
        <v>0</v>
      </c>
      <c r="AC68" s="14">
        <v>240</v>
      </c>
      <c r="AD68" s="14">
        <v>2783</v>
      </c>
      <c r="AE68" s="14">
        <v>264</v>
      </c>
      <c r="AF68" s="14">
        <f t="shared" si="14"/>
        <v>3047</v>
      </c>
      <c r="AG68" s="14">
        <v>56013</v>
      </c>
      <c r="AH68" s="14">
        <v>1748</v>
      </c>
      <c r="AI68" s="14">
        <f t="shared" si="15"/>
        <v>57761</v>
      </c>
      <c r="AJ68" s="14">
        <v>778</v>
      </c>
      <c r="AK68" s="14">
        <v>270</v>
      </c>
      <c r="AL68" s="14">
        <f t="shared" si="16"/>
        <v>1048</v>
      </c>
      <c r="AM68" s="14"/>
      <c r="AN68" s="14">
        <f t="shared" si="17"/>
        <v>253586</v>
      </c>
      <c r="AO68" s="14"/>
      <c r="AP68" s="14">
        <v>40492</v>
      </c>
      <c r="AQ68" s="14">
        <v>8099</v>
      </c>
      <c r="AR68" s="14">
        <v>105</v>
      </c>
      <c r="AS68" s="14">
        <v>227</v>
      </c>
      <c r="AT68" s="14">
        <f t="shared" si="18"/>
        <v>332</v>
      </c>
      <c r="AU68" s="14">
        <v>0</v>
      </c>
      <c r="AV68" s="14">
        <v>6553</v>
      </c>
      <c r="AW68" s="14">
        <v>790</v>
      </c>
      <c r="AX68" s="14">
        <f t="shared" si="19"/>
        <v>7343</v>
      </c>
      <c r="AY68" s="14">
        <v>60662</v>
      </c>
      <c r="AZ68" s="14">
        <v>24087</v>
      </c>
      <c r="BA68" s="14">
        <f t="shared" si="20"/>
        <v>84749</v>
      </c>
      <c r="BB68" s="14">
        <v>572</v>
      </c>
      <c r="BC68" s="14">
        <v>634</v>
      </c>
      <c r="BD68" s="14">
        <f t="shared" si="21"/>
        <v>1206</v>
      </c>
      <c r="BE68" s="14"/>
      <c r="BF68" s="14">
        <f t="shared" si="22"/>
        <v>142221</v>
      </c>
    </row>
    <row r="69" spans="1:58" x14ac:dyDescent="0.35">
      <c r="A69" s="17">
        <v>2026</v>
      </c>
      <c r="B69" s="17">
        <v>2</v>
      </c>
      <c r="C69" s="18" t="str">
        <f t="shared" si="1"/>
        <v>202602</v>
      </c>
      <c r="D69" s="25">
        <v>30.95</v>
      </c>
      <c r="E69" s="84">
        <f t="shared" si="6"/>
        <v>46054</v>
      </c>
      <c r="F69" s="14">
        <f t="shared" si="26"/>
        <v>184668</v>
      </c>
      <c r="G69" s="14">
        <f t="shared" si="26"/>
        <v>50467</v>
      </c>
      <c r="H69" s="14">
        <f t="shared" si="26"/>
        <v>0</v>
      </c>
      <c r="I69" s="14">
        <f t="shared" si="26"/>
        <v>335</v>
      </c>
      <c r="J69" s="14">
        <f t="shared" si="7"/>
        <v>335</v>
      </c>
      <c r="K69" s="14">
        <f t="shared" si="23"/>
        <v>234</v>
      </c>
      <c r="L69" s="14">
        <f t="shared" si="23"/>
        <v>9397</v>
      </c>
      <c r="M69" s="14">
        <f t="shared" si="23"/>
        <v>999</v>
      </c>
      <c r="N69" s="14">
        <f t="shared" si="8"/>
        <v>10396</v>
      </c>
      <c r="O69" s="14">
        <f t="shared" si="24"/>
        <v>113618</v>
      </c>
      <c r="P69" s="14">
        <f t="shared" si="24"/>
        <v>25463</v>
      </c>
      <c r="Q69" s="14">
        <f t="shared" si="9"/>
        <v>139081</v>
      </c>
      <c r="R69" s="14">
        <f t="shared" si="25"/>
        <v>1751</v>
      </c>
      <c r="S69" s="14">
        <f t="shared" si="25"/>
        <v>849</v>
      </c>
      <c r="T69" s="14">
        <f t="shared" si="10"/>
        <v>2600</v>
      </c>
      <c r="U69" s="14">
        <f t="shared" si="11"/>
        <v>0</v>
      </c>
      <c r="V69" s="14">
        <f t="shared" si="12"/>
        <v>387781</v>
      </c>
      <c r="W69" s="14">
        <v>387781</v>
      </c>
      <c r="X69" s="14">
        <v>145133</v>
      </c>
      <c r="Y69" s="14">
        <v>42791</v>
      </c>
      <c r="Z69" s="14">
        <v>0</v>
      </c>
      <c r="AA69" s="14">
        <v>0</v>
      </c>
      <c r="AB69" s="14">
        <f t="shared" si="13"/>
        <v>0</v>
      </c>
      <c r="AC69" s="14">
        <v>234</v>
      </c>
      <c r="AD69" s="14">
        <v>2766</v>
      </c>
      <c r="AE69" s="14">
        <v>264</v>
      </c>
      <c r="AF69" s="14">
        <f t="shared" si="14"/>
        <v>3030</v>
      </c>
      <c r="AG69" s="14">
        <v>55527</v>
      </c>
      <c r="AH69" s="14">
        <v>2218</v>
      </c>
      <c r="AI69" s="14">
        <f t="shared" si="15"/>
        <v>57745</v>
      </c>
      <c r="AJ69" s="14">
        <v>1189</v>
      </c>
      <c r="AK69" s="14">
        <v>242</v>
      </c>
      <c r="AL69" s="14">
        <f t="shared" si="16"/>
        <v>1431</v>
      </c>
      <c r="AM69" s="14"/>
      <c r="AN69" s="14">
        <f t="shared" si="17"/>
        <v>250364</v>
      </c>
      <c r="AO69" s="14"/>
      <c r="AP69" s="14">
        <v>39535</v>
      </c>
      <c r="AQ69" s="14">
        <v>7676</v>
      </c>
      <c r="AR69" s="14">
        <v>0</v>
      </c>
      <c r="AS69" s="14">
        <v>335</v>
      </c>
      <c r="AT69" s="14">
        <f t="shared" si="18"/>
        <v>335</v>
      </c>
      <c r="AU69" s="14">
        <v>0</v>
      </c>
      <c r="AV69" s="14">
        <v>6631</v>
      </c>
      <c r="AW69" s="14">
        <v>735</v>
      </c>
      <c r="AX69" s="14">
        <f t="shared" si="19"/>
        <v>7366</v>
      </c>
      <c r="AY69" s="14">
        <v>58091</v>
      </c>
      <c r="AZ69" s="14">
        <v>23245</v>
      </c>
      <c r="BA69" s="14">
        <f t="shared" si="20"/>
        <v>81336</v>
      </c>
      <c r="BB69" s="14">
        <v>562</v>
      </c>
      <c r="BC69" s="14">
        <v>607</v>
      </c>
      <c r="BD69" s="14">
        <f t="shared" si="21"/>
        <v>1169</v>
      </c>
      <c r="BE69" s="14"/>
      <c r="BF69" s="14">
        <f t="shared" si="22"/>
        <v>137417</v>
      </c>
    </row>
    <row r="70" spans="1:58" x14ac:dyDescent="0.35">
      <c r="A70" s="17">
        <v>2026</v>
      </c>
      <c r="B70" s="17">
        <v>3</v>
      </c>
      <c r="C70" s="18" t="str">
        <f t="shared" si="1"/>
        <v>202603</v>
      </c>
      <c r="D70" s="25">
        <v>30</v>
      </c>
      <c r="E70" s="84">
        <f t="shared" si="6"/>
        <v>46082</v>
      </c>
      <c r="F70" s="14">
        <f t="shared" si="26"/>
        <v>169889</v>
      </c>
      <c r="G70" s="14">
        <f t="shared" si="26"/>
        <v>46333</v>
      </c>
      <c r="H70" s="14">
        <f t="shared" si="26"/>
        <v>0</v>
      </c>
      <c r="I70" s="14">
        <f t="shared" si="26"/>
        <v>303</v>
      </c>
      <c r="J70" s="14">
        <f t="shared" si="7"/>
        <v>303</v>
      </c>
      <c r="K70" s="14">
        <f t="shared" si="23"/>
        <v>214</v>
      </c>
      <c r="L70" s="14">
        <f t="shared" si="23"/>
        <v>8261</v>
      </c>
      <c r="M70" s="14">
        <f t="shared" si="23"/>
        <v>1079</v>
      </c>
      <c r="N70" s="14">
        <f t="shared" si="8"/>
        <v>9340</v>
      </c>
      <c r="O70" s="14">
        <f t="shared" si="24"/>
        <v>109441</v>
      </c>
      <c r="P70" s="14">
        <f t="shared" si="24"/>
        <v>23828</v>
      </c>
      <c r="Q70" s="14">
        <f t="shared" si="9"/>
        <v>133269</v>
      </c>
      <c r="R70" s="14">
        <f t="shared" si="25"/>
        <v>1340</v>
      </c>
      <c r="S70" s="14">
        <f t="shared" si="25"/>
        <v>722</v>
      </c>
      <c r="T70" s="14">
        <f t="shared" si="10"/>
        <v>2062</v>
      </c>
      <c r="U70" s="14">
        <f t="shared" si="11"/>
        <v>0</v>
      </c>
      <c r="V70" s="14">
        <f t="shared" si="12"/>
        <v>361410</v>
      </c>
      <c r="W70" s="14">
        <v>361410</v>
      </c>
      <c r="X70" s="14">
        <v>131833</v>
      </c>
      <c r="Y70" s="14">
        <v>38839</v>
      </c>
      <c r="Z70" s="14">
        <v>0</v>
      </c>
      <c r="AA70" s="14">
        <v>0</v>
      </c>
      <c r="AB70" s="14">
        <f t="shared" si="13"/>
        <v>0</v>
      </c>
      <c r="AC70" s="14">
        <v>214</v>
      </c>
      <c r="AD70" s="14">
        <v>2173</v>
      </c>
      <c r="AE70" s="14">
        <v>380</v>
      </c>
      <c r="AF70" s="14">
        <f t="shared" si="14"/>
        <v>2553</v>
      </c>
      <c r="AG70" s="14">
        <v>54043</v>
      </c>
      <c r="AH70" s="14">
        <v>2300</v>
      </c>
      <c r="AI70" s="14">
        <f t="shared" si="15"/>
        <v>56343</v>
      </c>
      <c r="AJ70" s="14">
        <v>860</v>
      </c>
      <c r="AK70" s="14">
        <v>122</v>
      </c>
      <c r="AL70" s="14">
        <f t="shared" si="16"/>
        <v>982</v>
      </c>
      <c r="AM70" s="14"/>
      <c r="AN70" s="14">
        <f t="shared" si="17"/>
        <v>230764</v>
      </c>
      <c r="AO70" s="14"/>
      <c r="AP70" s="14">
        <v>38056</v>
      </c>
      <c r="AQ70" s="14">
        <v>7494</v>
      </c>
      <c r="AR70" s="14">
        <v>0</v>
      </c>
      <c r="AS70" s="14">
        <v>303</v>
      </c>
      <c r="AT70" s="14">
        <f t="shared" si="18"/>
        <v>303</v>
      </c>
      <c r="AU70" s="14">
        <v>0</v>
      </c>
      <c r="AV70" s="14">
        <v>6088</v>
      </c>
      <c r="AW70" s="14">
        <v>699</v>
      </c>
      <c r="AX70" s="14">
        <f t="shared" si="19"/>
        <v>6787</v>
      </c>
      <c r="AY70" s="14">
        <v>55398</v>
      </c>
      <c r="AZ70" s="14">
        <v>21528</v>
      </c>
      <c r="BA70" s="14">
        <f t="shared" si="20"/>
        <v>76926</v>
      </c>
      <c r="BB70" s="14">
        <v>480</v>
      </c>
      <c r="BC70" s="14">
        <v>600</v>
      </c>
      <c r="BD70" s="14">
        <f t="shared" si="21"/>
        <v>1080</v>
      </c>
      <c r="BE70" s="14"/>
      <c r="BF70" s="14">
        <f t="shared" si="22"/>
        <v>130646</v>
      </c>
    </row>
    <row r="71" spans="1:58" x14ac:dyDescent="0.35">
      <c r="A71" s="17">
        <v>2026</v>
      </c>
      <c r="B71" s="17">
        <v>4</v>
      </c>
      <c r="C71" s="18" t="str">
        <f t="shared" si="1"/>
        <v>202604</v>
      </c>
      <c r="D71" s="25">
        <v>29.38</v>
      </c>
      <c r="E71" s="84">
        <f t="shared" si="6"/>
        <v>46113</v>
      </c>
      <c r="F71" s="14">
        <f t="shared" si="26"/>
        <v>155270</v>
      </c>
      <c r="G71" s="14">
        <f t="shared" si="26"/>
        <v>42758</v>
      </c>
      <c r="H71" s="14">
        <f t="shared" si="26"/>
        <v>0</v>
      </c>
      <c r="I71" s="14">
        <f t="shared" si="26"/>
        <v>283</v>
      </c>
      <c r="J71" s="14">
        <f t="shared" si="7"/>
        <v>283</v>
      </c>
      <c r="K71" s="14">
        <f t="shared" si="23"/>
        <v>212</v>
      </c>
      <c r="L71" s="14">
        <f t="shared" si="23"/>
        <v>7708</v>
      </c>
      <c r="M71" s="14">
        <f t="shared" si="23"/>
        <v>1048</v>
      </c>
      <c r="N71" s="14">
        <f t="shared" si="8"/>
        <v>8756</v>
      </c>
      <c r="O71" s="14">
        <f t="shared" si="24"/>
        <v>107945</v>
      </c>
      <c r="P71" s="14">
        <f t="shared" si="24"/>
        <v>22480</v>
      </c>
      <c r="Q71" s="14">
        <f t="shared" si="9"/>
        <v>130425</v>
      </c>
      <c r="R71" s="14">
        <f t="shared" si="25"/>
        <v>812</v>
      </c>
      <c r="S71" s="14">
        <f t="shared" si="25"/>
        <v>716</v>
      </c>
      <c r="T71" s="14">
        <f t="shared" si="10"/>
        <v>1528</v>
      </c>
      <c r="U71" s="14">
        <f t="shared" si="11"/>
        <v>0</v>
      </c>
      <c r="V71" s="14">
        <f t="shared" si="12"/>
        <v>339232</v>
      </c>
      <c r="W71" s="14">
        <v>339232</v>
      </c>
      <c r="X71" s="14">
        <v>119511</v>
      </c>
      <c r="Y71" s="14">
        <v>35630</v>
      </c>
      <c r="Z71" s="14">
        <v>0</v>
      </c>
      <c r="AA71" s="14">
        <v>0</v>
      </c>
      <c r="AB71" s="14">
        <f t="shared" si="13"/>
        <v>0</v>
      </c>
      <c r="AC71" s="14">
        <v>212</v>
      </c>
      <c r="AD71" s="14">
        <v>2052</v>
      </c>
      <c r="AE71" s="14">
        <v>322</v>
      </c>
      <c r="AF71" s="14">
        <f t="shared" si="14"/>
        <v>2374</v>
      </c>
      <c r="AG71" s="14">
        <v>55444</v>
      </c>
      <c r="AH71" s="14">
        <v>2117</v>
      </c>
      <c r="AI71" s="14">
        <f t="shared" si="15"/>
        <v>57561</v>
      </c>
      <c r="AJ71" s="14">
        <v>406</v>
      </c>
      <c r="AK71" s="14">
        <v>61</v>
      </c>
      <c r="AL71" s="14">
        <f t="shared" si="16"/>
        <v>467</v>
      </c>
      <c r="AM71" s="14"/>
      <c r="AN71" s="14">
        <f t="shared" si="17"/>
        <v>215755</v>
      </c>
      <c r="AO71" s="14"/>
      <c r="AP71" s="14">
        <v>35759</v>
      </c>
      <c r="AQ71" s="14">
        <v>7128</v>
      </c>
      <c r="AR71" s="14">
        <v>0</v>
      </c>
      <c r="AS71" s="14">
        <v>283</v>
      </c>
      <c r="AT71" s="14">
        <f t="shared" si="18"/>
        <v>283</v>
      </c>
      <c r="AU71" s="14">
        <v>0</v>
      </c>
      <c r="AV71" s="14">
        <v>5656</v>
      </c>
      <c r="AW71" s="14">
        <v>726</v>
      </c>
      <c r="AX71" s="14">
        <f t="shared" si="19"/>
        <v>6382</v>
      </c>
      <c r="AY71" s="14">
        <v>52501</v>
      </c>
      <c r="AZ71" s="14">
        <v>20363</v>
      </c>
      <c r="BA71" s="14">
        <f t="shared" si="20"/>
        <v>72864</v>
      </c>
      <c r="BB71" s="14">
        <v>406</v>
      </c>
      <c r="BC71" s="14">
        <v>655</v>
      </c>
      <c r="BD71" s="14">
        <f t="shared" si="21"/>
        <v>1061</v>
      </c>
      <c r="BE71" s="14"/>
      <c r="BF71" s="14">
        <f t="shared" si="22"/>
        <v>123477</v>
      </c>
    </row>
    <row r="72" spans="1:58" x14ac:dyDescent="0.35">
      <c r="A72" s="17">
        <v>2026</v>
      </c>
      <c r="B72" s="17">
        <v>5</v>
      </c>
      <c r="C72" s="18" t="str">
        <f t="shared" ref="C72:C91" si="27">CONCATENATE(A72,IF(B72&lt;10,0,""),B72)</f>
        <v>202605</v>
      </c>
      <c r="D72" s="25">
        <v>29.86</v>
      </c>
      <c r="E72" s="84">
        <f t="shared" si="6"/>
        <v>46143</v>
      </c>
      <c r="F72" s="14">
        <f t="shared" si="26"/>
        <v>156847</v>
      </c>
      <c r="G72" s="14">
        <f>Y72+AQ72</f>
        <v>41098</v>
      </c>
      <c r="H72" s="14">
        <f>Z72+AR72</f>
        <v>0</v>
      </c>
      <c r="I72" s="14">
        <f>AA72+AS72</f>
        <v>227</v>
      </c>
      <c r="J72" s="14">
        <f t="shared" si="7"/>
        <v>227</v>
      </c>
      <c r="K72" s="14">
        <f t="shared" si="23"/>
        <v>201</v>
      </c>
      <c r="L72" s="14">
        <f t="shared" si="23"/>
        <v>9055</v>
      </c>
      <c r="M72" s="14">
        <f t="shared" si="23"/>
        <v>961</v>
      </c>
      <c r="N72" s="14">
        <f t="shared" si="8"/>
        <v>10016</v>
      </c>
      <c r="O72" s="14">
        <f t="shared" si="24"/>
        <v>115904</v>
      </c>
      <c r="P72" s="14">
        <f t="shared" si="24"/>
        <v>22821</v>
      </c>
      <c r="Q72" s="14">
        <f t="shared" si="9"/>
        <v>138725</v>
      </c>
      <c r="R72" s="14">
        <f t="shared" si="25"/>
        <v>624</v>
      </c>
      <c r="S72" s="14">
        <f t="shared" si="25"/>
        <v>691</v>
      </c>
      <c r="T72" s="14">
        <f t="shared" si="10"/>
        <v>1315</v>
      </c>
      <c r="U72" s="14">
        <f t="shared" si="11"/>
        <v>0</v>
      </c>
      <c r="V72" s="14">
        <f t="shared" si="12"/>
        <v>348429</v>
      </c>
      <c r="W72" s="14">
        <v>348429</v>
      </c>
      <c r="X72" s="14">
        <v>122534</v>
      </c>
      <c r="Y72" s="14">
        <v>34141</v>
      </c>
      <c r="Z72" s="14">
        <v>0</v>
      </c>
      <c r="AA72" s="14">
        <v>0</v>
      </c>
      <c r="AB72" s="14">
        <f t="shared" si="13"/>
        <v>0</v>
      </c>
      <c r="AC72" s="14">
        <v>201</v>
      </c>
      <c r="AD72" s="14">
        <v>3163</v>
      </c>
      <c r="AE72" s="14">
        <v>234</v>
      </c>
      <c r="AF72" s="14">
        <f t="shared" si="14"/>
        <v>3397</v>
      </c>
      <c r="AG72" s="14">
        <v>62722</v>
      </c>
      <c r="AH72" s="14">
        <v>2669</v>
      </c>
      <c r="AI72" s="14">
        <f t="shared" si="15"/>
        <v>65391</v>
      </c>
      <c r="AJ72" s="14">
        <v>89</v>
      </c>
      <c r="AK72" s="14">
        <v>61</v>
      </c>
      <c r="AL72" s="14">
        <f t="shared" si="16"/>
        <v>150</v>
      </c>
      <c r="AM72" s="14"/>
      <c r="AN72" s="14">
        <f t="shared" si="17"/>
        <v>225814</v>
      </c>
      <c r="AO72" s="14"/>
      <c r="AP72" s="14">
        <v>34313</v>
      </c>
      <c r="AQ72" s="14">
        <v>6957</v>
      </c>
      <c r="AR72" s="14">
        <v>0</v>
      </c>
      <c r="AS72" s="14">
        <v>227</v>
      </c>
      <c r="AT72" s="14">
        <f t="shared" si="18"/>
        <v>227</v>
      </c>
      <c r="AU72" s="14">
        <v>0</v>
      </c>
      <c r="AV72" s="14">
        <v>5892</v>
      </c>
      <c r="AW72" s="14">
        <v>727</v>
      </c>
      <c r="AX72" s="14">
        <f t="shared" si="19"/>
        <v>6619</v>
      </c>
      <c r="AY72" s="14">
        <v>53182</v>
      </c>
      <c r="AZ72" s="14">
        <v>20152</v>
      </c>
      <c r="BA72" s="14">
        <f t="shared" si="20"/>
        <v>73334</v>
      </c>
      <c r="BB72" s="14">
        <v>535</v>
      </c>
      <c r="BC72" s="14">
        <v>630</v>
      </c>
      <c r="BD72" s="14">
        <f t="shared" si="21"/>
        <v>1165</v>
      </c>
      <c r="BE72" s="14"/>
      <c r="BF72" s="14">
        <f t="shared" si="22"/>
        <v>122615</v>
      </c>
    </row>
    <row r="73" spans="1:58" x14ac:dyDescent="0.35">
      <c r="A73" s="17">
        <v>2026</v>
      </c>
      <c r="B73" s="17">
        <v>6</v>
      </c>
      <c r="C73" s="18" t="str">
        <f t="shared" si="27"/>
        <v>202606</v>
      </c>
      <c r="D73" s="25">
        <v>30.38</v>
      </c>
      <c r="E73" s="84">
        <f t="shared" ref="E73:E91" si="28">DATE(A73,B73,$B$8)</f>
        <v>46174</v>
      </c>
      <c r="F73" s="14">
        <f t="shared" ref="F73:I91" si="29">X73+AP73</f>
        <v>189938</v>
      </c>
      <c r="G73" s="14">
        <f t="shared" si="29"/>
        <v>45928</v>
      </c>
      <c r="H73" s="14">
        <f t="shared" si="29"/>
        <v>0</v>
      </c>
      <c r="I73" s="14">
        <f t="shared" si="29"/>
        <v>280</v>
      </c>
      <c r="J73" s="14">
        <f t="shared" ref="J73:J91" si="30">H73+I73</f>
        <v>280</v>
      </c>
      <c r="K73" s="14">
        <f t="shared" si="23"/>
        <v>206</v>
      </c>
      <c r="L73" s="14">
        <f t="shared" si="23"/>
        <v>12645</v>
      </c>
      <c r="M73" s="14">
        <f t="shared" si="23"/>
        <v>2441</v>
      </c>
      <c r="N73" s="14">
        <f t="shared" ref="N73:N91" si="31">L73+M73</f>
        <v>15086</v>
      </c>
      <c r="O73" s="14">
        <f t="shared" si="24"/>
        <v>139665</v>
      </c>
      <c r="P73" s="14">
        <f t="shared" si="24"/>
        <v>44439</v>
      </c>
      <c r="Q73" s="14">
        <f t="shared" ref="Q73:Q91" si="32">O73+P73</f>
        <v>184104</v>
      </c>
      <c r="R73" s="14">
        <f t="shared" si="25"/>
        <v>816</v>
      </c>
      <c r="S73" s="14">
        <f t="shared" si="25"/>
        <v>1017</v>
      </c>
      <c r="T73" s="14">
        <f t="shared" ref="T73:T91" si="33">R73+S73</f>
        <v>1833</v>
      </c>
      <c r="U73" s="14">
        <f t="shared" ref="U73:U91" si="34">AM73+BE73</f>
        <v>0</v>
      </c>
      <c r="V73" s="14">
        <f t="shared" ref="V73:V91" si="35">F73+G73+H73+I73+K73+L73+M73+O73+P73+R73+S73+U73</f>
        <v>437375</v>
      </c>
      <c r="W73" s="14">
        <v>437375</v>
      </c>
      <c r="X73" s="14">
        <v>150239</v>
      </c>
      <c r="Y73" s="14">
        <v>37274</v>
      </c>
      <c r="Z73" s="14">
        <v>0</v>
      </c>
      <c r="AA73" s="14">
        <v>0</v>
      </c>
      <c r="AB73" s="14">
        <f t="shared" ref="AB73:AB91" si="36">Z73+AA73</f>
        <v>0</v>
      </c>
      <c r="AC73" s="14">
        <v>206</v>
      </c>
      <c r="AD73" s="14">
        <v>4399</v>
      </c>
      <c r="AE73" s="14">
        <v>1013</v>
      </c>
      <c r="AF73" s="14">
        <f t="shared" ref="AF73:AF91" si="37">AD73+AE73</f>
        <v>5412</v>
      </c>
      <c r="AG73" s="14">
        <v>71205</v>
      </c>
      <c r="AH73" s="14">
        <v>4986</v>
      </c>
      <c r="AI73" s="14">
        <f t="shared" ref="AI73:AI91" si="38">AG73+AH73</f>
        <v>76191</v>
      </c>
      <c r="AJ73" s="14">
        <v>89</v>
      </c>
      <c r="AK73" s="14">
        <v>86</v>
      </c>
      <c r="AL73" s="14">
        <f t="shared" ref="AL73:AL91" si="39">AJ73+AK73</f>
        <v>175</v>
      </c>
      <c r="AM73" s="14"/>
      <c r="AN73" s="14">
        <f t="shared" ref="AN73:AN91" si="40">X73+Y73+Z73+AA73+AC73+AD73+AE73+AG73+AH73+AJ73+AK73+AM73</f>
        <v>269497</v>
      </c>
      <c r="AO73" s="14"/>
      <c r="AP73" s="14">
        <v>39699</v>
      </c>
      <c r="AQ73" s="14">
        <v>8654</v>
      </c>
      <c r="AR73" s="14">
        <v>0</v>
      </c>
      <c r="AS73" s="14">
        <v>280</v>
      </c>
      <c r="AT73" s="14">
        <f t="shared" ref="AT73:AT91" si="41">AR73+AS73</f>
        <v>280</v>
      </c>
      <c r="AU73" s="14">
        <v>0</v>
      </c>
      <c r="AV73" s="14">
        <v>8246</v>
      </c>
      <c r="AW73" s="14">
        <v>1428</v>
      </c>
      <c r="AX73" s="14">
        <f t="shared" ref="AX73:AX91" si="42">AV73+AW73</f>
        <v>9674</v>
      </c>
      <c r="AY73" s="14">
        <v>68460</v>
      </c>
      <c r="AZ73" s="14">
        <v>39453</v>
      </c>
      <c r="BA73" s="14">
        <f t="shared" ref="BA73:BA91" si="43">AY73+AZ73</f>
        <v>107913</v>
      </c>
      <c r="BB73" s="14">
        <v>727</v>
      </c>
      <c r="BC73" s="14">
        <v>931</v>
      </c>
      <c r="BD73" s="14">
        <f t="shared" ref="BD73:BD91" si="44">BB73+BC73</f>
        <v>1658</v>
      </c>
      <c r="BE73" s="14"/>
      <c r="BF73" s="14">
        <f t="shared" ref="BF73:BF91" si="45">AP73+AQ73+AR73+AS73+AU73+AV73+AW73+AY73+AZ73+BB73+BC73+BE73</f>
        <v>167878</v>
      </c>
    </row>
    <row r="74" spans="1:58" x14ac:dyDescent="0.35">
      <c r="A74" s="17">
        <v>2026</v>
      </c>
      <c r="B74" s="17">
        <v>7</v>
      </c>
      <c r="C74" s="18" t="str">
        <f t="shared" si="27"/>
        <v>202607</v>
      </c>
      <c r="D74" s="25">
        <v>30.71</v>
      </c>
      <c r="E74" s="84">
        <f t="shared" si="28"/>
        <v>46204</v>
      </c>
      <c r="F74" s="14">
        <f t="shared" si="29"/>
        <v>266869</v>
      </c>
      <c r="G74" s="14">
        <f t="shared" si="29"/>
        <v>51471</v>
      </c>
      <c r="H74" s="14">
        <f t="shared" si="29"/>
        <v>0</v>
      </c>
      <c r="I74" s="14">
        <f t="shared" si="29"/>
        <v>422</v>
      </c>
      <c r="J74" s="14">
        <f t="shared" si="30"/>
        <v>422</v>
      </c>
      <c r="K74" s="14">
        <f t="shared" si="23"/>
        <v>200</v>
      </c>
      <c r="L74" s="14">
        <f t="shared" si="23"/>
        <v>17548</v>
      </c>
      <c r="M74" s="14">
        <f t="shared" si="23"/>
        <v>3119</v>
      </c>
      <c r="N74" s="14">
        <f t="shared" si="31"/>
        <v>20667</v>
      </c>
      <c r="O74" s="14">
        <f t="shared" si="24"/>
        <v>155694</v>
      </c>
      <c r="P74" s="14">
        <f t="shared" si="24"/>
        <v>67669</v>
      </c>
      <c r="Q74" s="14">
        <f t="shared" si="32"/>
        <v>223363</v>
      </c>
      <c r="R74" s="14">
        <f t="shared" si="25"/>
        <v>991</v>
      </c>
      <c r="S74" s="14">
        <f t="shared" si="25"/>
        <v>1133</v>
      </c>
      <c r="T74" s="14">
        <f t="shared" si="33"/>
        <v>2124</v>
      </c>
      <c r="U74" s="14">
        <f t="shared" si="34"/>
        <v>0</v>
      </c>
      <c r="V74" s="14">
        <f>F74+G74+H74+I74+K74+L74+M74+O74+P74+R74+S74+U74</f>
        <v>565116</v>
      </c>
      <c r="W74" s="14">
        <v>565116</v>
      </c>
      <c r="X74" s="14">
        <v>221097</v>
      </c>
      <c r="Y74" s="14">
        <v>40767</v>
      </c>
      <c r="Z74" s="14">
        <v>0</v>
      </c>
      <c r="AA74" s="14">
        <v>0</v>
      </c>
      <c r="AB74" s="14">
        <f t="shared" si="36"/>
        <v>0</v>
      </c>
      <c r="AC74" s="14">
        <v>200</v>
      </c>
      <c r="AD74" s="14">
        <v>7496</v>
      </c>
      <c r="AE74" s="14">
        <v>987</v>
      </c>
      <c r="AF74" s="14">
        <f t="shared" si="37"/>
        <v>8483</v>
      </c>
      <c r="AG74" s="14">
        <v>70685</v>
      </c>
      <c r="AH74" s="14">
        <v>6425</v>
      </c>
      <c r="AI74" s="14">
        <f t="shared" si="38"/>
        <v>77110</v>
      </c>
      <c r="AJ74" s="14">
        <v>0</v>
      </c>
      <c r="AK74" s="14">
        <v>0</v>
      </c>
      <c r="AL74" s="14">
        <f t="shared" si="39"/>
        <v>0</v>
      </c>
      <c r="AM74" s="14"/>
      <c r="AN74" s="14">
        <f t="shared" si="40"/>
        <v>347657</v>
      </c>
      <c r="AO74" s="14"/>
      <c r="AP74" s="14">
        <v>45772</v>
      </c>
      <c r="AQ74" s="14">
        <v>10704</v>
      </c>
      <c r="AR74" s="14">
        <v>0</v>
      </c>
      <c r="AS74" s="14">
        <v>422</v>
      </c>
      <c r="AT74" s="14">
        <f t="shared" si="41"/>
        <v>422</v>
      </c>
      <c r="AU74" s="14">
        <v>0</v>
      </c>
      <c r="AV74" s="14">
        <v>10052</v>
      </c>
      <c r="AW74" s="14">
        <v>2132</v>
      </c>
      <c r="AX74" s="14">
        <f t="shared" si="42"/>
        <v>12184</v>
      </c>
      <c r="AY74" s="14">
        <v>85009</v>
      </c>
      <c r="AZ74" s="14">
        <v>61244</v>
      </c>
      <c r="BA74" s="14">
        <f t="shared" si="43"/>
        <v>146253</v>
      </c>
      <c r="BB74" s="14">
        <v>991</v>
      </c>
      <c r="BC74" s="14">
        <v>1133</v>
      </c>
      <c r="BD74" s="14">
        <f t="shared" si="44"/>
        <v>2124</v>
      </c>
      <c r="BE74" s="14"/>
      <c r="BF74" s="14">
        <f t="shared" si="45"/>
        <v>217459</v>
      </c>
    </row>
    <row r="75" spans="1:58" x14ac:dyDescent="0.35">
      <c r="A75" s="17">
        <v>2026</v>
      </c>
      <c r="B75" s="17">
        <v>8</v>
      </c>
      <c r="C75" s="18" t="str">
        <f t="shared" si="27"/>
        <v>202608</v>
      </c>
      <c r="D75" s="25">
        <v>29.52</v>
      </c>
      <c r="E75" s="84">
        <f t="shared" si="28"/>
        <v>46235</v>
      </c>
      <c r="F75" s="14">
        <f t="shared" si="29"/>
        <v>273350</v>
      </c>
      <c r="G75" s="14">
        <f t="shared" si="29"/>
        <v>52685</v>
      </c>
      <c r="H75" s="14">
        <f t="shared" si="29"/>
        <v>0</v>
      </c>
      <c r="I75" s="14">
        <f t="shared" si="29"/>
        <v>413</v>
      </c>
      <c r="J75" s="14">
        <f t="shared" si="30"/>
        <v>413</v>
      </c>
      <c r="K75" s="14">
        <f t="shared" si="23"/>
        <v>189</v>
      </c>
      <c r="L75" s="14">
        <f t="shared" si="23"/>
        <v>18216</v>
      </c>
      <c r="M75" s="14">
        <f t="shared" si="23"/>
        <v>3551</v>
      </c>
      <c r="N75" s="14">
        <f t="shared" si="31"/>
        <v>21767</v>
      </c>
      <c r="O75" s="14">
        <f t="shared" si="24"/>
        <v>153493</v>
      </c>
      <c r="P75" s="14">
        <f t="shared" si="24"/>
        <v>69887</v>
      </c>
      <c r="Q75" s="14">
        <f t="shared" si="32"/>
        <v>223380</v>
      </c>
      <c r="R75" s="14">
        <f t="shared" si="25"/>
        <v>1076</v>
      </c>
      <c r="S75" s="14">
        <f t="shared" si="25"/>
        <v>1193</v>
      </c>
      <c r="T75" s="14">
        <f t="shared" si="33"/>
        <v>2269</v>
      </c>
      <c r="U75" s="14">
        <f t="shared" si="34"/>
        <v>0</v>
      </c>
      <c r="V75" s="14">
        <f t="shared" si="35"/>
        <v>574053</v>
      </c>
      <c r="W75" s="14">
        <v>574053</v>
      </c>
      <c r="X75" s="14">
        <v>226854</v>
      </c>
      <c r="Y75" s="14">
        <v>42017</v>
      </c>
      <c r="Z75" s="14">
        <v>0</v>
      </c>
      <c r="AA75" s="14">
        <v>0</v>
      </c>
      <c r="AB75" s="14">
        <f t="shared" si="36"/>
        <v>0</v>
      </c>
      <c r="AC75" s="14">
        <v>189</v>
      </c>
      <c r="AD75" s="14">
        <v>8326</v>
      </c>
      <c r="AE75" s="14">
        <v>1474</v>
      </c>
      <c r="AF75" s="14">
        <f t="shared" si="37"/>
        <v>9800</v>
      </c>
      <c r="AG75" s="14">
        <v>68932</v>
      </c>
      <c r="AH75" s="14">
        <v>6026</v>
      </c>
      <c r="AI75" s="14">
        <f t="shared" si="38"/>
        <v>74958</v>
      </c>
      <c r="AJ75" s="14">
        <v>104</v>
      </c>
      <c r="AK75" s="14">
        <v>0</v>
      </c>
      <c r="AL75" s="14">
        <f t="shared" si="39"/>
        <v>104</v>
      </c>
      <c r="AM75" s="14"/>
      <c r="AN75" s="14">
        <f t="shared" si="40"/>
        <v>353922</v>
      </c>
      <c r="AO75" s="14"/>
      <c r="AP75" s="14">
        <v>46496</v>
      </c>
      <c r="AQ75" s="14">
        <v>10668</v>
      </c>
      <c r="AR75" s="14">
        <v>0</v>
      </c>
      <c r="AS75" s="14">
        <v>413</v>
      </c>
      <c r="AT75" s="14">
        <f t="shared" si="41"/>
        <v>413</v>
      </c>
      <c r="AU75" s="14">
        <v>0</v>
      </c>
      <c r="AV75" s="14">
        <v>9890</v>
      </c>
      <c r="AW75" s="14">
        <v>2077</v>
      </c>
      <c r="AX75" s="14">
        <f t="shared" si="42"/>
        <v>11967</v>
      </c>
      <c r="AY75" s="14">
        <v>84561</v>
      </c>
      <c r="AZ75" s="14">
        <v>63861</v>
      </c>
      <c r="BA75" s="14">
        <f t="shared" si="43"/>
        <v>148422</v>
      </c>
      <c r="BB75" s="14">
        <v>972</v>
      </c>
      <c r="BC75" s="14">
        <v>1193</v>
      </c>
      <c r="BD75" s="14">
        <f t="shared" si="44"/>
        <v>2165</v>
      </c>
      <c r="BE75" s="14"/>
      <c r="BF75" s="14">
        <f t="shared" si="45"/>
        <v>220131</v>
      </c>
    </row>
    <row r="76" spans="1:58" x14ac:dyDescent="0.35">
      <c r="A76" s="17">
        <v>2026</v>
      </c>
      <c r="B76" s="17">
        <v>9</v>
      </c>
      <c r="C76" s="18" t="str">
        <f t="shared" si="27"/>
        <v>202609</v>
      </c>
      <c r="D76" s="25">
        <v>30.48</v>
      </c>
      <c r="E76" s="84">
        <f t="shared" si="28"/>
        <v>46266</v>
      </c>
      <c r="F76" s="14">
        <f t="shared" si="29"/>
        <v>248940</v>
      </c>
      <c r="G76" s="14">
        <f t="shared" si="29"/>
        <v>51519</v>
      </c>
      <c r="H76" s="14">
        <f t="shared" si="29"/>
        <v>0</v>
      </c>
      <c r="I76" s="14">
        <f t="shared" si="29"/>
        <v>402</v>
      </c>
      <c r="J76" s="14">
        <f t="shared" si="30"/>
        <v>402</v>
      </c>
      <c r="K76" s="14">
        <f t="shared" si="23"/>
        <v>203</v>
      </c>
      <c r="L76" s="14">
        <f t="shared" si="23"/>
        <v>17828</v>
      </c>
      <c r="M76" s="14">
        <f t="shared" si="23"/>
        <v>3363</v>
      </c>
      <c r="N76" s="14">
        <f t="shared" si="31"/>
        <v>21191</v>
      </c>
      <c r="O76" s="14">
        <f t="shared" si="24"/>
        <v>153125</v>
      </c>
      <c r="P76" s="14">
        <f t="shared" si="24"/>
        <v>68055</v>
      </c>
      <c r="Q76" s="14">
        <f t="shared" si="32"/>
        <v>221180</v>
      </c>
      <c r="R76" s="14">
        <f t="shared" si="25"/>
        <v>968</v>
      </c>
      <c r="S76" s="14">
        <f t="shared" si="25"/>
        <v>1133</v>
      </c>
      <c r="T76" s="14">
        <f t="shared" si="33"/>
        <v>2101</v>
      </c>
      <c r="U76" s="14">
        <f t="shared" si="34"/>
        <v>0</v>
      </c>
      <c r="V76" s="14">
        <f t="shared" si="35"/>
        <v>545536</v>
      </c>
      <c r="W76" s="14">
        <v>545536</v>
      </c>
      <c r="X76" s="14">
        <v>203552</v>
      </c>
      <c r="Y76" s="14">
        <v>40986</v>
      </c>
      <c r="Z76" s="14">
        <v>0</v>
      </c>
      <c r="AA76" s="14">
        <v>0</v>
      </c>
      <c r="AB76" s="14">
        <f t="shared" si="36"/>
        <v>0</v>
      </c>
      <c r="AC76" s="14">
        <v>203</v>
      </c>
      <c r="AD76" s="14">
        <v>7724</v>
      </c>
      <c r="AE76" s="14">
        <v>1353</v>
      </c>
      <c r="AF76" s="14">
        <f t="shared" si="37"/>
        <v>9077</v>
      </c>
      <c r="AG76" s="14">
        <v>70774</v>
      </c>
      <c r="AH76" s="14">
        <v>6374</v>
      </c>
      <c r="AI76" s="14">
        <f t="shared" si="38"/>
        <v>77148</v>
      </c>
      <c r="AJ76" s="14">
        <v>0</v>
      </c>
      <c r="AK76" s="14">
        <v>0</v>
      </c>
      <c r="AL76" s="14">
        <f t="shared" si="39"/>
        <v>0</v>
      </c>
      <c r="AM76" s="14"/>
      <c r="AN76" s="14">
        <f t="shared" si="40"/>
        <v>330966</v>
      </c>
      <c r="AO76" s="14"/>
      <c r="AP76" s="14">
        <v>45388</v>
      </c>
      <c r="AQ76" s="14">
        <v>10533</v>
      </c>
      <c r="AR76" s="14">
        <v>0</v>
      </c>
      <c r="AS76" s="14">
        <v>402</v>
      </c>
      <c r="AT76" s="14">
        <f t="shared" si="41"/>
        <v>402</v>
      </c>
      <c r="AU76" s="14">
        <v>0</v>
      </c>
      <c r="AV76" s="14">
        <v>10104</v>
      </c>
      <c r="AW76" s="14">
        <v>2010</v>
      </c>
      <c r="AX76" s="14">
        <f t="shared" si="42"/>
        <v>12114</v>
      </c>
      <c r="AY76" s="14">
        <v>82351</v>
      </c>
      <c r="AZ76" s="14">
        <v>61681</v>
      </c>
      <c r="BA76" s="14">
        <f t="shared" si="43"/>
        <v>144032</v>
      </c>
      <c r="BB76" s="14">
        <v>968</v>
      </c>
      <c r="BC76" s="14">
        <v>1133</v>
      </c>
      <c r="BD76" s="14">
        <f t="shared" si="44"/>
        <v>2101</v>
      </c>
      <c r="BE76" s="14"/>
      <c r="BF76" s="14">
        <f t="shared" si="45"/>
        <v>214570</v>
      </c>
    </row>
    <row r="77" spans="1:58" x14ac:dyDescent="0.35">
      <c r="A77" s="17">
        <v>2026</v>
      </c>
      <c r="B77" s="17">
        <v>10</v>
      </c>
      <c r="C77" s="18" t="str">
        <f t="shared" si="27"/>
        <v>202610</v>
      </c>
      <c r="D77" s="25">
        <v>29.84</v>
      </c>
      <c r="E77" s="84">
        <f t="shared" si="28"/>
        <v>46296</v>
      </c>
      <c r="F77" s="14">
        <f>X77+AP77</f>
        <v>186574</v>
      </c>
      <c r="G77" s="14">
        <f t="shared" si="29"/>
        <v>44205</v>
      </c>
      <c r="H77" s="14">
        <f t="shared" si="29"/>
        <v>0</v>
      </c>
      <c r="I77" s="14">
        <f t="shared" si="29"/>
        <v>357</v>
      </c>
      <c r="J77" s="14">
        <f t="shared" si="30"/>
        <v>357</v>
      </c>
      <c r="K77" s="14">
        <f t="shared" si="23"/>
        <v>207</v>
      </c>
      <c r="L77" s="14">
        <f t="shared" si="23"/>
        <v>13249</v>
      </c>
      <c r="M77" s="14">
        <f t="shared" si="23"/>
        <v>1949</v>
      </c>
      <c r="N77" s="14">
        <f t="shared" si="31"/>
        <v>15198</v>
      </c>
      <c r="O77" s="14">
        <f t="shared" si="24"/>
        <v>131237</v>
      </c>
      <c r="P77" s="14">
        <f t="shared" si="24"/>
        <v>40226</v>
      </c>
      <c r="Q77" s="14">
        <f t="shared" si="32"/>
        <v>171463</v>
      </c>
      <c r="R77" s="14">
        <f t="shared" si="25"/>
        <v>658</v>
      </c>
      <c r="S77" s="14">
        <f t="shared" si="25"/>
        <v>768</v>
      </c>
      <c r="T77" s="14">
        <f t="shared" si="33"/>
        <v>1426</v>
      </c>
      <c r="U77" s="14">
        <f t="shared" si="34"/>
        <v>0</v>
      </c>
      <c r="V77" s="14">
        <f t="shared" si="35"/>
        <v>419430</v>
      </c>
      <c r="W77" s="14">
        <v>419430</v>
      </c>
      <c r="X77" s="14">
        <v>148967</v>
      </c>
      <c r="Y77" s="14">
        <v>35902</v>
      </c>
      <c r="Z77" s="14">
        <v>0</v>
      </c>
      <c r="AA77" s="14">
        <v>0</v>
      </c>
      <c r="AB77" s="14">
        <f t="shared" si="36"/>
        <v>0</v>
      </c>
      <c r="AC77" s="14">
        <v>207</v>
      </c>
      <c r="AD77" s="14">
        <v>5318</v>
      </c>
      <c r="AE77" s="14">
        <v>611</v>
      </c>
      <c r="AF77" s="14">
        <f t="shared" si="37"/>
        <v>5929</v>
      </c>
      <c r="AG77" s="14">
        <v>66751</v>
      </c>
      <c r="AH77" s="14">
        <v>4269</v>
      </c>
      <c r="AI77" s="14">
        <f t="shared" si="38"/>
        <v>71020</v>
      </c>
      <c r="AJ77" s="14">
        <v>0</v>
      </c>
      <c r="AK77" s="14">
        <v>0</v>
      </c>
      <c r="AL77" s="14">
        <f t="shared" si="39"/>
        <v>0</v>
      </c>
      <c r="AM77" s="14"/>
      <c r="AN77" s="14">
        <f t="shared" si="40"/>
        <v>262025</v>
      </c>
      <c r="AO77" s="14"/>
      <c r="AP77" s="14">
        <v>37607</v>
      </c>
      <c r="AQ77" s="14">
        <v>8303</v>
      </c>
      <c r="AR77" s="14">
        <v>0</v>
      </c>
      <c r="AS77" s="14">
        <v>357</v>
      </c>
      <c r="AT77" s="14">
        <f t="shared" si="41"/>
        <v>357</v>
      </c>
      <c r="AU77" s="14">
        <v>0</v>
      </c>
      <c r="AV77" s="14">
        <v>7931</v>
      </c>
      <c r="AW77" s="14">
        <v>1338</v>
      </c>
      <c r="AX77" s="14">
        <f t="shared" si="42"/>
        <v>9269</v>
      </c>
      <c r="AY77" s="14">
        <v>64486</v>
      </c>
      <c r="AZ77" s="14">
        <v>35957</v>
      </c>
      <c r="BA77" s="14">
        <f t="shared" si="43"/>
        <v>100443</v>
      </c>
      <c r="BB77" s="14">
        <v>658</v>
      </c>
      <c r="BC77" s="14">
        <v>768</v>
      </c>
      <c r="BD77" s="14">
        <f t="shared" si="44"/>
        <v>1426</v>
      </c>
      <c r="BE77" s="14"/>
      <c r="BF77" s="14">
        <f t="shared" si="45"/>
        <v>157405</v>
      </c>
    </row>
    <row r="78" spans="1:58" x14ac:dyDescent="0.35">
      <c r="A78" s="17">
        <v>2026</v>
      </c>
      <c r="B78" s="17">
        <v>11</v>
      </c>
      <c r="C78" s="18" t="str">
        <f t="shared" si="27"/>
        <v>202611</v>
      </c>
      <c r="D78" s="25">
        <v>30.59</v>
      </c>
      <c r="E78" s="84">
        <f t="shared" si="28"/>
        <v>46327</v>
      </c>
      <c r="F78" s="14">
        <f t="shared" si="29"/>
        <v>169495</v>
      </c>
      <c r="G78" s="14">
        <f t="shared" si="29"/>
        <v>41974</v>
      </c>
      <c r="H78" s="14">
        <f t="shared" si="29"/>
        <v>0</v>
      </c>
      <c r="I78" s="14">
        <f t="shared" si="29"/>
        <v>230</v>
      </c>
      <c r="J78" s="14">
        <f t="shared" si="30"/>
        <v>230</v>
      </c>
      <c r="K78" s="14">
        <f t="shared" si="23"/>
        <v>222</v>
      </c>
      <c r="L78" s="14">
        <f t="shared" si="23"/>
        <v>9210</v>
      </c>
      <c r="M78" s="14">
        <f t="shared" si="23"/>
        <v>869</v>
      </c>
      <c r="N78" s="14">
        <f t="shared" si="31"/>
        <v>10079</v>
      </c>
      <c r="O78" s="14">
        <f t="shared" si="24"/>
        <v>113469</v>
      </c>
      <c r="P78" s="14">
        <f t="shared" si="24"/>
        <v>24674</v>
      </c>
      <c r="Q78" s="14">
        <f t="shared" si="32"/>
        <v>138143</v>
      </c>
      <c r="R78" s="14">
        <f t="shared" si="25"/>
        <v>561</v>
      </c>
      <c r="S78" s="14">
        <f t="shared" si="25"/>
        <v>769</v>
      </c>
      <c r="T78" s="14">
        <f t="shared" si="33"/>
        <v>1330</v>
      </c>
      <c r="U78" s="14">
        <f t="shared" si="34"/>
        <v>0</v>
      </c>
      <c r="V78" s="14">
        <f t="shared" si="35"/>
        <v>361473</v>
      </c>
      <c r="W78" s="14">
        <v>361473</v>
      </c>
      <c r="X78" s="14">
        <v>133973</v>
      </c>
      <c r="Y78" s="14">
        <v>34477</v>
      </c>
      <c r="Z78" s="14">
        <v>0</v>
      </c>
      <c r="AA78" s="14">
        <v>0</v>
      </c>
      <c r="AB78" s="14">
        <f t="shared" si="36"/>
        <v>0</v>
      </c>
      <c r="AC78" s="14">
        <v>222</v>
      </c>
      <c r="AD78" s="14">
        <v>3026</v>
      </c>
      <c r="AE78" s="14">
        <v>150</v>
      </c>
      <c r="AF78" s="14">
        <f t="shared" si="37"/>
        <v>3176</v>
      </c>
      <c r="AG78" s="14">
        <v>57711</v>
      </c>
      <c r="AH78" s="14">
        <v>2762</v>
      </c>
      <c r="AI78" s="14">
        <f t="shared" si="38"/>
        <v>60473</v>
      </c>
      <c r="AJ78" s="14">
        <v>0</v>
      </c>
      <c r="AK78" s="14">
        <v>0</v>
      </c>
      <c r="AL78" s="14">
        <f t="shared" si="39"/>
        <v>0</v>
      </c>
      <c r="AM78" s="14"/>
      <c r="AN78" s="14">
        <f t="shared" si="40"/>
        <v>232321</v>
      </c>
      <c r="AO78" s="14"/>
      <c r="AP78" s="14">
        <v>35522</v>
      </c>
      <c r="AQ78" s="14">
        <v>7497</v>
      </c>
      <c r="AR78" s="14">
        <v>0</v>
      </c>
      <c r="AS78" s="14">
        <v>230</v>
      </c>
      <c r="AT78" s="14">
        <f t="shared" si="41"/>
        <v>230</v>
      </c>
      <c r="AU78" s="14">
        <v>0</v>
      </c>
      <c r="AV78" s="14">
        <v>6184</v>
      </c>
      <c r="AW78" s="14">
        <v>719</v>
      </c>
      <c r="AX78" s="14">
        <f t="shared" si="42"/>
        <v>6903</v>
      </c>
      <c r="AY78" s="14">
        <v>55758</v>
      </c>
      <c r="AZ78" s="14">
        <v>21912</v>
      </c>
      <c r="BA78" s="14">
        <f t="shared" si="43"/>
        <v>77670</v>
      </c>
      <c r="BB78" s="14">
        <v>561</v>
      </c>
      <c r="BC78" s="14">
        <v>769</v>
      </c>
      <c r="BD78" s="14">
        <f t="shared" si="44"/>
        <v>1330</v>
      </c>
      <c r="BE78" s="14"/>
      <c r="BF78" s="14">
        <f t="shared" si="45"/>
        <v>129152</v>
      </c>
    </row>
    <row r="79" spans="1:58" x14ac:dyDescent="0.35">
      <c r="A79" s="17">
        <v>2026</v>
      </c>
      <c r="B79" s="17">
        <v>12</v>
      </c>
      <c r="C79" s="18" t="str">
        <f t="shared" si="27"/>
        <v>202612</v>
      </c>
      <c r="D79" s="25">
        <v>31.86</v>
      </c>
      <c r="E79" s="84">
        <f t="shared" si="28"/>
        <v>46357</v>
      </c>
      <c r="F79" s="14">
        <f t="shared" si="29"/>
        <v>186765</v>
      </c>
      <c r="G79" s="14">
        <f t="shared" si="29"/>
        <v>45779</v>
      </c>
      <c r="H79" s="14">
        <f t="shared" si="29"/>
        <v>0</v>
      </c>
      <c r="I79" s="14">
        <f t="shared" si="29"/>
        <v>299</v>
      </c>
      <c r="J79" s="14">
        <f t="shared" si="30"/>
        <v>299</v>
      </c>
      <c r="K79" s="14">
        <f t="shared" si="23"/>
        <v>233</v>
      </c>
      <c r="L79" s="14">
        <f t="shared" si="23"/>
        <v>8888</v>
      </c>
      <c r="M79" s="14">
        <f t="shared" si="23"/>
        <v>1064</v>
      </c>
      <c r="N79" s="14">
        <f t="shared" si="31"/>
        <v>9952</v>
      </c>
      <c r="O79" s="14">
        <f t="shared" si="24"/>
        <v>111215</v>
      </c>
      <c r="P79" s="14">
        <f t="shared" si="24"/>
        <v>25114</v>
      </c>
      <c r="Q79" s="14">
        <f t="shared" si="32"/>
        <v>136329</v>
      </c>
      <c r="R79" s="14">
        <f t="shared" si="25"/>
        <v>1127</v>
      </c>
      <c r="S79" s="14">
        <f t="shared" si="25"/>
        <v>835</v>
      </c>
      <c r="T79" s="14">
        <f t="shared" si="33"/>
        <v>1962</v>
      </c>
      <c r="U79" s="14">
        <f t="shared" si="34"/>
        <v>0</v>
      </c>
      <c r="V79" s="14">
        <f t="shared" si="35"/>
        <v>381319</v>
      </c>
      <c r="W79" s="14">
        <v>381319</v>
      </c>
      <c r="X79" s="14">
        <v>148515</v>
      </c>
      <c r="Y79" s="14">
        <v>37834</v>
      </c>
      <c r="Z79" s="14">
        <v>0</v>
      </c>
      <c r="AA79" s="14">
        <v>0</v>
      </c>
      <c r="AB79" s="14">
        <f t="shared" si="36"/>
        <v>0</v>
      </c>
      <c r="AC79" s="14">
        <v>233</v>
      </c>
      <c r="AD79" s="14">
        <v>2605</v>
      </c>
      <c r="AE79" s="14">
        <v>330</v>
      </c>
      <c r="AF79" s="14">
        <f t="shared" si="37"/>
        <v>2935</v>
      </c>
      <c r="AG79" s="14">
        <v>53721</v>
      </c>
      <c r="AH79" s="14">
        <v>2373</v>
      </c>
      <c r="AI79" s="14">
        <f t="shared" si="38"/>
        <v>56094</v>
      </c>
      <c r="AJ79" s="14">
        <v>599</v>
      </c>
      <c r="AK79" s="14">
        <v>122</v>
      </c>
      <c r="AL79" s="14">
        <f t="shared" si="39"/>
        <v>721</v>
      </c>
      <c r="AM79" s="14"/>
      <c r="AN79" s="14">
        <f t="shared" si="40"/>
        <v>246332</v>
      </c>
      <c r="AO79" s="14"/>
      <c r="AP79" s="14">
        <v>38250</v>
      </c>
      <c r="AQ79" s="14">
        <v>7945</v>
      </c>
      <c r="AR79" s="14">
        <v>0</v>
      </c>
      <c r="AS79" s="14">
        <v>299</v>
      </c>
      <c r="AT79" s="14">
        <f t="shared" si="41"/>
        <v>299</v>
      </c>
      <c r="AU79" s="14">
        <v>0</v>
      </c>
      <c r="AV79" s="14">
        <v>6283</v>
      </c>
      <c r="AW79" s="14">
        <v>734</v>
      </c>
      <c r="AX79" s="14">
        <f t="shared" si="42"/>
        <v>7017</v>
      </c>
      <c r="AY79" s="14">
        <v>57494</v>
      </c>
      <c r="AZ79" s="14">
        <v>22741</v>
      </c>
      <c r="BA79" s="14">
        <f t="shared" si="43"/>
        <v>80235</v>
      </c>
      <c r="BB79" s="14">
        <v>528</v>
      </c>
      <c r="BC79" s="14">
        <v>713</v>
      </c>
      <c r="BD79" s="14">
        <f t="shared" si="44"/>
        <v>1241</v>
      </c>
      <c r="BE79" s="14"/>
      <c r="BF79" s="14">
        <f t="shared" si="45"/>
        <v>134987</v>
      </c>
    </row>
    <row r="80" spans="1:58" x14ac:dyDescent="0.35">
      <c r="A80" s="9">
        <v>2027</v>
      </c>
      <c r="B80" s="9">
        <v>1</v>
      </c>
      <c r="C80" s="10" t="str">
        <f t="shared" si="27"/>
        <v>202701</v>
      </c>
      <c r="D80" s="32">
        <v>32</v>
      </c>
      <c r="E80" s="84">
        <f t="shared" si="28"/>
        <v>46388</v>
      </c>
      <c r="F80" s="12">
        <f t="shared" si="29"/>
        <v>193535</v>
      </c>
      <c r="G80" s="12">
        <f t="shared" si="29"/>
        <v>50119</v>
      </c>
      <c r="H80" s="12">
        <f t="shared" si="29"/>
        <v>105</v>
      </c>
      <c r="I80" s="12">
        <f t="shared" si="29"/>
        <v>229</v>
      </c>
      <c r="J80" s="12">
        <f t="shared" si="30"/>
        <v>334</v>
      </c>
      <c r="K80" s="12">
        <f t="shared" si="23"/>
        <v>241</v>
      </c>
      <c r="L80" s="12">
        <f t="shared" si="23"/>
        <v>9301</v>
      </c>
      <c r="M80" s="12">
        <f t="shared" si="23"/>
        <v>1054</v>
      </c>
      <c r="N80" s="12">
        <f t="shared" si="31"/>
        <v>10355</v>
      </c>
      <c r="O80" s="12">
        <f t="shared" si="24"/>
        <v>116244</v>
      </c>
      <c r="P80" s="12">
        <f t="shared" si="24"/>
        <v>26080</v>
      </c>
      <c r="Q80" s="12">
        <f t="shared" si="32"/>
        <v>142324</v>
      </c>
      <c r="R80" s="12">
        <f t="shared" si="25"/>
        <v>1331</v>
      </c>
      <c r="S80" s="12">
        <f t="shared" si="25"/>
        <v>940</v>
      </c>
      <c r="T80" s="12">
        <f t="shared" si="33"/>
        <v>2271</v>
      </c>
      <c r="U80" s="12">
        <f t="shared" si="34"/>
        <v>0</v>
      </c>
      <c r="V80" s="12">
        <f t="shared" si="35"/>
        <v>399179</v>
      </c>
      <c r="W80" s="12">
        <v>399179</v>
      </c>
      <c r="X80" s="12">
        <v>151848</v>
      </c>
      <c r="Y80" s="12">
        <v>41934</v>
      </c>
      <c r="Z80" s="12">
        <v>0</v>
      </c>
      <c r="AA80" s="12">
        <v>0</v>
      </c>
      <c r="AB80" s="12">
        <f t="shared" si="36"/>
        <v>0</v>
      </c>
      <c r="AC80" s="12">
        <v>241</v>
      </c>
      <c r="AD80" s="12">
        <v>2793</v>
      </c>
      <c r="AE80" s="12">
        <v>264</v>
      </c>
      <c r="AF80" s="12">
        <f t="shared" si="37"/>
        <v>3057</v>
      </c>
      <c r="AG80" s="12">
        <v>55118</v>
      </c>
      <c r="AH80" s="12">
        <v>1712</v>
      </c>
      <c r="AI80" s="12">
        <f t="shared" si="38"/>
        <v>56830</v>
      </c>
      <c r="AJ80" s="12">
        <v>782</v>
      </c>
      <c r="AK80" s="12">
        <v>270</v>
      </c>
      <c r="AL80" s="12">
        <f t="shared" si="39"/>
        <v>1052</v>
      </c>
      <c r="AM80" s="12"/>
      <c r="AN80" s="12">
        <f t="shared" si="40"/>
        <v>254962</v>
      </c>
      <c r="AO80" s="12"/>
      <c r="AP80" s="12">
        <v>41687</v>
      </c>
      <c r="AQ80" s="12">
        <v>8185</v>
      </c>
      <c r="AR80" s="12">
        <v>105</v>
      </c>
      <c r="AS80" s="12">
        <v>229</v>
      </c>
      <c r="AT80" s="12">
        <f t="shared" si="41"/>
        <v>334</v>
      </c>
      <c r="AU80" s="12">
        <v>0</v>
      </c>
      <c r="AV80" s="12">
        <v>6508</v>
      </c>
      <c r="AW80" s="12">
        <v>790</v>
      </c>
      <c r="AX80" s="12">
        <f t="shared" si="42"/>
        <v>7298</v>
      </c>
      <c r="AY80" s="12">
        <v>61126</v>
      </c>
      <c r="AZ80" s="12">
        <v>24368</v>
      </c>
      <c r="BA80" s="12">
        <f t="shared" si="43"/>
        <v>85494</v>
      </c>
      <c r="BB80" s="12">
        <v>549</v>
      </c>
      <c r="BC80" s="12">
        <v>670</v>
      </c>
      <c r="BD80" s="12">
        <f t="shared" si="44"/>
        <v>1219</v>
      </c>
      <c r="BE80" s="12"/>
      <c r="BF80" s="12">
        <f t="shared" si="45"/>
        <v>144217</v>
      </c>
    </row>
    <row r="81" spans="1:58" x14ac:dyDescent="0.35">
      <c r="A81" s="9">
        <v>2027</v>
      </c>
      <c r="B81" s="9">
        <v>2</v>
      </c>
      <c r="C81" s="10" t="str">
        <f t="shared" si="27"/>
        <v>202702</v>
      </c>
      <c r="D81" s="32">
        <v>30.86</v>
      </c>
      <c r="E81" s="84">
        <f t="shared" si="28"/>
        <v>46419</v>
      </c>
      <c r="F81" s="12">
        <f t="shared" si="29"/>
        <v>185273</v>
      </c>
      <c r="G81" s="12">
        <f t="shared" si="29"/>
        <v>51299</v>
      </c>
      <c r="H81" s="12">
        <f t="shared" si="29"/>
        <v>0</v>
      </c>
      <c r="I81" s="12">
        <f t="shared" si="29"/>
        <v>334</v>
      </c>
      <c r="J81" s="12">
        <f t="shared" si="30"/>
        <v>334</v>
      </c>
      <c r="K81" s="12">
        <f t="shared" si="23"/>
        <v>234</v>
      </c>
      <c r="L81" s="12">
        <f t="shared" si="23"/>
        <v>9221</v>
      </c>
      <c r="M81" s="12">
        <f t="shared" si="23"/>
        <v>999</v>
      </c>
      <c r="N81" s="12">
        <f t="shared" si="31"/>
        <v>10220</v>
      </c>
      <c r="O81" s="12">
        <f t="shared" si="24"/>
        <v>111767</v>
      </c>
      <c r="P81" s="12">
        <f t="shared" si="24"/>
        <v>25615</v>
      </c>
      <c r="Q81" s="12">
        <f t="shared" si="32"/>
        <v>137382</v>
      </c>
      <c r="R81" s="12">
        <f t="shared" si="25"/>
        <v>1679</v>
      </c>
      <c r="S81" s="12">
        <f t="shared" si="25"/>
        <v>790</v>
      </c>
      <c r="T81" s="12">
        <f t="shared" si="33"/>
        <v>2469</v>
      </c>
      <c r="U81" s="12">
        <f t="shared" si="34"/>
        <v>0</v>
      </c>
      <c r="V81" s="12">
        <f t="shared" si="35"/>
        <v>387211</v>
      </c>
      <c r="W81" s="12">
        <v>387211</v>
      </c>
      <c r="X81" s="12">
        <v>144694</v>
      </c>
      <c r="Y81" s="12">
        <v>43556</v>
      </c>
      <c r="Z81" s="12">
        <v>0</v>
      </c>
      <c r="AA81" s="12">
        <v>0</v>
      </c>
      <c r="AB81" s="12">
        <f t="shared" si="36"/>
        <v>0</v>
      </c>
      <c r="AC81" s="12">
        <v>234</v>
      </c>
      <c r="AD81" s="12">
        <v>2596</v>
      </c>
      <c r="AE81" s="12">
        <v>264</v>
      </c>
      <c r="AF81" s="12">
        <f t="shared" si="37"/>
        <v>2860</v>
      </c>
      <c r="AG81" s="12">
        <v>53271</v>
      </c>
      <c r="AH81" s="12">
        <v>2126</v>
      </c>
      <c r="AI81" s="12">
        <f t="shared" si="38"/>
        <v>55397</v>
      </c>
      <c r="AJ81" s="12">
        <v>1118</v>
      </c>
      <c r="AK81" s="12">
        <v>183</v>
      </c>
      <c r="AL81" s="12">
        <f t="shared" si="39"/>
        <v>1301</v>
      </c>
      <c r="AM81" s="12"/>
      <c r="AN81" s="12">
        <f t="shared" si="40"/>
        <v>248042</v>
      </c>
      <c r="AO81" s="12"/>
      <c r="AP81" s="12">
        <v>40579</v>
      </c>
      <c r="AQ81" s="12">
        <v>7743</v>
      </c>
      <c r="AR81" s="12">
        <v>0</v>
      </c>
      <c r="AS81" s="12">
        <v>334</v>
      </c>
      <c r="AT81" s="12">
        <f t="shared" si="41"/>
        <v>334</v>
      </c>
      <c r="AU81" s="12">
        <v>0</v>
      </c>
      <c r="AV81" s="12">
        <v>6625</v>
      </c>
      <c r="AW81" s="12">
        <v>735</v>
      </c>
      <c r="AX81" s="12">
        <f t="shared" si="42"/>
        <v>7360</v>
      </c>
      <c r="AY81" s="12">
        <v>58496</v>
      </c>
      <c r="AZ81" s="12">
        <v>23489</v>
      </c>
      <c r="BA81" s="12">
        <f t="shared" si="43"/>
        <v>81985</v>
      </c>
      <c r="BB81" s="12">
        <v>561</v>
      </c>
      <c r="BC81" s="12">
        <v>607</v>
      </c>
      <c r="BD81" s="12">
        <f t="shared" si="44"/>
        <v>1168</v>
      </c>
      <c r="BE81" s="12"/>
      <c r="BF81" s="12">
        <f t="shared" si="45"/>
        <v>139169</v>
      </c>
    </row>
    <row r="82" spans="1:58" x14ac:dyDescent="0.35">
      <c r="A82" s="9">
        <v>2027</v>
      </c>
      <c r="B82" s="9">
        <v>3</v>
      </c>
      <c r="C82" s="10" t="str">
        <f t="shared" si="27"/>
        <v>202703</v>
      </c>
      <c r="D82" s="32">
        <v>29.95</v>
      </c>
      <c r="E82" s="84">
        <f t="shared" si="28"/>
        <v>46447</v>
      </c>
      <c r="F82" s="12">
        <f t="shared" si="29"/>
        <v>171062</v>
      </c>
      <c r="G82" s="12">
        <f t="shared" si="29"/>
        <v>47171</v>
      </c>
      <c r="H82" s="12">
        <f t="shared" si="29"/>
        <v>0</v>
      </c>
      <c r="I82" s="12">
        <f t="shared" si="29"/>
        <v>303</v>
      </c>
      <c r="J82" s="12">
        <f t="shared" si="30"/>
        <v>303</v>
      </c>
      <c r="K82" s="12">
        <f t="shared" si="23"/>
        <v>214</v>
      </c>
      <c r="L82" s="12">
        <f t="shared" si="23"/>
        <v>8094</v>
      </c>
      <c r="M82" s="12">
        <f t="shared" si="23"/>
        <v>1079</v>
      </c>
      <c r="N82" s="12">
        <f t="shared" si="31"/>
        <v>9173</v>
      </c>
      <c r="O82" s="12">
        <f t="shared" si="24"/>
        <v>107901</v>
      </c>
      <c r="P82" s="12">
        <f t="shared" si="24"/>
        <v>23955</v>
      </c>
      <c r="Q82" s="12">
        <f t="shared" si="32"/>
        <v>131856</v>
      </c>
      <c r="R82" s="12">
        <f t="shared" si="25"/>
        <v>1273</v>
      </c>
      <c r="S82" s="12">
        <f t="shared" si="25"/>
        <v>721</v>
      </c>
      <c r="T82" s="12">
        <f t="shared" si="33"/>
        <v>1994</v>
      </c>
      <c r="U82" s="12">
        <f t="shared" si="34"/>
        <v>0</v>
      </c>
      <c r="V82" s="12">
        <f t="shared" si="35"/>
        <v>361773</v>
      </c>
      <c r="W82" s="12">
        <v>361773</v>
      </c>
      <c r="X82" s="12">
        <v>132161</v>
      </c>
      <c r="Y82" s="12">
        <v>39607</v>
      </c>
      <c r="Z82" s="12">
        <v>0</v>
      </c>
      <c r="AA82" s="12">
        <v>0</v>
      </c>
      <c r="AB82" s="12">
        <f t="shared" si="36"/>
        <v>0</v>
      </c>
      <c r="AC82" s="12">
        <v>214</v>
      </c>
      <c r="AD82" s="12">
        <v>2023</v>
      </c>
      <c r="AE82" s="12">
        <v>380</v>
      </c>
      <c r="AF82" s="12">
        <f t="shared" si="37"/>
        <v>2403</v>
      </c>
      <c r="AG82" s="12">
        <v>51920</v>
      </c>
      <c r="AH82" s="12">
        <v>2184</v>
      </c>
      <c r="AI82" s="12">
        <f t="shared" si="38"/>
        <v>54104</v>
      </c>
      <c r="AJ82" s="12">
        <v>768</v>
      </c>
      <c r="AK82" s="12">
        <v>122</v>
      </c>
      <c r="AL82" s="12">
        <f t="shared" si="39"/>
        <v>890</v>
      </c>
      <c r="AM82" s="12"/>
      <c r="AN82" s="12">
        <f t="shared" si="40"/>
        <v>229379</v>
      </c>
      <c r="AO82" s="12"/>
      <c r="AP82" s="12">
        <v>38901</v>
      </c>
      <c r="AQ82" s="12">
        <v>7564</v>
      </c>
      <c r="AR82" s="12">
        <v>0</v>
      </c>
      <c r="AS82" s="12">
        <v>303</v>
      </c>
      <c r="AT82" s="12">
        <f t="shared" si="41"/>
        <v>303</v>
      </c>
      <c r="AU82" s="12">
        <v>0</v>
      </c>
      <c r="AV82" s="12">
        <v>6071</v>
      </c>
      <c r="AW82" s="12">
        <v>699</v>
      </c>
      <c r="AX82" s="12">
        <f t="shared" si="42"/>
        <v>6770</v>
      </c>
      <c r="AY82" s="12">
        <v>55981</v>
      </c>
      <c r="AZ82" s="12">
        <v>21771</v>
      </c>
      <c r="BA82" s="12">
        <f t="shared" si="43"/>
        <v>77752</v>
      </c>
      <c r="BB82" s="12">
        <v>505</v>
      </c>
      <c r="BC82" s="12">
        <v>599</v>
      </c>
      <c r="BD82" s="12">
        <f t="shared" si="44"/>
        <v>1104</v>
      </c>
      <c r="BE82" s="12"/>
      <c r="BF82" s="12">
        <f t="shared" si="45"/>
        <v>132394</v>
      </c>
    </row>
    <row r="83" spans="1:58" x14ac:dyDescent="0.35">
      <c r="A83" s="9">
        <v>2027</v>
      </c>
      <c r="B83" s="9">
        <v>4</v>
      </c>
      <c r="C83" s="10" t="str">
        <f t="shared" si="27"/>
        <v>202704</v>
      </c>
      <c r="D83" s="32">
        <v>28.67</v>
      </c>
      <c r="E83" s="84">
        <f t="shared" si="28"/>
        <v>46478</v>
      </c>
      <c r="F83" s="12">
        <f t="shared" si="29"/>
        <v>151614</v>
      </c>
      <c r="G83" s="12">
        <f t="shared" si="29"/>
        <v>42698</v>
      </c>
      <c r="H83" s="12">
        <f t="shared" si="29"/>
        <v>0</v>
      </c>
      <c r="I83" s="12">
        <f t="shared" si="29"/>
        <v>285</v>
      </c>
      <c r="J83" s="12">
        <f t="shared" si="30"/>
        <v>285</v>
      </c>
      <c r="K83" s="12">
        <f t="shared" si="23"/>
        <v>209</v>
      </c>
      <c r="L83" s="12">
        <f t="shared" si="23"/>
        <v>7413</v>
      </c>
      <c r="M83" s="12">
        <f t="shared" si="23"/>
        <v>990</v>
      </c>
      <c r="N83" s="12">
        <f t="shared" si="31"/>
        <v>8403</v>
      </c>
      <c r="O83" s="12">
        <f t="shared" si="24"/>
        <v>100952</v>
      </c>
      <c r="P83" s="12">
        <f t="shared" si="24"/>
        <v>22296</v>
      </c>
      <c r="Q83" s="12">
        <f t="shared" si="32"/>
        <v>123248</v>
      </c>
      <c r="R83" s="12">
        <f t="shared" si="25"/>
        <v>819</v>
      </c>
      <c r="S83" s="12">
        <f t="shared" si="25"/>
        <v>716</v>
      </c>
      <c r="T83" s="12">
        <f t="shared" si="33"/>
        <v>1535</v>
      </c>
      <c r="U83" s="12">
        <f t="shared" si="34"/>
        <v>0</v>
      </c>
      <c r="V83" s="12">
        <f t="shared" si="35"/>
        <v>327992</v>
      </c>
      <c r="W83" s="12">
        <v>327992</v>
      </c>
      <c r="X83" s="12">
        <v>114844</v>
      </c>
      <c r="Y83" s="12">
        <v>35511</v>
      </c>
      <c r="Z83" s="12">
        <v>0</v>
      </c>
      <c r="AA83" s="12">
        <v>0</v>
      </c>
      <c r="AB83" s="12">
        <f t="shared" si="36"/>
        <v>0</v>
      </c>
      <c r="AC83" s="12">
        <v>209</v>
      </c>
      <c r="AD83" s="12">
        <v>1720</v>
      </c>
      <c r="AE83" s="12">
        <v>264</v>
      </c>
      <c r="AF83" s="12">
        <f t="shared" si="37"/>
        <v>1984</v>
      </c>
      <c r="AG83" s="12">
        <v>47674</v>
      </c>
      <c r="AH83" s="12">
        <v>1758</v>
      </c>
      <c r="AI83" s="12">
        <f t="shared" si="38"/>
        <v>49432</v>
      </c>
      <c r="AJ83" s="12">
        <v>397</v>
      </c>
      <c r="AK83" s="12">
        <v>61</v>
      </c>
      <c r="AL83" s="12">
        <f t="shared" si="39"/>
        <v>458</v>
      </c>
      <c r="AM83" s="12"/>
      <c r="AN83" s="12">
        <f t="shared" si="40"/>
        <v>202438</v>
      </c>
      <c r="AO83" s="12"/>
      <c r="AP83" s="12">
        <v>36770</v>
      </c>
      <c r="AQ83" s="12">
        <v>7187</v>
      </c>
      <c r="AR83" s="12">
        <v>0</v>
      </c>
      <c r="AS83" s="12">
        <v>285</v>
      </c>
      <c r="AT83" s="12">
        <f t="shared" si="41"/>
        <v>285</v>
      </c>
      <c r="AU83" s="12">
        <v>0</v>
      </c>
      <c r="AV83" s="12">
        <v>5693</v>
      </c>
      <c r="AW83" s="12">
        <v>726</v>
      </c>
      <c r="AX83" s="12">
        <f t="shared" si="42"/>
        <v>6419</v>
      </c>
      <c r="AY83" s="12">
        <v>53278</v>
      </c>
      <c r="AZ83" s="12">
        <v>20538</v>
      </c>
      <c r="BA83" s="12">
        <f t="shared" si="43"/>
        <v>73816</v>
      </c>
      <c r="BB83" s="12">
        <v>422</v>
      </c>
      <c r="BC83" s="12">
        <v>655</v>
      </c>
      <c r="BD83" s="12">
        <f t="shared" si="44"/>
        <v>1077</v>
      </c>
      <c r="BE83" s="12"/>
      <c r="BF83" s="12">
        <f t="shared" si="45"/>
        <v>125554</v>
      </c>
    </row>
    <row r="84" spans="1:58" x14ac:dyDescent="0.35">
      <c r="A84" s="9">
        <v>2027</v>
      </c>
      <c r="B84" s="9">
        <v>5</v>
      </c>
      <c r="C84" s="10" t="str">
        <f t="shared" si="27"/>
        <v>202705</v>
      </c>
      <c r="D84" s="32">
        <v>28.86</v>
      </c>
      <c r="E84" s="84">
        <f t="shared" si="28"/>
        <v>46508</v>
      </c>
      <c r="F84" s="12">
        <f t="shared" si="29"/>
        <v>151660</v>
      </c>
      <c r="G84" s="12">
        <f t="shared" si="29"/>
        <v>40480</v>
      </c>
      <c r="H84" s="12">
        <f t="shared" si="29"/>
        <v>0</v>
      </c>
      <c r="I84" s="12">
        <f t="shared" si="29"/>
        <v>230</v>
      </c>
      <c r="J84" s="12">
        <f t="shared" si="30"/>
        <v>230</v>
      </c>
      <c r="K84" s="12">
        <f t="shared" si="23"/>
        <v>197</v>
      </c>
      <c r="L84" s="12">
        <f t="shared" si="23"/>
        <v>8586</v>
      </c>
      <c r="M84" s="12">
        <f t="shared" si="23"/>
        <v>1004</v>
      </c>
      <c r="N84" s="12">
        <f t="shared" si="31"/>
        <v>9590</v>
      </c>
      <c r="O84" s="12">
        <f t="shared" si="24"/>
        <v>107410</v>
      </c>
      <c r="P84" s="12">
        <f t="shared" si="24"/>
        <v>22438</v>
      </c>
      <c r="Q84" s="12">
        <f t="shared" si="32"/>
        <v>129848</v>
      </c>
      <c r="R84" s="12">
        <f t="shared" si="25"/>
        <v>630</v>
      </c>
      <c r="S84" s="12">
        <f t="shared" si="25"/>
        <v>717</v>
      </c>
      <c r="T84" s="12">
        <f t="shared" si="33"/>
        <v>1347</v>
      </c>
      <c r="U84" s="12">
        <f t="shared" si="34"/>
        <v>0</v>
      </c>
      <c r="V84" s="12">
        <f t="shared" si="35"/>
        <v>333352</v>
      </c>
      <c r="W84" s="12">
        <v>333352</v>
      </c>
      <c r="X84" s="12">
        <v>116910</v>
      </c>
      <c r="Y84" s="12">
        <v>33236</v>
      </c>
      <c r="Z84" s="12">
        <v>0</v>
      </c>
      <c r="AA84" s="12">
        <v>0</v>
      </c>
      <c r="AB84" s="12">
        <f t="shared" si="36"/>
        <v>0</v>
      </c>
      <c r="AC84" s="12">
        <v>197</v>
      </c>
      <c r="AD84" s="12">
        <v>2653</v>
      </c>
      <c r="AE84" s="12">
        <v>258</v>
      </c>
      <c r="AF84" s="12">
        <f t="shared" si="37"/>
        <v>2911</v>
      </c>
      <c r="AG84" s="12">
        <v>53204</v>
      </c>
      <c r="AH84" s="12">
        <v>2186</v>
      </c>
      <c r="AI84" s="12">
        <f t="shared" si="38"/>
        <v>55390</v>
      </c>
      <c r="AJ84" s="12">
        <v>88</v>
      </c>
      <c r="AK84" s="12">
        <v>61</v>
      </c>
      <c r="AL84" s="12">
        <f t="shared" si="39"/>
        <v>149</v>
      </c>
      <c r="AM84" s="12"/>
      <c r="AN84" s="12">
        <f t="shared" si="40"/>
        <v>208793</v>
      </c>
      <c r="AO84" s="12"/>
      <c r="AP84" s="12">
        <v>34750</v>
      </c>
      <c r="AQ84" s="12">
        <v>7244</v>
      </c>
      <c r="AR84" s="12">
        <v>0</v>
      </c>
      <c r="AS84" s="12">
        <v>230</v>
      </c>
      <c r="AT84" s="12">
        <f t="shared" si="41"/>
        <v>230</v>
      </c>
      <c r="AU84" s="12">
        <v>0</v>
      </c>
      <c r="AV84" s="12">
        <v>5933</v>
      </c>
      <c r="AW84" s="12">
        <v>746</v>
      </c>
      <c r="AX84" s="12">
        <f t="shared" si="42"/>
        <v>6679</v>
      </c>
      <c r="AY84" s="12">
        <v>54206</v>
      </c>
      <c r="AZ84" s="12">
        <v>20252</v>
      </c>
      <c r="BA84" s="12">
        <f t="shared" si="43"/>
        <v>74458</v>
      </c>
      <c r="BB84" s="12">
        <v>542</v>
      </c>
      <c r="BC84" s="12">
        <v>656</v>
      </c>
      <c r="BD84" s="12">
        <f t="shared" si="44"/>
        <v>1198</v>
      </c>
      <c r="BE84" s="12"/>
      <c r="BF84" s="12">
        <f t="shared" si="45"/>
        <v>124559</v>
      </c>
    </row>
    <row r="85" spans="1:58" x14ac:dyDescent="0.35">
      <c r="A85" s="9">
        <v>2027</v>
      </c>
      <c r="B85" s="9">
        <v>6</v>
      </c>
      <c r="C85" s="10" t="str">
        <f t="shared" si="27"/>
        <v>202706</v>
      </c>
      <c r="D85" s="32">
        <v>30.71</v>
      </c>
      <c r="E85" s="84">
        <f t="shared" si="28"/>
        <v>46539</v>
      </c>
      <c r="F85" s="12">
        <f t="shared" si="29"/>
        <v>192107</v>
      </c>
      <c r="G85" s="12">
        <f t="shared" si="29"/>
        <v>47084</v>
      </c>
      <c r="H85" s="12">
        <f t="shared" si="29"/>
        <v>0</v>
      </c>
      <c r="I85" s="12">
        <f t="shared" si="29"/>
        <v>277</v>
      </c>
      <c r="J85" s="12">
        <f t="shared" si="30"/>
        <v>277</v>
      </c>
      <c r="K85" s="12">
        <f t="shared" si="23"/>
        <v>207</v>
      </c>
      <c r="L85" s="12">
        <f t="shared" si="23"/>
        <v>12494</v>
      </c>
      <c r="M85" s="12">
        <f t="shared" si="23"/>
        <v>2393</v>
      </c>
      <c r="N85" s="12">
        <f t="shared" si="31"/>
        <v>14887</v>
      </c>
      <c r="O85" s="12">
        <f t="shared" si="24"/>
        <v>134997</v>
      </c>
      <c r="P85" s="12">
        <f t="shared" si="24"/>
        <v>42483</v>
      </c>
      <c r="Q85" s="12">
        <f t="shared" si="32"/>
        <v>177480</v>
      </c>
      <c r="R85" s="12">
        <f t="shared" si="25"/>
        <v>804</v>
      </c>
      <c r="S85" s="12">
        <f t="shared" si="25"/>
        <v>999</v>
      </c>
      <c r="T85" s="12">
        <f t="shared" si="33"/>
        <v>1803</v>
      </c>
      <c r="U85" s="12">
        <f t="shared" si="34"/>
        <v>0</v>
      </c>
      <c r="V85" s="12">
        <f t="shared" si="35"/>
        <v>433845</v>
      </c>
      <c r="W85" s="12">
        <v>433845</v>
      </c>
      <c r="X85" s="12">
        <v>151722</v>
      </c>
      <c r="Y85" s="12">
        <v>38159</v>
      </c>
      <c r="Z85" s="12">
        <v>0</v>
      </c>
      <c r="AA85" s="12">
        <v>0</v>
      </c>
      <c r="AB85" s="12">
        <f t="shared" si="36"/>
        <v>0</v>
      </c>
      <c r="AC85" s="12">
        <v>207</v>
      </c>
      <c r="AD85" s="12">
        <v>4309</v>
      </c>
      <c r="AE85" s="12">
        <v>998</v>
      </c>
      <c r="AF85" s="12">
        <f t="shared" si="37"/>
        <v>5307</v>
      </c>
      <c r="AG85" s="12">
        <v>66821</v>
      </c>
      <c r="AH85" s="12">
        <v>4478</v>
      </c>
      <c r="AI85" s="12">
        <f t="shared" si="38"/>
        <v>71299</v>
      </c>
      <c r="AJ85" s="12">
        <v>88</v>
      </c>
      <c r="AK85" s="12">
        <v>85</v>
      </c>
      <c r="AL85" s="12">
        <f t="shared" si="39"/>
        <v>173</v>
      </c>
      <c r="AM85" s="12"/>
      <c r="AN85" s="12">
        <f t="shared" si="40"/>
        <v>266867</v>
      </c>
      <c r="AO85" s="12"/>
      <c r="AP85" s="12">
        <v>40385</v>
      </c>
      <c r="AQ85" s="12">
        <v>8925</v>
      </c>
      <c r="AR85" s="12">
        <v>0</v>
      </c>
      <c r="AS85" s="12">
        <v>277</v>
      </c>
      <c r="AT85" s="12">
        <f t="shared" si="41"/>
        <v>277</v>
      </c>
      <c r="AU85" s="12">
        <v>0</v>
      </c>
      <c r="AV85" s="12">
        <v>8185</v>
      </c>
      <c r="AW85" s="12">
        <v>1395</v>
      </c>
      <c r="AX85" s="12">
        <f t="shared" si="42"/>
        <v>9580</v>
      </c>
      <c r="AY85" s="12">
        <v>68176</v>
      </c>
      <c r="AZ85" s="12">
        <v>38005</v>
      </c>
      <c r="BA85" s="12">
        <f t="shared" si="43"/>
        <v>106181</v>
      </c>
      <c r="BB85" s="12">
        <v>716</v>
      </c>
      <c r="BC85" s="12">
        <v>914</v>
      </c>
      <c r="BD85" s="12">
        <f t="shared" si="44"/>
        <v>1630</v>
      </c>
      <c r="BE85" s="12"/>
      <c r="BF85" s="12">
        <f t="shared" si="45"/>
        <v>166978</v>
      </c>
    </row>
    <row r="86" spans="1:58" x14ac:dyDescent="0.35">
      <c r="A86" s="9">
        <v>2027</v>
      </c>
      <c r="B86" s="9">
        <v>7</v>
      </c>
      <c r="C86" s="10" t="str">
        <f t="shared" si="27"/>
        <v>202707</v>
      </c>
      <c r="D86" s="32">
        <v>30.57</v>
      </c>
      <c r="E86" s="84">
        <f t="shared" si="28"/>
        <v>46569</v>
      </c>
      <c r="F86" s="12">
        <f t="shared" si="29"/>
        <v>261668</v>
      </c>
      <c r="G86" s="12">
        <f t="shared" si="29"/>
        <v>52005</v>
      </c>
      <c r="H86" s="12">
        <f t="shared" si="29"/>
        <v>0</v>
      </c>
      <c r="I86" s="12">
        <f t="shared" si="29"/>
        <v>422</v>
      </c>
      <c r="J86" s="12">
        <f t="shared" si="30"/>
        <v>422</v>
      </c>
      <c r="K86" s="12">
        <f t="shared" si="23"/>
        <v>200</v>
      </c>
      <c r="L86" s="12">
        <f t="shared" si="23"/>
        <v>17127</v>
      </c>
      <c r="M86" s="12">
        <f t="shared" si="23"/>
        <v>3119</v>
      </c>
      <c r="N86" s="12">
        <f t="shared" si="31"/>
        <v>20246</v>
      </c>
      <c r="O86" s="12">
        <f t="shared" si="24"/>
        <v>151160</v>
      </c>
      <c r="P86" s="12">
        <f t="shared" si="24"/>
        <v>67186</v>
      </c>
      <c r="Q86" s="12">
        <f t="shared" si="32"/>
        <v>218346</v>
      </c>
      <c r="R86" s="12">
        <f t="shared" si="25"/>
        <v>988</v>
      </c>
      <c r="S86" s="12">
        <f t="shared" si="25"/>
        <v>1133</v>
      </c>
      <c r="T86" s="12">
        <f t="shared" si="33"/>
        <v>2121</v>
      </c>
      <c r="U86" s="12">
        <f t="shared" si="34"/>
        <v>0</v>
      </c>
      <c r="V86" s="12">
        <f t="shared" si="35"/>
        <v>555008</v>
      </c>
      <c r="W86" s="12">
        <v>555008</v>
      </c>
      <c r="X86" s="12">
        <v>214850</v>
      </c>
      <c r="Y86" s="12">
        <v>41190</v>
      </c>
      <c r="Z86" s="12">
        <v>0</v>
      </c>
      <c r="AA86" s="12">
        <v>0</v>
      </c>
      <c r="AB86" s="12">
        <f t="shared" si="36"/>
        <v>0</v>
      </c>
      <c r="AC86" s="12">
        <v>200</v>
      </c>
      <c r="AD86" s="12">
        <v>7042</v>
      </c>
      <c r="AE86" s="12">
        <v>987</v>
      </c>
      <c r="AF86" s="12">
        <f t="shared" si="37"/>
        <v>8029</v>
      </c>
      <c r="AG86" s="12">
        <v>65458</v>
      </c>
      <c r="AH86" s="12">
        <v>5777</v>
      </c>
      <c r="AI86" s="12">
        <f t="shared" si="38"/>
        <v>71235</v>
      </c>
      <c r="AJ86" s="12">
        <v>0</v>
      </c>
      <c r="AK86" s="12">
        <v>0</v>
      </c>
      <c r="AL86" s="12">
        <f t="shared" si="39"/>
        <v>0</v>
      </c>
      <c r="AM86" s="12"/>
      <c r="AN86" s="12">
        <f t="shared" si="40"/>
        <v>335504</v>
      </c>
      <c r="AO86" s="12"/>
      <c r="AP86" s="12">
        <v>46818</v>
      </c>
      <c r="AQ86" s="12">
        <v>10815</v>
      </c>
      <c r="AR86" s="12">
        <v>0</v>
      </c>
      <c r="AS86" s="12">
        <v>422</v>
      </c>
      <c r="AT86" s="12">
        <f t="shared" si="41"/>
        <v>422</v>
      </c>
      <c r="AU86" s="12">
        <v>0</v>
      </c>
      <c r="AV86" s="12">
        <v>10085</v>
      </c>
      <c r="AW86" s="12">
        <v>2132</v>
      </c>
      <c r="AX86" s="12">
        <f t="shared" si="42"/>
        <v>12217</v>
      </c>
      <c r="AY86" s="12">
        <v>85702</v>
      </c>
      <c r="AZ86" s="12">
        <v>61409</v>
      </c>
      <c r="BA86" s="12">
        <f t="shared" si="43"/>
        <v>147111</v>
      </c>
      <c r="BB86" s="12">
        <v>988</v>
      </c>
      <c r="BC86" s="12">
        <v>1133</v>
      </c>
      <c r="BD86" s="12">
        <f t="shared" si="44"/>
        <v>2121</v>
      </c>
      <c r="BE86" s="12"/>
      <c r="BF86" s="12">
        <f t="shared" si="45"/>
        <v>219504</v>
      </c>
    </row>
    <row r="87" spans="1:58" x14ac:dyDescent="0.35">
      <c r="A87" s="9">
        <v>2027</v>
      </c>
      <c r="B87" s="9">
        <v>8</v>
      </c>
      <c r="C87" s="10" t="str">
        <f t="shared" si="27"/>
        <v>202708</v>
      </c>
      <c r="D87" s="32">
        <v>29.67</v>
      </c>
      <c r="E87" s="84">
        <f t="shared" si="28"/>
        <v>46600</v>
      </c>
      <c r="F87" s="12">
        <f t="shared" si="29"/>
        <v>270506</v>
      </c>
      <c r="G87" s="12">
        <f t="shared" si="29"/>
        <v>53671</v>
      </c>
      <c r="H87" s="12">
        <f t="shared" si="29"/>
        <v>0</v>
      </c>
      <c r="I87" s="12">
        <f t="shared" si="29"/>
        <v>414</v>
      </c>
      <c r="J87" s="12">
        <f t="shared" si="30"/>
        <v>414</v>
      </c>
      <c r="K87" s="12">
        <f t="shared" si="23"/>
        <v>190</v>
      </c>
      <c r="L87" s="12">
        <f t="shared" si="23"/>
        <v>17911</v>
      </c>
      <c r="M87" s="12">
        <f t="shared" si="23"/>
        <v>3551</v>
      </c>
      <c r="N87" s="12">
        <f t="shared" si="31"/>
        <v>21462</v>
      </c>
      <c r="O87" s="12">
        <f t="shared" si="24"/>
        <v>150489</v>
      </c>
      <c r="P87" s="12">
        <f t="shared" si="24"/>
        <v>69210</v>
      </c>
      <c r="Q87" s="12">
        <f t="shared" si="32"/>
        <v>219699</v>
      </c>
      <c r="R87" s="12">
        <f t="shared" si="25"/>
        <v>1078</v>
      </c>
      <c r="S87" s="12">
        <f t="shared" si="25"/>
        <v>1193</v>
      </c>
      <c r="T87" s="12">
        <f t="shared" si="33"/>
        <v>2271</v>
      </c>
      <c r="U87" s="12">
        <f t="shared" si="34"/>
        <v>0</v>
      </c>
      <c r="V87" s="12">
        <f t="shared" si="35"/>
        <v>568213</v>
      </c>
      <c r="W87" s="12">
        <v>568213</v>
      </c>
      <c r="X87" s="12">
        <v>222797</v>
      </c>
      <c r="Y87" s="12">
        <v>42894</v>
      </c>
      <c r="Z87" s="12">
        <v>0</v>
      </c>
      <c r="AA87" s="12">
        <v>0</v>
      </c>
      <c r="AB87" s="12">
        <f t="shared" si="36"/>
        <v>0</v>
      </c>
      <c r="AC87" s="12">
        <v>190</v>
      </c>
      <c r="AD87" s="12">
        <v>8021</v>
      </c>
      <c r="AE87" s="12">
        <v>1474</v>
      </c>
      <c r="AF87" s="12">
        <f t="shared" si="37"/>
        <v>9495</v>
      </c>
      <c r="AG87" s="12">
        <v>65670</v>
      </c>
      <c r="AH87" s="12">
        <v>5698</v>
      </c>
      <c r="AI87" s="12">
        <f t="shared" si="38"/>
        <v>71368</v>
      </c>
      <c r="AJ87" s="12">
        <v>104</v>
      </c>
      <c r="AK87" s="12">
        <v>0</v>
      </c>
      <c r="AL87" s="12">
        <f t="shared" si="39"/>
        <v>104</v>
      </c>
      <c r="AM87" s="12"/>
      <c r="AN87" s="12">
        <f t="shared" si="40"/>
        <v>346848</v>
      </c>
      <c r="AO87" s="12"/>
      <c r="AP87" s="12">
        <v>47709</v>
      </c>
      <c r="AQ87" s="12">
        <v>10777</v>
      </c>
      <c r="AR87" s="12">
        <v>0</v>
      </c>
      <c r="AS87" s="12">
        <v>414</v>
      </c>
      <c r="AT87" s="12">
        <f t="shared" si="41"/>
        <v>414</v>
      </c>
      <c r="AU87" s="12">
        <v>0</v>
      </c>
      <c r="AV87" s="12">
        <v>9890</v>
      </c>
      <c r="AW87" s="12">
        <v>2077</v>
      </c>
      <c r="AX87" s="12">
        <f t="shared" si="42"/>
        <v>11967</v>
      </c>
      <c r="AY87" s="12">
        <v>84819</v>
      </c>
      <c r="AZ87" s="12">
        <v>63512</v>
      </c>
      <c r="BA87" s="12">
        <f t="shared" si="43"/>
        <v>148331</v>
      </c>
      <c r="BB87" s="12">
        <v>974</v>
      </c>
      <c r="BC87" s="12">
        <v>1193</v>
      </c>
      <c r="BD87" s="12">
        <f t="shared" si="44"/>
        <v>2167</v>
      </c>
      <c r="BE87" s="12"/>
      <c r="BF87" s="12">
        <f t="shared" si="45"/>
        <v>221365</v>
      </c>
    </row>
    <row r="88" spans="1:58" x14ac:dyDescent="0.35">
      <c r="A88" s="9">
        <v>2027</v>
      </c>
      <c r="B88" s="9">
        <v>9</v>
      </c>
      <c r="C88" s="10" t="str">
        <f t="shared" si="27"/>
        <v>202709</v>
      </c>
      <c r="D88" s="32">
        <v>30.48</v>
      </c>
      <c r="E88" s="84">
        <f t="shared" si="28"/>
        <v>46631</v>
      </c>
      <c r="F88" s="12">
        <f t="shared" si="29"/>
        <v>245877</v>
      </c>
      <c r="G88" s="12">
        <f t="shared" si="29"/>
        <v>52449</v>
      </c>
      <c r="H88" s="12">
        <f t="shared" si="29"/>
        <v>0</v>
      </c>
      <c r="I88" s="12">
        <f t="shared" si="29"/>
        <v>402</v>
      </c>
      <c r="J88" s="12">
        <f t="shared" si="30"/>
        <v>402</v>
      </c>
      <c r="K88" s="12">
        <f t="shared" ref="K88:M91" si="46">AC88+AU88</f>
        <v>203</v>
      </c>
      <c r="L88" s="12">
        <f t="shared" si="46"/>
        <v>17413</v>
      </c>
      <c r="M88" s="12">
        <f t="shared" si="46"/>
        <v>3484</v>
      </c>
      <c r="N88" s="12">
        <f t="shared" si="31"/>
        <v>20897</v>
      </c>
      <c r="O88" s="12">
        <f t="shared" ref="O88:P91" si="47">AG88+AY88</f>
        <v>149225</v>
      </c>
      <c r="P88" s="12">
        <f t="shared" si="47"/>
        <v>67606</v>
      </c>
      <c r="Q88" s="12">
        <f t="shared" si="32"/>
        <v>216831</v>
      </c>
      <c r="R88" s="12">
        <f t="shared" ref="R88:S91" si="48">AJ88+BB88</f>
        <v>968</v>
      </c>
      <c r="S88" s="12">
        <f t="shared" si="48"/>
        <v>1028</v>
      </c>
      <c r="T88" s="12">
        <f t="shared" si="33"/>
        <v>1996</v>
      </c>
      <c r="U88" s="12">
        <f t="shared" si="34"/>
        <v>0</v>
      </c>
      <c r="V88" s="12">
        <f t="shared" si="35"/>
        <v>538655</v>
      </c>
      <c r="W88" s="12">
        <v>538655</v>
      </c>
      <c r="X88" s="12">
        <v>199260</v>
      </c>
      <c r="Y88" s="12">
        <v>41820</v>
      </c>
      <c r="Z88" s="12">
        <v>0</v>
      </c>
      <c r="AA88" s="12">
        <v>0</v>
      </c>
      <c r="AB88" s="12">
        <f t="shared" si="36"/>
        <v>0</v>
      </c>
      <c r="AC88" s="12">
        <v>203</v>
      </c>
      <c r="AD88" s="12">
        <v>7247</v>
      </c>
      <c r="AE88" s="12">
        <v>1474</v>
      </c>
      <c r="AF88" s="12">
        <f t="shared" si="37"/>
        <v>8721</v>
      </c>
      <c r="AG88" s="12">
        <v>66484</v>
      </c>
      <c r="AH88" s="12">
        <v>5978</v>
      </c>
      <c r="AI88" s="12">
        <f t="shared" si="38"/>
        <v>72462</v>
      </c>
      <c r="AJ88" s="12">
        <v>0</v>
      </c>
      <c r="AK88" s="12">
        <v>0</v>
      </c>
      <c r="AL88" s="12">
        <f t="shared" si="39"/>
        <v>0</v>
      </c>
      <c r="AM88" s="12"/>
      <c r="AN88" s="12">
        <f t="shared" si="40"/>
        <v>322466</v>
      </c>
      <c r="AO88" s="12"/>
      <c r="AP88" s="12">
        <v>46617</v>
      </c>
      <c r="AQ88" s="12">
        <v>10629</v>
      </c>
      <c r="AR88" s="12">
        <v>0</v>
      </c>
      <c r="AS88" s="12">
        <v>402</v>
      </c>
      <c r="AT88" s="12">
        <f t="shared" si="41"/>
        <v>402</v>
      </c>
      <c r="AU88" s="12">
        <v>0</v>
      </c>
      <c r="AV88" s="12">
        <v>10166</v>
      </c>
      <c r="AW88" s="12">
        <v>2010</v>
      </c>
      <c r="AX88" s="12">
        <f t="shared" si="42"/>
        <v>12176</v>
      </c>
      <c r="AY88" s="12">
        <v>82741</v>
      </c>
      <c r="AZ88" s="12">
        <v>61628</v>
      </c>
      <c r="BA88" s="12">
        <f t="shared" si="43"/>
        <v>144369</v>
      </c>
      <c r="BB88" s="12">
        <v>968</v>
      </c>
      <c r="BC88" s="12">
        <v>1028</v>
      </c>
      <c r="BD88" s="12">
        <f t="shared" si="44"/>
        <v>1996</v>
      </c>
      <c r="BE88" s="12"/>
      <c r="BF88" s="12">
        <f t="shared" si="45"/>
        <v>216189</v>
      </c>
    </row>
    <row r="89" spans="1:58" x14ac:dyDescent="0.35">
      <c r="A89" s="9">
        <v>2027</v>
      </c>
      <c r="B89" s="9">
        <v>10</v>
      </c>
      <c r="C89" s="10" t="str">
        <f t="shared" si="27"/>
        <v>202710</v>
      </c>
      <c r="D89" s="32">
        <v>29.81</v>
      </c>
      <c r="E89" s="84">
        <f t="shared" si="28"/>
        <v>46661</v>
      </c>
      <c r="F89" s="12">
        <f t="shared" si="29"/>
        <v>187650</v>
      </c>
      <c r="G89" s="12">
        <f t="shared" si="29"/>
        <v>45199</v>
      </c>
      <c r="H89" s="12">
        <f t="shared" si="29"/>
        <v>0</v>
      </c>
      <c r="I89" s="12">
        <f t="shared" si="29"/>
        <v>356</v>
      </c>
      <c r="J89" s="12">
        <f t="shared" si="30"/>
        <v>356</v>
      </c>
      <c r="K89" s="12">
        <f t="shared" si="46"/>
        <v>207</v>
      </c>
      <c r="L89" s="12">
        <f t="shared" si="46"/>
        <v>13161</v>
      </c>
      <c r="M89" s="12">
        <f t="shared" si="46"/>
        <v>2043</v>
      </c>
      <c r="N89" s="12">
        <f t="shared" si="31"/>
        <v>15204</v>
      </c>
      <c r="O89" s="12">
        <f t="shared" si="47"/>
        <v>129376</v>
      </c>
      <c r="P89" s="12">
        <f t="shared" si="47"/>
        <v>40071</v>
      </c>
      <c r="Q89" s="12">
        <f t="shared" si="32"/>
        <v>169447</v>
      </c>
      <c r="R89" s="12">
        <f t="shared" si="48"/>
        <v>656</v>
      </c>
      <c r="S89" s="12">
        <f t="shared" si="48"/>
        <v>764</v>
      </c>
      <c r="T89" s="12">
        <f t="shared" si="33"/>
        <v>1420</v>
      </c>
      <c r="U89" s="12">
        <f t="shared" si="34"/>
        <v>0</v>
      </c>
      <c r="V89" s="12">
        <f t="shared" si="35"/>
        <v>419483</v>
      </c>
      <c r="W89" s="12">
        <v>419483</v>
      </c>
      <c r="X89" s="12">
        <v>149177</v>
      </c>
      <c r="Y89" s="12">
        <v>36610</v>
      </c>
      <c r="Z89" s="12">
        <v>0</v>
      </c>
      <c r="AA89" s="12">
        <v>0</v>
      </c>
      <c r="AB89" s="12">
        <f t="shared" si="36"/>
        <v>0</v>
      </c>
      <c r="AC89" s="12">
        <v>207</v>
      </c>
      <c r="AD89" s="12">
        <v>5227</v>
      </c>
      <c r="AE89" s="12">
        <v>702</v>
      </c>
      <c r="AF89" s="12">
        <f t="shared" si="37"/>
        <v>5929</v>
      </c>
      <c r="AG89" s="12">
        <v>64902</v>
      </c>
      <c r="AH89" s="12">
        <v>4111</v>
      </c>
      <c r="AI89" s="12">
        <f t="shared" si="38"/>
        <v>69013</v>
      </c>
      <c r="AJ89" s="12">
        <v>0</v>
      </c>
      <c r="AK89" s="12">
        <v>0</v>
      </c>
      <c r="AL89" s="12">
        <f t="shared" si="39"/>
        <v>0</v>
      </c>
      <c r="AM89" s="12"/>
      <c r="AN89" s="12">
        <f t="shared" si="40"/>
        <v>260936</v>
      </c>
      <c r="AO89" s="12"/>
      <c r="AP89" s="12">
        <v>38473</v>
      </c>
      <c r="AQ89" s="12">
        <v>8589</v>
      </c>
      <c r="AR89" s="12">
        <v>0</v>
      </c>
      <c r="AS89" s="12">
        <v>356</v>
      </c>
      <c r="AT89" s="12">
        <f t="shared" si="41"/>
        <v>356</v>
      </c>
      <c r="AU89" s="12">
        <v>0</v>
      </c>
      <c r="AV89" s="12">
        <v>7934</v>
      </c>
      <c r="AW89" s="12">
        <v>1341</v>
      </c>
      <c r="AX89" s="12">
        <f t="shared" si="42"/>
        <v>9275</v>
      </c>
      <c r="AY89" s="12">
        <v>64474</v>
      </c>
      <c r="AZ89" s="12">
        <v>35960</v>
      </c>
      <c r="BA89" s="12">
        <f t="shared" si="43"/>
        <v>100434</v>
      </c>
      <c r="BB89" s="12">
        <v>656</v>
      </c>
      <c r="BC89" s="12">
        <v>764</v>
      </c>
      <c r="BD89" s="12">
        <f t="shared" si="44"/>
        <v>1420</v>
      </c>
      <c r="BE89" s="12"/>
      <c r="BF89" s="12">
        <f t="shared" si="45"/>
        <v>158547</v>
      </c>
    </row>
    <row r="90" spans="1:58" x14ac:dyDescent="0.35">
      <c r="A90" s="9">
        <v>2027</v>
      </c>
      <c r="B90" s="9">
        <v>11</v>
      </c>
      <c r="C90" s="10" t="str">
        <f t="shared" si="27"/>
        <v>202711</v>
      </c>
      <c r="D90" s="32">
        <v>30.57</v>
      </c>
      <c r="E90" s="84">
        <f t="shared" si="28"/>
        <v>46692</v>
      </c>
      <c r="F90" s="12">
        <f t="shared" si="29"/>
        <v>171230</v>
      </c>
      <c r="G90" s="12">
        <f t="shared" si="29"/>
        <v>42973</v>
      </c>
      <c r="H90" s="12">
        <f t="shared" si="29"/>
        <v>0</v>
      </c>
      <c r="I90" s="12">
        <f t="shared" si="29"/>
        <v>230</v>
      </c>
      <c r="J90" s="12">
        <f t="shared" si="30"/>
        <v>230</v>
      </c>
      <c r="K90" s="12">
        <f t="shared" si="46"/>
        <v>222</v>
      </c>
      <c r="L90" s="12">
        <f t="shared" si="46"/>
        <v>9097</v>
      </c>
      <c r="M90" s="12">
        <f t="shared" si="46"/>
        <v>811</v>
      </c>
      <c r="N90" s="12">
        <f t="shared" si="31"/>
        <v>9908</v>
      </c>
      <c r="O90" s="12">
        <f t="shared" si="47"/>
        <v>112688</v>
      </c>
      <c r="P90" s="12">
        <f t="shared" si="47"/>
        <v>24752</v>
      </c>
      <c r="Q90" s="12">
        <f t="shared" si="32"/>
        <v>137440</v>
      </c>
      <c r="R90" s="12">
        <f t="shared" si="48"/>
        <v>561</v>
      </c>
      <c r="S90" s="12">
        <f t="shared" si="48"/>
        <v>707</v>
      </c>
      <c r="T90" s="12">
        <f t="shared" si="33"/>
        <v>1268</v>
      </c>
      <c r="U90" s="12">
        <f t="shared" si="34"/>
        <v>0</v>
      </c>
      <c r="V90" s="12">
        <f t="shared" si="35"/>
        <v>363271</v>
      </c>
      <c r="W90" s="12">
        <v>363271</v>
      </c>
      <c r="X90" s="12">
        <v>134893</v>
      </c>
      <c r="Y90" s="12">
        <v>35413</v>
      </c>
      <c r="Z90" s="12">
        <v>0</v>
      </c>
      <c r="AA90" s="12">
        <v>0</v>
      </c>
      <c r="AB90" s="12">
        <f t="shared" si="36"/>
        <v>0</v>
      </c>
      <c r="AC90" s="12">
        <v>222</v>
      </c>
      <c r="AD90" s="12">
        <v>2942</v>
      </c>
      <c r="AE90" s="12">
        <v>92</v>
      </c>
      <c r="AF90" s="12">
        <f t="shared" si="37"/>
        <v>3034</v>
      </c>
      <c r="AG90" s="12">
        <v>56490</v>
      </c>
      <c r="AH90" s="12">
        <v>2675</v>
      </c>
      <c r="AI90" s="12">
        <f t="shared" si="38"/>
        <v>59165</v>
      </c>
      <c r="AJ90" s="12">
        <v>0</v>
      </c>
      <c r="AK90" s="12">
        <v>0</v>
      </c>
      <c r="AL90" s="12">
        <f t="shared" si="39"/>
        <v>0</v>
      </c>
      <c r="AM90" s="12"/>
      <c r="AN90" s="12">
        <f t="shared" si="40"/>
        <v>232727</v>
      </c>
      <c r="AO90" s="12"/>
      <c r="AP90" s="12">
        <v>36337</v>
      </c>
      <c r="AQ90" s="12">
        <v>7560</v>
      </c>
      <c r="AR90" s="12">
        <v>0</v>
      </c>
      <c r="AS90" s="12">
        <v>230</v>
      </c>
      <c r="AT90" s="12">
        <f t="shared" si="41"/>
        <v>230</v>
      </c>
      <c r="AU90" s="12">
        <v>0</v>
      </c>
      <c r="AV90" s="12">
        <v>6155</v>
      </c>
      <c r="AW90" s="12">
        <v>719</v>
      </c>
      <c r="AX90" s="12">
        <f t="shared" si="42"/>
        <v>6874</v>
      </c>
      <c r="AY90" s="12">
        <v>56198</v>
      </c>
      <c r="AZ90" s="12">
        <v>22077</v>
      </c>
      <c r="BA90" s="12">
        <f t="shared" si="43"/>
        <v>78275</v>
      </c>
      <c r="BB90" s="12">
        <v>561</v>
      </c>
      <c r="BC90" s="12">
        <v>707</v>
      </c>
      <c r="BD90" s="12">
        <f t="shared" si="44"/>
        <v>1268</v>
      </c>
      <c r="BE90" s="12"/>
      <c r="BF90" s="12">
        <f t="shared" si="45"/>
        <v>130544</v>
      </c>
    </row>
    <row r="91" spans="1:58" x14ac:dyDescent="0.35">
      <c r="A91" s="9">
        <v>2027</v>
      </c>
      <c r="B91" s="9">
        <v>12</v>
      </c>
      <c r="C91" s="10" t="str">
        <f t="shared" si="27"/>
        <v>202712</v>
      </c>
      <c r="D91" s="32">
        <v>31.86</v>
      </c>
      <c r="E91" s="84">
        <f t="shared" si="28"/>
        <v>46722</v>
      </c>
      <c r="F91" s="12">
        <f t="shared" si="29"/>
        <v>188550</v>
      </c>
      <c r="G91" s="12">
        <f t="shared" si="29"/>
        <v>46817</v>
      </c>
      <c r="H91" s="12">
        <f t="shared" si="29"/>
        <v>0</v>
      </c>
      <c r="I91" s="12">
        <f t="shared" si="29"/>
        <v>299</v>
      </c>
      <c r="J91" s="12">
        <f t="shared" si="30"/>
        <v>299</v>
      </c>
      <c r="K91" s="12">
        <f t="shared" si="46"/>
        <v>233</v>
      </c>
      <c r="L91" s="12">
        <f t="shared" si="46"/>
        <v>8807</v>
      </c>
      <c r="M91" s="12">
        <f t="shared" si="46"/>
        <v>1097</v>
      </c>
      <c r="N91" s="12">
        <f t="shared" si="31"/>
        <v>9904</v>
      </c>
      <c r="O91" s="12">
        <f t="shared" si="47"/>
        <v>110461</v>
      </c>
      <c r="P91" s="12">
        <f t="shared" si="47"/>
        <v>25293</v>
      </c>
      <c r="Q91" s="12">
        <f t="shared" si="32"/>
        <v>135754</v>
      </c>
      <c r="R91" s="12">
        <f t="shared" si="48"/>
        <v>1127</v>
      </c>
      <c r="S91" s="12">
        <f t="shared" si="48"/>
        <v>775</v>
      </c>
      <c r="T91" s="12">
        <f t="shared" si="33"/>
        <v>1902</v>
      </c>
      <c r="U91" s="12">
        <f t="shared" si="34"/>
        <v>0</v>
      </c>
      <c r="V91" s="12">
        <f t="shared" si="35"/>
        <v>383459</v>
      </c>
      <c r="W91" s="12">
        <v>383459</v>
      </c>
      <c r="X91" s="12">
        <v>149120</v>
      </c>
      <c r="Y91" s="12">
        <v>38381</v>
      </c>
      <c r="Z91" s="12">
        <v>0</v>
      </c>
      <c r="AA91" s="12">
        <v>0</v>
      </c>
      <c r="AB91" s="12">
        <f t="shared" si="36"/>
        <v>0</v>
      </c>
      <c r="AC91" s="12">
        <v>233</v>
      </c>
      <c r="AD91" s="12">
        <v>2522</v>
      </c>
      <c r="AE91" s="12">
        <v>363</v>
      </c>
      <c r="AF91" s="12">
        <f t="shared" si="37"/>
        <v>2885</v>
      </c>
      <c r="AG91" s="12">
        <v>52566</v>
      </c>
      <c r="AH91" s="12">
        <v>2373</v>
      </c>
      <c r="AI91" s="12">
        <f t="shared" si="38"/>
        <v>54939</v>
      </c>
      <c r="AJ91" s="12">
        <v>599</v>
      </c>
      <c r="AK91" s="12">
        <v>61</v>
      </c>
      <c r="AL91" s="12">
        <f t="shared" si="39"/>
        <v>660</v>
      </c>
      <c r="AM91" s="12"/>
      <c r="AN91" s="12">
        <f t="shared" si="40"/>
        <v>246218</v>
      </c>
      <c r="AO91" s="12"/>
      <c r="AP91" s="12">
        <v>39430</v>
      </c>
      <c r="AQ91" s="12">
        <v>8436</v>
      </c>
      <c r="AR91" s="12">
        <v>0</v>
      </c>
      <c r="AS91" s="12">
        <v>299</v>
      </c>
      <c r="AT91" s="12">
        <f t="shared" si="41"/>
        <v>299</v>
      </c>
      <c r="AU91" s="12">
        <v>0</v>
      </c>
      <c r="AV91" s="12">
        <v>6285</v>
      </c>
      <c r="AW91" s="12">
        <v>734</v>
      </c>
      <c r="AX91" s="12">
        <f t="shared" si="42"/>
        <v>7019</v>
      </c>
      <c r="AY91" s="12">
        <v>57895</v>
      </c>
      <c r="AZ91" s="12">
        <v>22920</v>
      </c>
      <c r="BA91" s="12">
        <f t="shared" si="43"/>
        <v>80815</v>
      </c>
      <c r="BB91" s="12">
        <v>528</v>
      </c>
      <c r="BC91" s="12">
        <v>714</v>
      </c>
      <c r="BD91" s="12">
        <f t="shared" si="44"/>
        <v>1242</v>
      </c>
      <c r="BE91" s="12"/>
      <c r="BF91" s="12">
        <f t="shared" si="45"/>
        <v>137241</v>
      </c>
    </row>
    <row r="95" spans="1:58" x14ac:dyDescent="0.35">
      <c r="A95" s="17">
        <v>2021</v>
      </c>
      <c r="F95" s="14">
        <f>SUM(F8:F19)</f>
        <v>1771912</v>
      </c>
      <c r="G95" s="14">
        <f t="shared" ref="G95:V95" si="49">SUM(G8:G19)</f>
        <v>340946</v>
      </c>
      <c r="H95" s="14">
        <f t="shared" si="49"/>
        <v>124</v>
      </c>
      <c r="I95" s="14">
        <f t="shared" si="49"/>
        <v>2692</v>
      </c>
      <c r="J95" s="14">
        <f t="shared" si="49"/>
        <v>2816</v>
      </c>
      <c r="K95" s="14">
        <f t="shared" si="49"/>
        <v>1683</v>
      </c>
      <c r="L95" s="14">
        <f t="shared" si="49"/>
        <v>109652</v>
      </c>
      <c r="M95" s="14">
        <f t="shared" si="49"/>
        <v>17343</v>
      </c>
      <c r="N95" s="14">
        <f t="shared" si="49"/>
        <v>126995</v>
      </c>
      <c r="O95" s="14">
        <f t="shared" si="49"/>
        <v>1158864</v>
      </c>
      <c r="P95" s="14">
        <f t="shared" si="49"/>
        <v>377675</v>
      </c>
      <c r="Q95" s="14">
        <f t="shared" si="49"/>
        <v>1536539</v>
      </c>
      <c r="R95" s="14">
        <f t="shared" si="49"/>
        <v>8538</v>
      </c>
      <c r="S95" s="14">
        <f t="shared" si="49"/>
        <v>8447</v>
      </c>
      <c r="T95" s="14">
        <f t="shared" si="49"/>
        <v>16985</v>
      </c>
      <c r="U95" s="14">
        <f t="shared" si="49"/>
        <v>0</v>
      </c>
      <c r="V95" s="14">
        <f t="shared" si="49"/>
        <v>3797876</v>
      </c>
      <c r="W95" s="14">
        <f>SUM(W8:W19)</f>
        <v>3797876</v>
      </c>
      <c r="X95" s="14">
        <f>SUM(X8:X19)</f>
        <v>1442151</v>
      </c>
      <c r="Y95" s="14">
        <f t="shared" ref="Y95:AN95" si="50">SUM(Y8:Y19)</f>
        <v>267061</v>
      </c>
      <c r="Z95" s="14">
        <f t="shared" si="50"/>
        <v>0</v>
      </c>
      <c r="AA95" s="14">
        <f t="shared" si="50"/>
        <v>0</v>
      </c>
      <c r="AB95" s="14">
        <f t="shared" si="50"/>
        <v>0</v>
      </c>
      <c r="AC95" s="14">
        <f>SUM(AC8:AC19)</f>
        <v>1683</v>
      </c>
      <c r="AD95" s="14">
        <f t="shared" si="50"/>
        <v>42325</v>
      </c>
      <c r="AE95" s="14">
        <f t="shared" si="50"/>
        <v>5701</v>
      </c>
      <c r="AF95" s="14">
        <f t="shared" si="50"/>
        <v>48026</v>
      </c>
      <c r="AG95" s="14">
        <f t="shared" si="50"/>
        <v>581794</v>
      </c>
      <c r="AH95" s="14">
        <f t="shared" si="50"/>
        <v>39443</v>
      </c>
      <c r="AI95" s="14">
        <f t="shared" si="50"/>
        <v>621237</v>
      </c>
      <c r="AJ95" s="14">
        <f t="shared" si="50"/>
        <v>2414</v>
      </c>
      <c r="AK95" s="14">
        <f t="shared" si="50"/>
        <v>394</v>
      </c>
      <c r="AL95" s="14">
        <f t="shared" si="50"/>
        <v>2808</v>
      </c>
      <c r="AM95" s="14">
        <f t="shared" si="50"/>
        <v>0</v>
      </c>
      <c r="AN95" s="14">
        <f t="shared" si="50"/>
        <v>2382966</v>
      </c>
      <c r="AP95" s="14">
        <f>SUM(AP8:AP19)</f>
        <v>329761</v>
      </c>
      <c r="AQ95" s="14">
        <f t="shared" ref="AQ95:BF95" si="51">SUM(AQ8:AQ19)</f>
        <v>73885</v>
      </c>
      <c r="AR95" s="14">
        <f t="shared" si="51"/>
        <v>124</v>
      </c>
      <c r="AS95" s="14">
        <f t="shared" si="51"/>
        <v>2692</v>
      </c>
      <c r="AT95" s="14">
        <f t="shared" si="51"/>
        <v>2816</v>
      </c>
      <c r="AU95" s="14">
        <f t="shared" si="51"/>
        <v>0</v>
      </c>
      <c r="AV95" s="14">
        <f t="shared" si="51"/>
        <v>67327</v>
      </c>
      <c r="AW95" s="14">
        <f t="shared" si="51"/>
        <v>11642</v>
      </c>
      <c r="AX95" s="14">
        <f t="shared" si="51"/>
        <v>78969</v>
      </c>
      <c r="AY95" s="14">
        <f t="shared" si="51"/>
        <v>577070</v>
      </c>
      <c r="AZ95" s="14">
        <f t="shared" si="51"/>
        <v>338232</v>
      </c>
      <c r="BA95" s="14">
        <f t="shared" si="51"/>
        <v>915302</v>
      </c>
      <c r="BB95" s="14">
        <f t="shared" si="51"/>
        <v>6124</v>
      </c>
      <c r="BC95" s="14">
        <f t="shared" si="51"/>
        <v>8053</v>
      </c>
      <c r="BD95" s="14">
        <f t="shared" si="51"/>
        <v>14177</v>
      </c>
      <c r="BE95" s="14">
        <f t="shared" si="51"/>
        <v>0</v>
      </c>
      <c r="BF95" s="14">
        <f t="shared" si="51"/>
        <v>1414910</v>
      </c>
    </row>
    <row r="96" spans="1:58" x14ac:dyDescent="0.35">
      <c r="A96" s="17">
        <v>2022</v>
      </c>
      <c r="F96" s="14">
        <f>SUM(F20:F31)</f>
        <v>2409455</v>
      </c>
      <c r="G96" s="14">
        <f t="shared" ref="G96:V96" si="52">SUM(G20:G31)</f>
        <v>502175</v>
      </c>
      <c r="H96" s="14">
        <f t="shared" si="52"/>
        <v>105</v>
      </c>
      <c r="I96" s="14">
        <f t="shared" si="52"/>
        <v>3766</v>
      </c>
      <c r="J96" s="14">
        <f t="shared" si="52"/>
        <v>3871</v>
      </c>
      <c r="K96" s="14">
        <f t="shared" si="52"/>
        <v>2562</v>
      </c>
      <c r="L96" s="14">
        <f t="shared" si="52"/>
        <v>143351</v>
      </c>
      <c r="M96" s="14">
        <f t="shared" si="52"/>
        <v>21319</v>
      </c>
      <c r="N96" s="14">
        <f t="shared" si="52"/>
        <v>164670</v>
      </c>
      <c r="O96" s="14">
        <f t="shared" si="52"/>
        <v>1614916</v>
      </c>
      <c r="P96" s="14">
        <f t="shared" si="52"/>
        <v>472557</v>
      </c>
      <c r="Q96" s="14">
        <f t="shared" si="52"/>
        <v>2087473</v>
      </c>
      <c r="R96" s="14">
        <f t="shared" si="52"/>
        <v>13570</v>
      </c>
      <c r="S96" s="14">
        <f t="shared" si="52"/>
        <v>11388</v>
      </c>
      <c r="T96" s="14">
        <f t="shared" si="52"/>
        <v>24958</v>
      </c>
      <c r="U96" s="14">
        <f t="shared" si="52"/>
        <v>0</v>
      </c>
      <c r="V96" s="14">
        <f t="shared" si="52"/>
        <v>5195164</v>
      </c>
      <c r="W96" s="14">
        <f>SUM(W20:W31)</f>
        <v>5195164</v>
      </c>
      <c r="X96" s="14">
        <f>SUM(X20:X31)</f>
        <v>1951684</v>
      </c>
      <c r="Y96" s="14">
        <f t="shared" ref="Y96:AN96" si="53">SUM(Y20:Y31)</f>
        <v>404196</v>
      </c>
      <c r="Z96" s="14">
        <f t="shared" si="53"/>
        <v>0</v>
      </c>
      <c r="AA96" s="14">
        <f t="shared" si="53"/>
        <v>0</v>
      </c>
      <c r="AB96" s="14">
        <f t="shared" si="53"/>
        <v>0</v>
      </c>
      <c r="AC96" s="14">
        <f t="shared" si="53"/>
        <v>2562</v>
      </c>
      <c r="AD96" s="14">
        <f t="shared" si="53"/>
        <v>53183</v>
      </c>
      <c r="AE96" s="14">
        <f t="shared" si="53"/>
        <v>7103</v>
      </c>
      <c r="AF96" s="14">
        <f t="shared" si="53"/>
        <v>60286</v>
      </c>
      <c r="AG96" s="14">
        <f t="shared" si="53"/>
        <v>835569</v>
      </c>
      <c r="AH96" s="14">
        <f t="shared" si="53"/>
        <v>51967</v>
      </c>
      <c r="AI96" s="14">
        <f t="shared" si="53"/>
        <v>887536</v>
      </c>
      <c r="AJ96" s="14">
        <f t="shared" si="53"/>
        <v>5614</v>
      </c>
      <c r="AK96" s="14">
        <f t="shared" si="53"/>
        <v>1235</v>
      </c>
      <c r="AL96" s="14">
        <f t="shared" si="53"/>
        <v>6849</v>
      </c>
      <c r="AM96" s="14">
        <f t="shared" si="53"/>
        <v>0</v>
      </c>
      <c r="AN96" s="14">
        <f t="shared" si="53"/>
        <v>3313113</v>
      </c>
      <c r="AP96" s="14">
        <f>SUM(AP20:AP31)</f>
        <v>457771</v>
      </c>
      <c r="AQ96" s="14">
        <f t="shared" ref="AQ96:BF96" si="54">SUM(AQ20:AQ31)</f>
        <v>97979</v>
      </c>
      <c r="AR96" s="14">
        <f t="shared" si="54"/>
        <v>105</v>
      </c>
      <c r="AS96" s="14">
        <f t="shared" si="54"/>
        <v>3766</v>
      </c>
      <c r="AT96" s="14">
        <f t="shared" si="54"/>
        <v>3871</v>
      </c>
      <c r="AU96" s="14">
        <f t="shared" si="54"/>
        <v>0</v>
      </c>
      <c r="AV96" s="14">
        <f t="shared" si="54"/>
        <v>90168</v>
      </c>
      <c r="AW96" s="14">
        <f t="shared" si="54"/>
        <v>14216</v>
      </c>
      <c r="AX96" s="14">
        <f t="shared" si="54"/>
        <v>104384</v>
      </c>
      <c r="AY96" s="14">
        <f t="shared" si="54"/>
        <v>779347</v>
      </c>
      <c r="AZ96" s="14">
        <f t="shared" si="54"/>
        <v>420590</v>
      </c>
      <c r="BA96" s="14">
        <f t="shared" si="54"/>
        <v>1199937</v>
      </c>
      <c r="BB96" s="14">
        <f t="shared" si="54"/>
        <v>7956</v>
      </c>
      <c r="BC96" s="14">
        <f t="shared" si="54"/>
        <v>10153</v>
      </c>
      <c r="BD96" s="14">
        <f t="shared" si="54"/>
        <v>18109</v>
      </c>
      <c r="BE96" s="14">
        <f t="shared" si="54"/>
        <v>0</v>
      </c>
      <c r="BF96" s="14">
        <f t="shared" si="54"/>
        <v>1882051</v>
      </c>
    </row>
    <row r="97" spans="1:58" x14ac:dyDescent="0.35">
      <c r="A97" s="17">
        <v>2023</v>
      </c>
      <c r="F97" s="14">
        <f>SUM(F32:F43)</f>
        <v>2370987</v>
      </c>
      <c r="G97" s="14">
        <f t="shared" ref="G97:V97" si="55">SUM(G32:G43)</f>
        <v>513504</v>
      </c>
      <c r="H97" s="14">
        <f t="shared" si="55"/>
        <v>105</v>
      </c>
      <c r="I97" s="14">
        <f t="shared" si="55"/>
        <v>3776</v>
      </c>
      <c r="J97" s="14">
        <f t="shared" si="55"/>
        <v>3881</v>
      </c>
      <c r="K97" s="14">
        <f t="shared" si="55"/>
        <v>2558</v>
      </c>
      <c r="L97" s="14">
        <f t="shared" si="55"/>
        <v>141116</v>
      </c>
      <c r="M97" s="14">
        <f t="shared" si="55"/>
        <v>21148</v>
      </c>
      <c r="N97" s="14">
        <f t="shared" si="55"/>
        <v>162264</v>
      </c>
      <c r="O97" s="14">
        <f t="shared" si="55"/>
        <v>1593918</v>
      </c>
      <c r="P97" s="14">
        <f t="shared" si="55"/>
        <v>470929</v>
      </c>
      <c r="Q97" s="14">
        <f t="shared" si="55"/>
        <v>2064847</v>
      </c>
      <c r="R97" s="14">
        <f t="shared" si="55"/>
        <v>12869</v>
      </c>
      <c r="S97" s="14">
        <f t="shared" si="55"/>
        <v>11110</v>
      </c>
      <c r="T97" s="14">
        <f t="shared" si="55"/>
        <v>23979</v>
      </c>
      <c r="U97" s="14">
        <f t="shared" si="55"/>
        <v>0</v>
      </c>
      <c r="V97" s="14">
        <f t="shared" si="55"/>
        <v>5142020</v>
      </c>
      <c r="W97" s="14">
        <f>SUM(W32:W43)</f>
        <v>5142020</v>
      </c>
      <c r="X97" s="14">
        <f>SUM(X32:X43)</f>
        <v>1905732</v>
      </c>
      <c r="Y97" s="14">
        <f t="shared" ref="Y97:AN97" si="56">SUM(Y32:Y43)</f>
        <v>415512</v>
      </c>
      <c r="Z97" s="14">
        <f t="shared" si="56"/>
        <v>0</v>
      </c>
      <c r="AA97" s="14">
        <f t="shared" si="56"/>
        <v>0</v>
      </c>
      <c r="AB97" s="14">
        <f t="shared" si="56"/>
        <v>0</v>
      </c>
      <c r="AC97" s="14">
        <f t="shared" si="56"/>
        <v>2558</v>
      </c>
      <c r="AD97" s="14">
        <f t="shared" si="56"/>
        <v>51012</v>
      </c>
      <c r="AE97" s="14">
        <f t="shared" si="56"/>
        <v>6885</v>
      </c>
      <c r="AF97" s="14">
        <f t="shared" si="56"/>
        <v>57897</v>
      </c>
      <c r="AG97" s="14">
        <f t="shared" si="56"/>
        <v>814704</v>
      </c>
      <c r="AH97" s="14">
        <f t="shared" si="56"/>
        <v>50237</v>
      </c>
      <c r="AI97" s="14">
        <f t="shared" si="56"/>
        <v>864941</v>
      </c>
      <c r="AJ97" s="14">
        <f t="shared" si="56"/>
        <v>4872</v>
      </c>
      <c r="AK97" s="14">
        <f t="shared" si="56"/>
        <v>1019</v>
      </c>
      <c r="AL97" s="14">
        <f t="shared" si="56"/>
        <v>5891</v>
      </c>
      <c r="AM97" s="14">
        <f t="shared" si="56"/>
        <v>0</v>
      </c>
      <c r="AN97" s="14">
        <f t="shared" si="56"/>
        <v>3252531</v>
      </c>
      <c r="AP97" s="14">
        <f>SUM(AP32:AP43)</f>
        <v>465255</v>
      </c>
      <c r="AQ97" s="14">
        <f t="shared" ref="AQ97:BF97" si="57">SUM(AQ32:AQ43)</f>
        <v>97992</v>
      </c>
      <c r="AR97" s="14">
        <f t="shared" si="57"/>
        <v>105</v>
      </c>
      <c r="AS97" s="14">
        <f t="shared" si="57"/>
        <v>3776</v>
      </c>
      <c r="AT97" s="14">
        <f t="shared" si="57"/>
        <v>3881</v>
      </c>
      <c r="AU97" s="14">
        <f t="shared" si="57"/>
        <v>0</v>
      </c>
      <c r="AV97" s="14">
        <f t="shared" si="57"/>
        <v>90104</v>
      </c>
      <c r="AW97" s="14">
        <f t="shared" si="57"/>
        <v>14263</v>
      </c>
      <c r="AX97" s="14">
        <f t="shared" si="57"/>
        <v>104367</v>
      </c>
      <c r="AY97" s="14">
        <f t="shared" si="57"/>
        <v>779214</v>
      </c>
      <c r="AZ97" s="14">
        <f t="shared" si="57"/>
        <v>420692</v>
      </c>
      <c r="BA97" s="14">
        <f t="shared" si="57"/>
        <v>1199906</v>
      </c>
      <c r="BB97" s="14">
        <f t="shared" si="57"/>
        <v>7997</v>
      </c>
      <c r="BC97" s="14">
        <f t="shared" si="57"/>
        <v>10091</v>
      </c>
      <c r="BD97" s="14">
        <f t="shared" si="57"/>
        <v>18088</v>
      </c>
      <c r="BE97" s="14">
        <f t="shared" si="57"/>
        <v>0</v>
      </c>
      <c r="BF97" s="14">
        <f t="shared" si="57"/>
        <v>1889489</v>
      </c>
    </row>
    <row r="98" spans="1:58" x14ac:dyDescent="0.35">
      <c r="A98" s="17">
        <v>2024</v>
      </c>
      <c r="F98" s="14">
        <f>SUM(F44:F55)</f>
        <v>2380977</v>
      </c>
      <c r="G98" s="14">
        <f t="shared" ref="G98:V98" si="58">SUM(G44:G55)</f>
        <v>535306</v>
      </c>
      <c r="H98" s="14">
        <f t="shared" si="58"/>
        <v>105</v>
      </c>
      <c r="I98" s="14">
        <f t="shared" si="58"/>
        <v>3766</v>
      </c>
      <c r="J98" s="14">
        <f t="shared" si="58"/>
        <v>3871</v>
      </c>
      <c r="K98" s="14">
        <f t="shared" si="58"/>
        <v>2565</v>
      </c>
      <c r="L98" s="14">
        <f t="shared" si="58"/>
        <v>141879</v>
      </c>
      <c r="M98" s="14">
        <f t="shared" si="58"/>
        <v>21243</v>
      </c>
      <c r="N98" s="14">
        <f t="shared" si="58"/>
        <v>163122</v>
      </c>
      <c r="O98" s="14">
        <f t="shared" si="58"/>
        <v>1579895</v>
      </c>
      <c r="P98" s="14">
        <f t="shared" si="58"/>
        <v>470462</v>
      </c>
      <c r="Q98" s="14">
        <f t="shared" si="58"/>
        <v>2050357</v>
      </c>
      <c r="R98" s="14">
        <f t="shared" si="58"/>
        <v>12696</v>
      </c>
      <c r="S98" s="14">
        <f t="shared" si="58"/>
        <v>10968</v>
      </c>
      <c r="T98" s="14">
        <f t="shared" si="58"/>
        <v>23664</v>
      </c>
      <c r="U98" s="14">
        <f t="shared" si="58"/>
        <v>0</v>
      </c>
      <c r="V98" s="14">
        <f t="shared" si="58"/>
        <v>5159862</v>
      </c>
      <c r="W98" s="14">
        <f>SUM(W44:W55)</f>
        <v>5159862</v>
      </c>
      <c r="X98" s="14">
        <f>SUM(X44:X55)</f>
        <v>1910194</v>
      </c>
      <c r="Y98" s="14">
        <f t="shared" ref="Y98:AN98" si="59">SUM(Y44:Y55)</f>
        <v>436051</v>
      </c>
      <c r="Z98" s="14">
        <f t="shared" si="59"/>
        <v>0</v>
      </c>
      <c r="AA98" s="14">
        <f t="shared" si="59"/>
        <v>0</v>
      </c>
      <c r="AB98" s="14">
        <f t="shared" si="59"/>
        <v>0</v>
      </c>
      <c r="AC98" s="14">
        <f t="shared" si="59"/>
        <v>2565</v>
      </c>
      <c r="AD98" s="14">
        <f t="shared" si="59"/>
        <v>51723</v>
      </c>
      <c r="AE98" s="14">
        <f t="shared" si="59"/>
        <v>6938</v>
      </c>
      <c r="AF98" s="14">
        <f t="shared" si="59"/>
        <v>58661</v>
      </c>
      <c r="AG98" s="14">
        <f t="shared" si="59"/>
        <v>799445</v>
      </c>
      <c r="AH98" s="14">
        <f t="shared" si="59"/>
        <v>48922</v>
      </c>
      <c r="AI98" s="14">
        <f t="shared" si="59"/>
        <v>848367</v>
      </c>
      <c r="AJ98" s="14">
        <f t="shared" si="59"/>
        <v>4744</v>
      </c>
      <c r="AK98" s="14">
        <f t="shared" si="59"/>
        <v>1019</v>
      </c>
      <c r="AL98" s="14">
        <f t="shared" si="59"/>
        <v>5763</v>
      </c>
      <c r="AM98" s="14">
        <f t="shared" si="59"/>
        <v>0</v>
      </c>
      <c r="AN98" s="14">
        <f t="shared" si="59"/>
        <v>3261601</v>
      </c>
      <c r="AP98" s="14">
        <f>SUM(AP44:AP55)</f>
        <v>470783</v>
      </c>
      <c r="AQ98" s="14">
        <f t="shared" ref="AQ98:BF98" si="60">SUM(AQ44:AQ55)</f>
        <v>99255</v>
      </c>
      <c r="AR98" s="14">
        <f t="shared" si="60"/>
        <v>105</v>
      </c>
      <c r="AS98" s="14">
        <f t="shared" si="60"/>
        <v>3766</v>
      </c>
      <c r="AT98" s="14">
        <f t="shared" si="60"/>
        <v>3871</v>
      </c>
      <c r="AU98" s="14">
        <f t="shared" si="60"/>
        <v>0</v>
      </c>
      <c r="AV98" s="14">
        <f t="shared" si="60"/>
        <v>90156</v>
      </c>
      <c r="AW98" s="14">
        <f t="shared" si="60"/>
        <v>14305</v>
      </c>
      <c r="AX98" s="14">
        <f t="shared" si="60"/>
        <v>104461</v>
      </c>
      <c r="AY98" s="14">
        <f t="shared" si="60"/>
        <v>780450</v>
      </c>
      <c r="AZ98" s="14">
        <f t="shared" si="60"/>
        <v>421540</v>
      </c>
      <c r="BA98" s="14">
        <f t="shared" si="60"/>
        <v>1201990</v>
      </c>
      <c r="BB98" s="14">
        <f t="shared" si="60"/>
        <v>7952</v>
      </c>
      <c r="BC98" s="14">
        <f t="shared" si="60"/>
        <v>9949</v>
      </c>
      <c r="BD98" s="14">
        <f t="shared" si="60"/>
        <v>17901</v>
      </c>
      <c r="BE98" s="14">
        <f t="shared" si="60"/>
        <v>0</v>
      </c>
      <c r="BF98" s="14">
        <f t="shared" si="60"/>
        <v>1898261</v>
      </c>
    </row>
    <row r="99" spans="1:58" x14ac:dyDescent="0.35">
      <c r="A99" s="17">
        <v>2025</v>
      </c>
      <c r="F99" s="14">
        <f>SUM(F56:F67)</f>
        <v>2373504</v>
      </c>
      <c r="G99" s="14">
        <f t="shared" ref="G99:V99" si="61">SUM(G56:G67)</f>
        <v>551301</v>
      </c>
      <c r="H99" s="14">
        <f t="shared" si="61"/>
        <v>105</v>
      </c>
      <c r="I99" s="14">
        <f t="shared" si="61"/>
        <v>3783</v>
      </c>
      <c r="J99" s="14">
        <f t="shared" si="61"/>
        <v>3888</v>
      </c>
      <c r="K99" s="14">
        <f t="shared" si="61"/>
        <v>2565</v>
      </c>
      <c r="L99" s="14">
        <f t="shared" si="61"/>
        <v>141722</v>
      </c>
      <c r="M99" s="14">
        <f t="shared" si="61"/>
        <v>20925</v>
      </c>
      <c r="N99" s="14">
        <f t="shared" si="61"/>
        <v>162647</v>
      </c>
      <c r="O99" s="14">
        <f t="shared" si="61"/>
        <v>1551480</v>
      </c>
      <c r="P99" s="14">
        <f t="shared" si="61"/>
        <v>463407</v>
      </c>
      <c r="Q99" s="14">
        <f t="shared" si="61"/>
        <v>2014887</v>
      </c>
      <c r="R99" s="14">
        <f t="shared" si="61"/>
        <v>12251</v>
      </c>
      <c r="S99" s="14">
        <f t="shared" si="61"/>
        <v>10778</v>
      </c>
      <c r="T99" s="14">
        <f t="shared" si="61"/>
        <v>23029</v>
      </c>
      <c r="U99" s="14">
        <f t="shared" si="61"/>
        <v>0</v>
      </c>
      <c r="V99" s="14">
        <f t="shared" si="61"/>
        <v>5131821</v>
      </c>
      <c r="W99" s="14">
        <f>SUM(W56:W67)</f>
        <v>5131821</v>
      </c>
      <c r="X99" s="14">
        <f>SUM(X56:X67)</f>
        <v>1901745</v>
      </c>
      <c r="Y99" s="14">
        <f t="shared" ref="Y99:AN99" si="62">SUM(Y56:Y67)</f>
        <v>451039</v>
      </c>
      <c r="Z99" s="14">
        <f t="shared" si="62"/>
        <v>0</v>
      </c>
      <c r="AA99" s="14">
        <f t="shared" si="62"/>
        <v>0</v>
      </c>
      <c r="AB99" s="14">
        <f t="shared" si="62"/>
        <v>0</v>
      </c>
      <c r="AC99" s="14">
        <f t="shared" si="62"/>
        <v>2565</v>
      </c>
      <c r="AD99" s="14">
        <f t="shared" si="62"/>
        <v>52075</v>
      </c>
      <c r="AE99" s="14">
        <f t="shared" si="62"/>
        <v>6771</v>
      </c>
      <c r="AF99" s="14">
        <f t="shared" si="62"/>
        <v>58846</v>
      </c>
      <c r="AG99" s="14">
        <f t="shared" si="62"/>
        <v>774806</v>
      </c>
      <c r="AH99" s="14">
        <f t="shared" si="62"/>
        <v>46708</v>
      </c>
      <c r="AI99" s="14">
        <f t="shared" si="62"/>
        <v>821514</v>
      </c>
      <c r="AJ99" s="14">
        <f t="shared" si="62"/>
        <v>4309</v>
      </c>
      <c r="AK99" s="14">
        <f t="shared" si="62"/>
        <v>935</v>
      </c>
      <c r="AL99" s="14">
        <f t="shared" si="62"/>
        <v>5244</v>
      </c>
      <c r="AM99" s="14">
        <f t="shared" si="62"/>
        <v>0</v>
      </c>
      <c r="AN99" s="14">
        <f t="shared" si="62"/>
        <v>3240953</v>
      </c>
      <c r="AP99" s="14">
        <f>SUM(AP56:AP67)</f>
        <v>471759</v>
      </c>
      <c r="AQ99" s="14">
        <f t="shared" ref="AQ99:BF99" si="63">SUM(AQ56:AQ67)</f>
        <v>100262</v>
      </c>
      <c r="AR99" s="14">
        <f t="shared" si="63"/>
        <v>105</v>
      </c>
      <c r="AS99" s="14">
        <f t="shared" si="63"/>
        <v>3783</v>
      </c>
      <c r="AT99" s="14">
        <f t="shared" si="63"/>
        <v>3888</v>
      </c>
      <c r="AU99" s="14">
        <f t="shared" si="63"/>
        <v>0</v>
      </c>
      <c r="AV99" s="14">
        <f t="shared" si="63"/>
        <v>89647</v>
      </c>
      <c r="AW99" s="14">
        <f t="shared" si="63"/>
        <v>14154</v>
      </c>
      <c r="AX99" s="14">
        <f t="shared" si="63"/>
        <v>103801</v>
      </c>
      <c r="AY99" s="14">
        <f t="shared" si="63"/>
        <v>776674</v>
      </c>
      <c r="AZ99" s="14">
        <f t="shared" si="63"/>
        <v>416699</v>
      </c>
      <c r="BA99" s="14">
        <f t="shared" si="63"/>
        <v>1193373</v>
      </c>
      <c r="BB99" s="14">
        <f t="shared" si="63"/>
        <v>7942</v>
      </c>
      <c r="BC99" s="14">
        <f t="shared" si="63"/>
        <v>9843</v>
      </c>
      <c r="BD99" s="14">
        <f t="shared" si="63"/>
        <v>17785</v>
      </c>
      <c r="BE99" s="14">
        <f t="shared" si="63"/>
        <v>0</v>
      </c>
      <c r="BF99" s="14">
        <f t="shared" si="63"/>
        <v>1890868</v>
      </c>
    </row>
    <row r="100" spans="1:58" x14ac:dyDescent="0.35">
      <c r="A100" s="17">
        <v>2026</v>
      </c>
      <c r="F100" s="14">
        <f>SUM(F68:F79)</f>
        <v>2379688</v>
      </c>
      <c r="G100" s="14">
        <f t="shared" ref="G100:V100" si="64">SUM(G68:G79)</f>
        <v>563215</v>
      </c>
      <c r="H100" s="14">
        <f t="shared" si="64"/>
        <v>105</v>
      </c>
      <c r="I100" s="14">
        <f t="shared" si="64"/>
        <v>3778</v>
      </c>
      <c r="J100" s="14">
        <f t="shared" si="64"/>
        <v>3883</v>
      </c>
      <c r="K100" s="14">
        <f t="shared" si="64"/>
        <v>2561</v>
      </c>
      <c r="L100" s="14">
        <f t="shared" si="64"/>
        <v>141341</v>
      </c>
      <c r="M100" s="14">
        <f t="shared" si="64"/>
        <v>21497</v>
      </c>
      <c r="N100" s="14">
        <f t="shared" si="64"/>
        <v>162838</v>
      </c>
      <c r="O100" s="14">
        <f t="shared" si="64"/>
        <v>1521481</v>
      </c>
      <c r="P100" s="14">
        <f t="shared" si="64"/>
        <v>460491</v>
      </c>
      <c r="Q100" s="14">
        <f t="shared" si="64"/>
        <v>1981972</v>
      </c>
      <c r="R100" s="14">
        <f t="shared" si="64"/>
        <v>12074</v>
      </c>
      <c r="S100" s="14">
        <f t="shared" si="64"/>
        <v>10730</v>
      </c>
      <c r="T100" s="14">
        <f t="shared" si="64"/>
        <v>22804</v>
      </c>
      <c r="U100" s="14">
        <f t="shared" si="64"/>
        <v>0</v>
      </c>
      <c r="V100" s="14">
        <f t="shared" si="64"/>
        <v>5116961</v>
      </c>
      <c r="W100" s="14">
        <f>SUM(W68:W79)</f>
        <v>5116961</v>
      </c>
      <c r="X100" s="14">
        <f>SUM(X68:X79)</f>
        <v>1902799</v>
      </c>
      <c r="Y100" s="14">
        <f t="shared" ref="Y100:AN100" si="65">SUM(Y68:Y79)</f>
        <v>461557</v>
      </c>
      <c r="Z100" s="14">
        <f t="shared" si="65"/>
        <v>0</v>
      </c>
      <c r="AA100" s="14">
        <f t="shared" si="65"/>
        <v>0</v>
      </c>
      <c r="AB100" s="14">
        <f t="shared" si="65"/>
        <v>0</v>
      </c>
      <c r="AC100" s="14">
        <f t="shared" si="65"/>
        <v>2561</v>
      </c>
      <c r="AD100" s="14">
        <f t="shared" si="65"/>
        <v>51831</v>
      </c>
      <c r="AE100" s="14">
        <f t="shared" si="65"/>
        <v>7382</v>
      </c>
      <c r="AF100" s="14">
        <f t="shared" si="65"/>
        <v>59213</v>
      </c>
      <c r="AG100" s="14">
        <f t="shared" si="65"/>
        <v>743528</v>
      </c>
      <c r="AH100" s="14">
        <f t="shared" si="65"/>
        <v>44267</v>
      </c>
      <c r="AI100" s="14">
        <f t="shared" si="65"/>
        <v>787795</v>
      </c>
      <c r="AJ100" s="14">
        <f t="shared" si="65"/>
        <v>4114</v>
      </c>
      <c r="AK100" s="14">
        <f t="shared" si="65"/>
        <v>964</v>
      </c>
      <c r="AL100" s="14">
        <f t="shared" si="65"/>
        <v>5078</v>
      </c>
      <c r="AM100" s="14">
        <f t="shared" si="65"/>
        <v>0</v>
      </c>
      <c r="AN100" s="14">
        <f t="shared" si="65"/>
        <v>3219003</v>
      </c>
      <c r="AP100" s="14">
        <f>SUM(AP68:AP79)</f>
        <v>476889</v>
      </c>
      <c r="AQ100" s="14">
        <f t="shared" ref="AQ100:BF100" si="66">SUM(AQ68:AQ79)</f>
        <v>101658</v>
      </c>
      <c r="AR100" s="14">
        <f t="shared" si="66"/>
        <v>105</v>
      </c>
      <c r="AS100" s="14">
        <f t="shared" si="66"/>
        <v>3778</v>
      </c>
      <c r="AT100" s="14">
        <f t="shared" si="66"/>
        <v>3883</v>
      </c>
      <c r="AU100" s="14">
        <f t="shared" si="66"/>
        <v>0</v>
      </c>
      <c r="AV100" s="14">
        <f t="shared" si="66"/>
        <v>89510</v>
      </c>
      <c r="AW100" s="14">
        <f t="shared" si="66"/>
        <v>14115</v>
      </c>
      <c r="AX100" s="14">
        <f t="shared" si="66"/>
        <v>103625</v>
      </c>
      <c r="AY100" s="14">
        <f t="shared" si="66"/>
        <v>777953</v>
      </c>
      <c r="AZ100" s="14">
        <f t="shared" si="66"/>
        <v>416224</v>
      </c>
      <c r="BA100" s="14">
        <f t="shared" si="66"/>
        <v>1194177</v>
      </c>
      <c r="BB100" s="14">
        <f t="shared" si="66"/>
        <v>7960</v>
      </c>
      <c r="BC100" s="14">
        <f t="shared" si="66"/>
        <v>9766</v>
      </c>
      <c r="BD100" s="14">
        <f t="shared" si="66"/>
        <v>17726</v>
      </c>
      <c r="BE100" s="14">
        <f t="shared" si="66"/>
        <v>0</v>
      </c>
      <c r="BF100" s="14">
        <f t="shared" si="66"/>
        <v>1897958</v>
      </c>
    </row>
    <row r="101" spans="1:58" x14ac:dyDescent="0.35">
      <c r="A101" s="17">
        <v>2027</v>
      </c>
      <c r="F101" s="14">
        <f>SUM(F80:F91)</f>
        <v>2370732</v>
      </c>
      <c r="G101" s="14">
        <f t="shared" ref="G101:V101" si="67">SUM(G80:G91)</f>
        <v>571965</v>
      </c>
      <c r="H101" s="14">
        <f t="shared" si="67"/>
        <v>105</v>
      </c>
      <c r="I101" s="14">
        <f t="shared" si="67"/>
        <v>3781</v>
      </c>
      <c r="J101" s="14">
        <f t="shared" si="67"/>
        <v>3886</v>
      </c>
      <c r="K101" s="14">
        <f t="shared" si="67"/>
        <v>2557</v>
      </c>
      <c r="L101" s="14">
        <f t="shared" si="67"/>
        <v>138625</v>
      </c>
      <c r="M101" s="14">
        <f t="shared" si="67"/>
        <v>21624</v>
      </c>
      <c r="N101" s="14">
        <f t="shared" si="67"/>
        <v>160249</v>
      </c>
      <c r="O101" s="14">
        <f t="shared" si="67"/>
        <v>1482670</v>
      </c>
      <c r="P101" s="14">
        <f t="shared" si="67"/>
        <v>456985</v>
      </c>
      <c r="Q101" s="14">
        <f t="shared" si="67"/>
        <v>1939655</v>
      </c>
      <c r="R101" s="14">
        <f t="shared" si="67"/>
        <v>11914</v>
      </c>
      <c r="S101" s="14">
        <f t="shared" si="67"/>
        <v>10483</v>
      </c>
      <c r="T101" s="14">
        <f t="shared" si="67"/>
        <v>22397</v>
      </c>
      <c r="U101" s="14">
        <f t="shared" si="67"/>
        <v>0</v>
      </c>
      <c r="V101" s="14">
        <f t="shared" si="67"/>
        <v>5071441</v>
      </c>
      <c r="W101" s="14">
        <f>SUM(W80:W91)</f>
        <v>5071441</v>
      </c>
      <c r="X101" s="14">
        <f>SUM(X80:X91)</f>
        <v>1882276</v>
      </c>
      <c r="Y101" s="14">
        <f t="shared" ref="Y101:AN101" si="68">SUM(Y80:Y91)</f>
        <v>468311</v>
      </c>
      <c r="Z101" s="14">
        <f t="shared" si="68"/>
        <v>0</v>
      </c>
      <c r="AA101" s="14">
        <f t="shared" si="68"/>
        <v>0</v>
      </c>
      <c r="AB101" s="14">
        <f t="shared" si="68"/>
        <v>0</v>
      </c>
      <c r="AC101" s="14">
        <f t="shared" si="68"/>
        <v>2557</v>
      </c>
      <c r="AD101" s="14">
        <f t="shared" si="68"/>
        <v>49095</v>
      </c>
      <c r="AE101" s="14">
        <f t="shared" si="68"/>
        <v>7520</v>
      </c>
      <c r="AF101" s="14">
        <f t="shared" si="68"/>
        <v>56615</v>
      </c>
      <c r="AG101" s="14">
        <f t="shared" si="68"/>
        <v>699578</v>
      </c>
      <c r="AH101" s="14">
        <f t="shared" si="68"/>
        <v>41056</v>
      </c>
      <c r="AI101" s="14">
        <f t="shared" si="68"/>
        <v>740634</v>
      </c>
      <c r="AJ101" s="14">
        <f t="shared" si="68"/>
        <v>3944</v>
      </c>
      <c r="AK101" s="14">
        <f t="shared" si="68"/>
        <v>843</v>
      </c>
      <c r="AL101" s="14">
        <f t="shared" si="68"/>
        <v>4787</v>
      </c>
      <c r="AM101" s="14">
        <f t="shared" si="68"/>
        <v>0</v>
      </c>
      <c r="AN101" s="14">
        <f t="shared" si="68"/>
        <v>3155180</v>
      </c>
      <c r="AP101" s="14">
        <f>SUM(AP80:AP91)</f>
        <v>488456</v>
      </c>
      <c r="AQ101" s="14">
        <f t="shared" ref="AQ101:BF101" si="69">SUM(AQ80:AQ91)</f>
        <v>103654</v>
      </c>
      <c r="AR101" s="14">
        <f t="shared" si="69"/>
        <v>105</v>
      </c>
      <c r="AS101" s="14">
        <f t="shared" si="69"/>
        <v>3781</v>
      </c>
      <c r="AT101" s="14">
        <f t="shared" si="69"/>
        <v>3886</v>
      </c>
      <c r="AU101" s="14">
        <f t="shared" si="69"/>
        <v>0</v>
      </c>
      <c r="AV101" s="14">
        <f t="shared" si="69"/>
        <v>89530</v>
      </c>
      <c r="AW101" s="14">
        <f t="shared" si="69"/>
        <v>14104</v>
      </c>
      <c r="AX101" s="14">
        <f t="shared" si="69"/>
        <v>103634</v>
      </c>
      <c r="AY101" s="14">
        <f t="shared" si="69"/>
        <v>783092</v>
      </c>
      <c r="AZ101" s="14">
        <f t="shared" si="69"/>
        <v>415929</v>
      </c>
      <c r="BA101" s="14">
        <f t="shared" si="69"/>
        <v>1199021</v>
      </c>
      <c r="BB101" s="14">
        <f t="shared" si="69"/>
        <v>7970</v>
      </c>
      <c r="BC101" s="14">
        <f t="shared" si="69"/>
        <v>9640</v>
      </c>
      <c r="BD101" s="14">
        <f t="shared" si="69"/>
        <v>17610</v>
      </c>
      <c r="BE101" s="14">
        <f t="shared" si="69"/>
        <v>0</v>
      </c>
      <c r="BF101" s="14">
        <f t="shared" si="69"/>
        <v>1916261</v>
      </c>
    </row>
  </sheetData>
  <mergeCells count="6">
    <mergeCell ref="F5:V5"/>
    <mergeCell ref="X5:AN5"/>
    <mergeCell ref="AP5:BF5"/>
    <mergeCell ref="F6:V6"/>
    <mergeCell ref="X6:AN6"/>
    <mergeCell ref="AP6:BF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6B5D-A9B0-4F64-9DC7-EE6BBB922AD6}">
  <dimension ref="A1:AC139"/>
  <sheetViews>
    <sheetView workbookViewId="0">
      <pane xSplit="4" ySplit="9" topLeftCell="N133" activePane="bottomRight" state="frozen"/>
      <selection pane="topRight" activeCell="E1" sqref="E1"/>
      <selection pane="bottomLeft" activeCell="A10" sqref="A10"/>
      <selection pane="bottomRight" activeCell="T46" sqref="T46"/>
    </sheetView>
  </sheetViews>
  <sheetFormatPr defaultRowHeight="14.5" x14ac:dyDescent="0.35"/>
  <cols>
    <col min="15" max="15" width="9.1796875" customWidth="1"/>
    <col min="18" max="18" width="9.1796875" customWidth="1"/>
  </cols>
  <sheetData>
    <row r="1" spans="1:29" x14ac:dyDescent="0.35">
      <c r="A1" s="1" t="s">
        <v>0</v>
      </c>
    </row>
    <row r="2" spans="1:29" x14ac:dyDescent="0.35">
      <c r="A2" s="2" t="s">
        <v>113</v>
      </c>
      <c r="C2" s="2"/>
      <c r="D2" s="2"/>
    </row>
    <row r="3" spans="1:29" x14ac:dyDescent="0.35">
      <c r="A3" s="2" t="s">
        <v>64</v>
      </c>
      <c r="C3" s="2"/>
      <c r="D3" s="2"/>
    </row>
    <row r="4" spans="1:29" x14ac:dyDescent="0.35">
      <c r="A4" s="24" t="s">
        <v>65</v>
      </c>
      <c r="C4" s="2"/>
      <c r="D4" s="2"/>
    </row>
    <row r="5" spans="1:29" x14ac:dyDescent="0.35">
      <c r="A5" s="2"/>
      <c r="C5" s="2"/>
      <c r="D5" s="2"/>
    </row>
    <row r="6" spans="1:29" x14ac:dyDescent="0.35">
      <c r="A6" s="24"/>
      <c r="B6" s="2"/>
      <c r="C6" s="2"/>
      <c r="D6" s="2"/>
      <c r="F6" s="96" t="s">
        <v>2</v>
      </c>
      <c r="G6" s="97"/>
      <c r="H6" s="97"/>
      <c r="I6" s="97"/>
      <c r="J6" s="97"/>
      <c r="K6" s="98"/>
      <c r="M6" s="96" t="s">
        <v>3</v>
      </c>
      <c r="N6" s="97"/>
      <c r="O6" s="97"/>
      <c r="P6" s="97"/>
      <c r="Q6" s="97"/>
      <c r="R6" s="98"/>
      <c r="T6" s="96" t="s">
        <v>5</v>
      </c>
      <c r="U6" s="97"/>
      <c r="V6" s="97"/>
      <c r="W6" s="97"/>
      <c r="X6" s="97"/>
      <c r="Y6" s="98"/>
    </row>
    <row r="7" spans="1:29" x14ac:dyDescent="0.35">
      <c r="C7" s="4"/>
      <c r="D7" s="4"/>
      <c r="F7" s="96" t="s">
        <v>66</v>
      </c>
      <c r="G7" s="97"/>
      <c r="H7" s="97"/>
      <c r="I7" s="97"/>
      <c r="J7" s="97"/>
      <c r="K7" s="98"/>
      <c r="M7" s="96" t="str">
        <f>F7</f>
        <v>Energy + Demand Revenue ($1000)</v>
      </c>
      <c r="N7" s="97"/>
      <c r="O7" s="97"/>
      <c r="P7" s="97"/>
      <c r="Q7" s="97"/>
      <c r="R7" s="98"/>
      <c r="T7" s="96" t="str">
        <f>F7</f>
        <v>Energy + Demand Revenue ($1000)</v>
      </c>
      <c r="U7" s="97"/>
      <c r="V7" s="97"/>
      <c r="W7" s="97"/>
      <c r="X7" s="97"/>
      <c r="Y7" s="98"/>
    </row>
    <row r="8" spans="1:29" x14ac:dyDescent="0.35">
      <c r="C8" s="5" t="s">
        <v>9</v>
      </c>
      <c r="D8" s="5" t="s">
        <v>43</v>
      </c>
      <c r="F8" s="96" t="s">
        <v>25</v>
      </c>
      <c r="G8" s="97"/>
      <c r="H8" s="98"/>
      <c r="I8" s="96" t="s">
        <v>28</v>
      </c>
      <c r="J8" s="97"/>
      <c r="K8" s="98"/>
      <c r="M8" s="96" t="s">
        <v>25</v>
      </c>
      <c r="N8" s="97"/>
      <c r="O8" s="98"/>
      <c r="P8" s="96" t="s">
        <v>28</v>
      </c>
      <c r="Q8" s="97"/>
      <c r="R8" s="98"/>
      <c r="T8" s="96" t="s">
        <v>25</v>
      </c>
      <c r="U8" s="97"/>
      <c r="V8" s="98"/>
      <c r="W8" s="96" t="s">
        <v>28</v>
      </c>
      <c r="X8" s="97"/>
      <c r="Y8" s="98"/>
    </row>
    <row r="9" spans="1:29" s="7" customFormat="1" x14ac:dyDescent="0.35">
      <c r="A9" s="6" t="s">
        <v>15</v>
      </c>
      <c r="B9" s="6" t="s">
        <v>9</v>
      </c>
      <c r="C9" s="6" t="s">
        <v>16</v>
      </c>
      <c r="D9" s="6" t="s">
        <v>46</v>
      </c>
      <c r="F9" s="6" t="s">
        <v>47</v>
      </c>
      <c r="G9" s="6" t="s">
        <v>48</v>
      </c>
      <c r="H9" s="6" t="s">
        <v>49</v>
      </c>
      <c r="I9" s="6" t="s">
        <v>47</v>
      </c>
      <c r="J9" s="6" t="s">
        <v>48</v>
      </c>
      <c r="K9" s="6" t="s">
        <v>49</v>
      </c>
      <c r="M9" s="6" t="s">
        <v>47</v>
      </c>
      <c r="N9" s="6" t="s">
        <v>48</v>
      </c>
      <c r="O9" s="6" t="s">
        <v>49</v>
      </c>
      <c r="P9" s="6" t="s">
        <v>47</v>
      </c>
      <c r="Q9" s="6" t="s">
        <v>48</v>
      </c>
      <c r="R9" s="6" t="s">
        <v>49</v>
      </c>
      <c r="S9" s="6"/>
      <c r="T9" s="6" t="s">
        <v>47</v>
      </c>
      <c r="U9" s="6" t="s">
        <v>48</v>
      </c>
      <c r="V9" s="6" t="s">
        <v>49</v>
      </c>
      <c r="W9" s="6" t="s">
        <v>47</v>
      </c>
      <c r="X9" s="6" t="s">
        <v>48</v>
      </c>
      <c r="Y9" s="6" t="s">
        <v>49</v>
      </c>
      <c r="Z9" s="6"/>
      <c r="AA9" s="6"/>
      <c r="AB9" s="6"/>
      <c r="AC9" s="6"/>
    </row>
    <row r="10" spans="1:29" x14ac:dyDescent="0.35">
      <c r="A10" s="17">
        <v>2018</v>
      </c>
      <c r="B10" s="17">
        <v>1</v>
      </c>
      <c r="C10" s="18" t="str">
        <f>CONCATENATE(A10,IF(B10&lt;10,0,""),B10)</f>
        <v>201801</v>
      </c>
      <c r="D10" s="25">
        <v>32.08</v>
      </c>
      <c r="F10" s="5"/>
      <c r="G10" s="5"/>
      <c r="H10" s="5"/>
      <c r="I10" s="5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35">
      <c r="A11" s="17">
        <v>2018</v>
      </c>
      <c r="B11" s="17">
        <v>2</v>
      </c>
      <c r="C11" s="18" t="str">
        <f t="shared" ref="C11:C74" si="0">CONCATENATE(A11,IF(B11&lt;10,0,""),B11)</f>
        <v>201802</v>
      </c>
      <c r="D11" s="25">
        <v>30.52</v>
      </c>
      <c r="F11" s="5"/>
      <c r="G11" s="5"/>
      <c r="H11" s="5"/>
      <c r="I11" s="5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35">
      <c r="A12" s="17">
        <v>2018</v>
      </c>
      <c r="B12" s="17">
        <v>3</v>
      </c>
      <c r="C12" s="18" t="str">
        <f t="shared" si="0"/>
        <v>201803</v>
      </c>
      <c r="D12" s="25">
        <v>30.33</v>
      </c>
      <c r="F12" s="5"/>
      <c r="G12" s="5"/>
      <c r="H12" s="5"/>
      <c r="I12" s="5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x14ac:dyDescent="0.35">
      <c r="A13" s="17">
        <v>2018</v>
      </c>
      <c r="B13" s="17">
        <v>4</v>
      </c>
      <c r="C13" s="18" t="str">
        <f t="shared" si="0"/>
        <v>201804</v>
      </c>
      <c r="D13" s="25">
        <v>29.38</v>
      </c>
      <c r="F13" s="5"/>
      <c r="G13" s="5"/>
      <c r="H13" s="5"/>
      <c r="I13" s="5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x14ac:dyDescent="0.35">
      <c r="A14" s="17">
        <v>2018</v>
      </c>
      <c r="B14" s="17">
        <v>5</v>
      </c>
      <c r="C14" s="18" t="str">
        <f t="shared" si="0"/>
        <v>201805</v>
      </c>
      <c r="D14" s="25">
        <v>29.52</v>
      </c>
      <c r="F14" s="5"/>
      <c r="G14" s="5"/>
      <c r="H14" s="5"/>
      <c r="I14" s="5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35">
      <c r="A15" s="17">
        <v>2018</v>
      </c>
      <c r="B15" s="17">
        <v>6</v>
      </c>
      <c r="C15" s="18" t="str">
        <f t="shared" si="0"/>
        <v>201806</v>
      </c>
      <c r="D15" s="25">
        <v>30.62</v>
      </c>
      <c r="F15" s="5"/>
      <c r="G15" s="5"/>
      <c r="H15" s="5"/>
      <c r="I15" s="5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35">
      <c r="A16" s="17">
        <v>2018</v>
      </c>
      <c r="B16" s="17">
        <v>7</v>
      </c>
      <c r="C16" s="18" t="str">
        <f t="shared" si="0"/>
        <v>201807</v>
      </c>
      <c r="D16" s="25">
        <v>30.76</v>
      </c>
      <c r="F16" s="5"/>
      <c r="G16" s="5"/>
      <c r="H16" s="5"/>
      <c r="I16" s="5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35">
      <c r="A17" s="17">
        <v>2018</v>
      </c>
      <c r="B17" s="17">
        <v>8</v>
      </c>
      <c r="C17" s="18" t="str">
        <f t="shared" si="0"/>
        <v>201808</v>
      </c>
      <c r="D17" s="25">
        <v>29.48</v>
      </c>
      <c r="F17" s="5"/>
      <c r="G17" s="5"/>
      <c r="H17" s="5"/>
      <c r="I17" s="5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35">
      <c r="A18" s="17">
        <v>2018</v>
      </c>
      <c r="B18" s="17">
        <v>9</v>
      </c>
      <c r="C18" s="18" t="str">
        <f t="shared" si="0"/>
        <v>201809</v>
      </c>
      <c r="D18" s="25">
        <v>30.57</v>
      </c>
      <c r="F18" s="5"/>
      <c r="G18" s="5"/>
      <c r="H18" s="5"/>
      <c r="I18" s="5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35">
      <c r="A19" s="17">
        <v>2018</v>
      </c>
      <c r="B19" s="17">
        <v>10</v>
      </c>
      <c r="C19" s="18" t="str">
        <f t="shared" si="0"/>
        <v>201810</v>
      </c>
      <c r="D19" s="25">
        <v>29.98</v>
      </c>
      <c r="F19" s="5"/>
      <c r="G19" s="5"/>
      <c r="H19" s="5"/>
      <c r="I19" s="5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35">
      <c r="A20" s="17">
        <v>2018</v>
      </c>
      <c r="B20" s="17">
        <v>11</v>
      </c>
      <c r="C20" s="18" t="str">
        <f t="shared" si="0"/>
        <v>201811</v>
      </c>
      <c r="D20" s="25">
        <v>30.5</v>
      </c>
      <c r="F20" s="5"/>
      <c r="G20" s="5"/>
      <c r="H20" s="5"/>
      <c r="I20" s="5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35">
      <c r="A21" s="17">
        <v>2018</v>
      </c>
      <c r="B21" s="17">
        <v>12</v>
      </c>
      <c r="C21" s="18" t="str">
        <f t="shared" si="0"/>
        <v>201812</v>
      </c>
      <c r="D21" s="25">
        <v>31.75</v>
      </c>
      <c r="F21" s="5"/>
      <c r="G21" s="5"/>
      <c r="H21" s="5"/>
      <c r="I21" s="5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35">
      <c r="A22" s="28">
        <v>2019</v>
      </c>
      <c r="B22" s="28">
        <v>1</v>
      </c>
      <c r="C22" s="29" t="str">
        <f t="shared" si="0"/>
        <v>201901</v>
      </c>
      <c r="D22" s="25">
        <v>31.67</v>
      </c>
      <c r="F22" s="5"/>
      <c r="G22" s="5"/>
      <c r="H22" s="5"/>
      <c r="I22" s="5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35">
      <c r="A23" s="28">
        <v>2019</v>
      </c>
      <c r="B23" s="28">
        <v>2</v>
      </c>
      <c r="C23" s="29" t="str">
        <f t="shared" si="0"/>
        <v>201902</v>
      </c>
      <c r="D23" s="25">
        <v>30.95</v>
      </c>
      <c r="F23" s="5"/>
      <c r="G23" s="5"/>
      <c r="H23" s="5"/>
      <c r="I23" s="5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35">
      <c r="A24" s="28">
        <v>2019</v>
      </c>
      <c r="B24" s="28">
        <v>3</v>
      </c>
      <c r="C24" s="29" t="str">
        <f t="shared" si="0"/>
        <v>201903</v>
      </c>
      <c r="D24" s="25">
        <v>30.19</v>
      </c>
      <c r="F24" s="5"/>
      <c r="G24" s="5"/>
      <c r="H24" s="5"/>
      <c r="I24" s="5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35">
      <c r="A25" s="28">
        <v>2019</v>
      </c>
      <c r="B25" s="28">
        <v>4</v>
      </c>
      <c r="C25" s="29" t="str">
        <f t="shared" si="0"/>
        <v>201904</v>
      </c>
      <c r="D25" s="25">
        <v>29.38</v>
      </c>
      <c r="F25" s="5"/>
      <c r="G25" s="5"/>
      <c r="H25" s="5"/>
      <c r="I25" s="5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35">
      <c r="A26" s="28">
        <v>2019</v>
      </c>
      <c r="B26" s="28">
        <v>5</v>
      </c>
      <c r="C26" s="29" t="str">
        <f t="shared" si="0"/>
        <v>201905</v>
      </c>
      <c r="D26" s="25">
        <v>29.57</v>
      </c>
      <c r="F26" s="5"/>
      <c r="G26" s="5"/>
      <c r="H26" s="5"/>
      <c r="I26" s="5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35">
      <c r="A27" s="28">
        <v>2019</v>
      </c>
      <c r="B27" s="28">
        <v>6</v>
      </c>
      <c r="C27" s="29" t="str">
        <f t="shared" si="0"/>
        <v>201906</v>
      </c>
      <c r="D27" s="25">
        <v>30.67</v>
      </c>
      <c r="F27" s="5"/>
      <c r="G27" s="5"/>
      <c r="H27" s="5"/>
      <c r="I27" s="5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35">
      <c r="A28" s="28">
        <v>2019</v>
      </c>
      <c r="B28" s="28">
        <v>7</v>
      </c>
      <c r="C28" s="29" t="str">
        <f t="shared" si="0"/>
        <v>201907</v>
      </c>
      <c r="D28" s="25">
        <v>30.67</v>
      </c>
      <c r="F28" s="5"/>
      <c r="G28" s="5"/>
      <c r="H28" s="5"/>
      <c r="I28" s="5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35">
      <c r="A29" s="28">
        <v>2019</v>
      </c>
      <c r="B29" s="28">
        <v>8</v>
      </c>
      <c r="C29" s="29" t="str">
        <f t="shared" si="0"/>
        <v>201908</v>
      </c>
      <c r="D29" s="25">
        <v>29.48</v>
      </c>
      <c r="F29" s="5"/>
      <c r="G29" s="5"/>
      <c r="H29" s="5"/>
      <c r="I29" s="5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35">
      <c r="A30" s="28">
        <v>2019</v>
      </c>
      <c r="B30" s="28">
        <v>9</v>
      </c>
      <c r="C30" s="29" t="str">
        <f t="shared" si="0"/>
        <v>201909</v>
      </c>
      <c r="D30" s="25">
        <v>30.71</v>
      </c>
      <c r="F30" s="5"/>
      <c r="G30" s="5"/>
      <c r="H30" s="5"/>
      <c r="I30" s="5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35">
      <c r="A31" s="28">
        <v>2019</v>
      </c>
      <c r="B31" s="28">
        <v>10</v>
      </c>
      <c r="C31" s="29" t="str">
        <f t="shared" si="0"/>
        <v>201910</v>
      </c>
      <c r="D31" s="25">
        <v>29.55</v>
      </c>
      <c r="F31" s="5"/>
      <c r="G31" s="5"/>
      <c r="H31" s="5"/>
      <c r="I31" s="5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35">
      <c r="A32" s="28">
        <v>2019</v>
      </c>
      <c r="B32" s="28">
        <v>11</v>
      </c>
      <c r="C32" s="29" t="str">
        <f t="shared" si="0"/>
        <v>201911</v>
      </c>
      <c r="D32" s="25">
        <v>30.35</v>
      </c>
      <c r="F32" s="5"/>
      <c r="G32" s="5"/>
      <c r="H32" s="5"/>
      <c r="I32" s="5"/>
      <c r="J32" s="5"/>
      <c r="K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35">
      <c r="A33" s="28">
        <v>2019</v>
      </c>
      <c r="B33" s="28">
        <v>12</v>
      </c>
      <c r="C33" s="29" t="str">
        <f t="shared" si="0"/>
        <v>201912</v>
      </c>
      <c r="D33" s="25">
        <v>32.200000000000003</v>
      </c>
      <c r="F33" s="5"/>
      <c r="G33" s="5"/>
      <c r="H33" s="5"/>
      <c r="I33" s="5"/>
      <c r="J33" s="5"/>
      <c r="K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35">
      <c r="A34" s="17">
        <v>2020</v>
      </c>
      <c r="B34" s="17">
        <v>1</v>
      </c>
      <c r="C34" s="18" t="str">
        <f t="shared" si="0"/>
        <v>202001</v>
      </c>
      <c r="D34" s="25">
        <v>31.7</v>
      </c>
      <c r="F34" s="5"/>
      <c r="G34" s="5"/>
      <c r="H34" s="5"/>
      <c r="I34" s="5"/>
      <c r="J34" s="5"/>
      <c r="K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35">
      <c r="A35" s="17">
        <v>2020</v>
      </c>
      <c r="B35" s="17">
        <v>2</v>
      </c>
      <c r="C35" s="18" t="str">
        <f t="shared" si="0"/>
        <v>202002</v>
      </c>
      <c r="D35" s="25">
        <v>31.05</v>
      </c>
      <c r="F35" s="5"/>
      <c r="G35" s="5"/>
      <c r="H35" s="5"/>
      <c r="I35" s="5"/>
      <c r="J35" s="5"/>
      <c r="K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35">
      <c r="A36" s="17">
        <v>2020</v>
      </c>
      <c r="B36" s="17">
        <v>3</v>
      </c>
      <c r="C36" s="18" t="str">
        <f t="shared" si="0"/>
        <v>202003</v>
      </c>
      <c r="D36" s="25">
        <v>30.05</v>
      </c>
      <c r="F36" s="5"/>
      <c r="G36" s="5"/>
      <c r="H36" s="5"/>
      <c r="I36" s="5"/>
      <c r="J36" s="5"/>
      <c r="K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35">
      <c r="A37" s="17">
        <v>2020</v>
      </c>
      <c r="B37" s="17">
        <v>4</v>
      </c>
      <c r="C37" s="18" t="str">
        <f t="shared" si="0"/>
        <v>202004</v>
      </c>
      <c r="D37" s="25">
        <v>29.38</v>
      </c>
      <c r="F37" s="5"/>
      <c r="G37" s="5"/>
      <c r="H37" s="5"/>
      <c r="I37" s="5"/>
      <c r="J37" s="5"/>
      <c r="K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35">
      <c r="A38" s="17">
        <v>2020</v>
      </c>
      <c r="B38" s="17">
        <v>5</v>
      </c>
      <c r="C38" s="18" t="str">
        <f t="shared" si="0"/>
        <v>202005</v>
      </c>
      <c r="D38" s="25">
        <v>29.71</v>
      </c>
      <c r="F38" s="5"/>
      <c r="G38" s="5"/>
      <c r="H38" s="5"/>
      <c r="I38" s="5"/>
      <c r="J38" s="5"/>
      <c r="K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35">
      <c r="A39" s="17">
        <v>2020</v>
      </c>
      <c r="B39" s="17">
        <v>6</v>
      </c>
      <c r="C39" s="18" t="str">
        <f t="shared" si="0"/>
        <v>202006</v>
      </c>
      <c r="D39" s="25">
        <v>30.52</v>
      </c>
      <c r="F39" s="5"/>
      <c r="G39" s="5"/>
      <c r="H39" s="5"/>
      <c r="I39" s="5"/>
      <c r="J39" s="5"/>
      <c r="K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35">
      <c r="A40" s="17">
        <v>2020</v>
      </c>
      <c r="B40" s="17">
        <v>7</v>
      </c>
      <c r="C40" s="18" t="str">
        <f t="shared" si="0"/>
        <v>202007</v>
      </c>
      <c r="D40" s="25">
        <v>30.52</v>
      </c>
      <c r="F40" s="5"/>
      <c r="G40" s="5"/>
      <c r="H40" s="5"/>
      <c r="I40" s="5"/>
      <c r="J40" s="5"/>
      <c r="K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35">
      <c r="A41" s="17">
        <v>2020</v>
      </c>
      <c r="B41" s="17">
        <v>8</v>
      </c>
      <c r="C41" s="18" t="str">
        <f t="shared" si="0"/>
        <v>202008</v>
      </c>
      <c r="D41" s="25">
        <v>29.62</v>
      </c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35">
      <c r="A42" s="17">
        <v>2020</v>
      </c>
      <c r="B42" s="17">
        <v>9</v>
      </c>
      <c r="C42" s="18" t="str">
        <f t="shared" si="0"/>
        <v>202009</v>
      </c>
      <c r="D42" s="25">
        <v>30.52</v>
      </c>
      <c r="F42" s="5"/>
      <c r="G42" s="5"/>
      <c r="H42" s="5"/>
      <c r="I42" s="5"/>
      <c r="J42" s="5"/>
      <c r="K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35">
      <c r="A43" s="17">
        <v>2020</v>
      </c>
      <c r="B43" s="17">
        <v>10</v>
      </c>
      <c r="C43" s="18" t="str">
        <f t="shared" si="0"/>
        <v>202010</v>
      </c>
      <c r="D43" s="25">
        <v>29.81</v>
      </c>
      <c r="F43" s="5"/>
      <c r="G43" s="5"/>
      <c r="H43" s="5"/>
      <c r="I43" s="5"/>
      <c r="J43" s="5"/>
      <c r="K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35">
      <c r="A44" s="17">
        <v>2020</v>
      </c>
      <c r="B44" s="17">
        <v>11</v>
      </c>
      <c r="C44" s="18" t="str">
        <f t="shared" si="0"/>
        <v>202011</v>
      </c>
      <c r="D44" s="25">
        <v>30.42</v>
      </c>
      <c r="F44" s="5"/>
      <c r="G44" s="5"/>
      <c r="H44" s="5"/>
      <c r="I44" s="5"/>
      <c r="J44" s="5"/>
      <c r="K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35">
      <c r="A45" s="17">
        <v>2020</v>
      </c>
      <c r="B45" s="17">
        <v>12</v>
      </c>
      <c r="C45" s="18" t="str">
        <f t="shared" si="0"/>
        <v>202012</v>
      </c>
      <c r="D45" s="25">
        <v>32.76</v>
      </c>
      <c r="F45" s="5"/>
      <c r="G45" s="5"/>
      <c r="H45" s="5"/>
      <c r="I45" s="5"/>
      <c r="J45" s="5"/>
      <c r="K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35">
      <c r="A46" s="9">
        <v>2021</v>
      </c>
      <c r="B46" s="9">
        <v>1</v>
      </c>
      <c r="C46" s="10" t="str">
        <f t="shared" si="0"/>
        <v>202101</v>
      </c>
      <c r="D46" s="30">
        <v>32.67</v>
      </c>
      <c r="E46" s="11"/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1"/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/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/>
      <c r="AA46" s="12"/>
      <c r="AB46" s="12"/>
      <c r="AC46" s="12"/>
    </row>
    <row r="47" spans="1:29" x14ac:dyDescent="0.35">
      <c r="A47" s="9">
        <v>2021</v>
      </c>
      <c r="B47" s="9">
        <v>2</v>
      </c>
      <c r="C47" s="10" t="str">
        <f t="shared" si="0"/>
        <v>202102</v>
      </c>
      <c r="D47" s="32">
        <v>30.86</v>
      </c>
      <c r="E47" s="11"/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1"/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/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/>
      <c r="AA47" s="12"/>
      <c r="AB47" s="12"/>
      <c r="AC47" s="12"/>
    </row>
    <row r="48" spans="1:29" x14ac:dyDescent="0.35">
      <c r="A48" s="9">
        <v>2021</v>
      </c>
      <c r="B48" s="9">
        <v>3</v>
      </c>
      <c r="C48" s="10" t="str">
        <f t="shared" si="0"/>
        <v>202103</v>
      </c>
      <c r="D48" s="32">
        <v>29.95</v>
      </c>
      <c r="E48" s="11"/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1"/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/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/>
      <c r="AA48" s="12"/>
      <c r="AB48" s="12"/>
      <c r="AC48" s="12"/>
    </row>
    <row r="49" spans="1:29" x14ac:dyDescent="0.35">
      <c r="A49" s="9">
        <v>2021</v>
      </c>
      <c r="B49" s="9">
        <v>4</v>
      </c>
      <c r="C49" s="10" t="str">
        <f t="shared" si="0"/>
        <v>202104</v>
      </c>
      <c r="D49" s="32">
        <v>28.74</v>
      </c>
      <c r="E49" s="11"/>
      <c r="F49" s="12">
        <v>618</v>
      </c>
      <c r="G49" s="12">
        <v>370</v>
      </c>
      <c r="H49" s="12">
        <v>988</v>
      </c>
      <c r="I49" s="12">
        <v>5341</v>
      </c>
      <c r="J49" s="12">
        <v>16837</v>
      </c>
      <c r="K49" s="12">
        <v>22178</v>
      </c>
      <c r="L49" s="11"/>
      <c r="M49" s="12">
        <v>206</v>
      </c>
      <c r="N49" s="12">
        <v>68</v>
      </c>
      <c r="O49" s="12">
        <v>274</v>
      </c>
      <c r="P49" s="12">
        <v>761</v>
      </c>
      <c r="Q49" s="12">
        <v>1118</v>
      </c>
      <c r="R49" s="12">
        <v>1879</v>
      </c>
      <c r="S49" s="12"/>
      <c r="T49" s="12">
        <v>412</v>
      </c>
      <c r="U49" s="12">
        <v>302</v>
      </c>
      <c r="V49" s="12">
        <v>714</v>
      </c>
      <c r="W49" s="12">
        <v>4580</v>
      </c>
      <c r="X49" s="12">
        <v>15719</v>
      </c>
      <c r="Y49" s="12">
        <v>20299</v>
      </c>
      <c r="Z49" s="12"/>
      <c r="AA49" s="12"/>
      <c r="AB49" s="12"/>
      <c r="AC49" s="12"/>
    </row>
    <row r="50" spans="1:29" x14ac:dyDescent="0.35">
      <c r="A50" s="9">
        <v>2021</v>
      </c>
      <c r="B50" s="9">
        <v>5</v>
      </c>
      <c r="C50" s="10" t="str">
        <f t="shared" si="0"/>
        <v>202105</v>
      </c>
      <c r="D50" s="32">
        <v>28.79</v>
      </c>
      <c r="E50" s="11"/>
      <c r="F50" s="12">
        <v>573</v>
      </c>
      <c r="G50" s="12">
        <v>405</v>
      </c>
      <c r="H50" s="12">
        <v>978</v>
      </c>
      <c r="I50" s="12">
        <v>5123</v>
      </c>
      <c r="J50" s="12">
        <v>16955</v>
      </c>
      <c r="K50" s="12">
        <v>22078</v>
      </c>
      <c r="L50" s="11"/>
      <c r="M50" s="12">
        <v>123</v>
      </c>
      <c r="N50" s="12">
        <v>122</v>
      </c>
      <c r="O50" s="12">
        <v>245</v>
      </c>
      <c r="P50" s="12">
        <v>793</v>
      </c>
      <c r="Q50" s="12">
        <v>1527</v>
      </c>
      <c r="R50" s="12">
        <v>2320</v>
      </c>
      <c r="S50" s="12"/>
      <c r="T50" s="12">
        <v>450</v>
      </c>
      <c r="U50" s="12">
        <v>283</v>
      </c>
      <c r="V50" s="12">
        <v>733</v>
      </c>
      <c r="W50" s="12">
        <v>4330</v>
      </c>
      <c r="X50" s="12">
        <v>15428</v>
      </c>
      <c r="Y50" s="12">
        <v>19758</v>
      </c>
      <c r="Z50" s="12"/>
      <c r="AA50" s="12"/>
      <c r="AB50" s="12"/>
      <c r="AC50" s="12"/>
    </row>
    <row r="51" spans="1:29" x14ac:dyDescent="0.35">
      <c r="A51" s="9">
        <v>2021</v>
      </c>
      <c r="B51" s="9">
        <v>6</v>
      </c>
      <c r="C51" s="10" t="str">
        <f t="shared" si="0"/>
        <v>202106</v>
      </c>
      <c r="D51" s="32">
        <v>30.71</v>
      </c>
      <c r="E51" s="11"/>
      <c r="F51" s="12">
        <v>1163</v>
      </c>
      <c r="G51" s="12">
        <v>1095</v>
      </c>
      <c r="H51" s="12">
        <v>2258</v>
      </c>
      <c r="I51" s="12">
        <v>9007</v>
      </c>
      <c r="J51" s="12">
        <v>32844</v>
      </c>
      <c r="K51" s="12">
        <v>41851</v>
      </c>
      <c r="L51" s="11"/>
      <c r="M51" s="12">
        <v>551</v>
      </c>
      <c r="N51" s="12">
        <v>347</v>
      </c>
      <c r="O51" s="12">
        <v>898</v>
      </c>
      <c r="P51" s="12">
        <v>1416</v>
      </c>
      <c r="Q51" s="12">
        <v>3385</v>
      </c>
      <c r="R51" s="12">
        <v>4801</v>
      </c>
      <c r="S51" s="12"/>
      <c r="T51" s="12">
        <v>612</v>
      </c>
      <c r="U51" s="12">
        <v>748</v>
      </c>
      <c r="V51" s="12">
        <v>1360</v>
      </c>
      <c r="W51" s="12">
        <v>7591</v>
      </c>
      <c r="X51" s="12">
        <v>29459</v>
      </c>
      <c r="Y51" s="12">
        <v>37050</v>
      </c>
      <c r="Z51" s="12"/>
      <c r="AA51" s="12"/>
      <c r="AB51" s="12"/>
      <c r="AC51" s="12"/>
    </row>
    <row r="52" spans="1:29" x14ac:dyDescent="0.35">
      <c r="A52" s="9">
        <v>2021</v>
      </c>
      <c r="B52" s="9">
        <v>7</v>
      </c>
      <c r="C52" s="10" t="str">
        <f t="shared" si="0"/>
        <v>202107</v>
      </c>
      <c r="D52" s="32">
        <v>30.57</v>
      </c>
      <c r="E52" s="11"/>
      <c r="F52" s="12">
        <v>1109</v>
      </c>
      <c r="G52" s="12">
        <v>1782</v>
      </c>
      <c r="H52" s="12">
        <v>2891</v>
      </c>
      <c r="I52" s="12">
        <v>14124</v>
      </c>
      <c r="J52" s="12">
        <v>52191</v>
      </c>
      <c r="K52" s="12">
        <v>66315</v>
      </c>
      <c r="L52" s="11"/>
      <c r="M52" s="12">
        <v>404</v>
      </c>
      <c r="N52" s="12">
        <v>408</v>
      </c>
      <c r="O52" s="12">
        <v>812</v>
      </c>
      <c r="P52" s="12">
        <v>1881</v>
      </c>
      <c r="Q52" s="12">
        <v>4790</v>
      </c>
      <c r="R52" s="12">
        <v>6671</v>
      </c>
      <c r="S52" s="12"/>
      <c r="T52" s="12">
        <v>705</v>
      </c>
      <c r="U52" s="12">
        <v>1374</v>
      </c>
      <c r="V52" s="12">
        <v>2079</v>
      </c>
      <c r="W52" s="12">
        <v>12243</v>
      </c>
      <c r="X52" s="12">
        <v>47401</v>
      </c>
      <c r="Y52" s="12">
        <v>59644</v>
      </c>
      <c r="Z52" s="12"/>
      <c r="AA52" s="12"/>
      <c r="AB52" s="12"/>
      <c r="AC52" s="12"/>
    </row>
    <row r="53" spans="1:29" x14ac:dyDescent="0.35">
      <c r="A53" s="9">
        <v>2021</v>
      </c>
      <c r="B53" s="9">
        <v>8</v>
      </c>
      <c r="C53" s="10" t="str">
        <f t="shared" si="0"/>
        <v>202108</v>
      </c>
      <c r="D53" s="32">
        <v>29.67</v>
      </c>
      <c r="E53" s="11"/>
      <c r="F53" s="12">
        <v>1360</v>
      </c>
      <c r="G53" s="12">
        <v>1937</v>
      </c>
      <c r="H53" s="12">
        <v>3297</v>
      </c>
      <c r="I53" s="12">
        <v>13756</v>
      </c>
      <c r="J53" s="12">
        <v>54310</v>
      </c>
      <c r="K53" s="12">
        <v>68066</v>
      </c>
      <c r="L53" s="11"/>
      <c r="M53" s="12">
        <v>655</v>
      </c>
      <c r="N53" s="12">
        <v>620</v>
      </c>
      <c r="O53" s="12">
        <v>1275</v>
      </c>
      <c r="P53" s="12">
        <v>2039</v>
      </c>
      <c r="Q53" s="12">
        <v>4417</v>
      </c>
      <c r="R53" s="12">
        <v>6456</v>
      </c>
      <c r="S53" s="12"/>
      <c r="T53" s="12">
        <v>705</v>
      </c>
      <c r="U53" s="12">
        <v>1317</v>
      </c>
      <c r="V53" s="12">
        <v>2022</v>
      </c>
      <c r="W53" s="12">
        <v>11717</v>
      </c>
      <c r="X53" s="12">
        <v>49893</v>
      </c>
      <c r="Y53" s="12">
        <v>61610</v>
      </c>
      <c r="Z53" s="12"/>
      <c r="AA53" s="12"/>
      <c r="AB53" s="12"/>
      <c r="AC53" s="12"/>
    </row>
    <row r="54" spans="1:29" x14ac:dyDescent="0.35">
      <c r="A54" s="9">
        <v>2021</v>
      </c>
      <c r="B54" s="9">
        <v>9</v>
      </c>
      <c r="C54" s="10" t="str">
        <f t="shared" si="0"/>
        <v>202109</v>
      </c>
      <c r="D54" s="32">
        <v>30.48</v>
      </c>
      <c r="E54" s="11"/>
      <c r="F54" s="12">
        <v>1406</v>
      </c>
      <c r="G54" s="12">
        <v>1715</v>
      </c>
      <c r="H54" s="12">
        <v>3121</v>
      </c>
      <c r="I54" s="12">
        <v>13848</v>
      </c>
      <c r="J54" s="12">
        <v>52719</v>
      </c>
      <c r="K54" s="12">
        <v>66567</v>
      </c>
      <c r="L54" s="11"/>
      <c r="M54" s="12">
        <v>604</v>
      </c>
      <c r="N54" s="12">
        <v>555</v>
      </c>
      <c r="O54" s="12">
        <v>1159</v>
      </c>
      <c r="P54" s="12">
        <v>2044</v>
      </c>
      <c r="Q54" s="12">
        <v>4593</v>
      </c>
      <c r="R54" s="12">
        <v>6637</v>
      </c>
      <c r="S54" s="12"/>
      <c r="T54" s="12">
        <v>802</v>
      </c>
      <c r="U54" s="12">
        <v>1160</v>
      </c>
      <c r="V54" s="12">
        <v>1962</v>
      </c>
      <c r="W54" s="12">
        <v>11804</v>
      </c>
      <c r="X54" s="12">
        <v>48126</v>
      </c>
      <c r="Y54" s="12">
        <v>59930</v>
      </c>
      <c r="Z54" s="12"/>
      <c r="AA54" s="12"/>
      <c r="AB54" s="12"/>
      <c r="AC54" s="12"/>
    </row>
    <row r="55" spans="1:29" x14ac:dyDescent="0.35">
      <c r="A55" s="9">
        <v>2021</v>
      </c>
      <c r="B55" s="9">
        <v>10</v>
      </c>
      <c r="C55" s="10" t="str">
        <f t="shared" si="0"/>
        <v>202110</v>
      </c>
      <c r="D55" s="32">
        <v>29.84</v>
      </c>
      <c r="E55" s="11"/>
      <c r="F55" s="12">
        <v>847</v>
      </c>
      <c r="G55" s="12">
        <v>1131</v>
      </c>
      <c r="H55" s="12">
        <v>1978</v>
      </c>
      <c r="I55" s="12">
        <v>9078</v>
      </c>
      <c r="J55" s="12">
        <v>32058</v>
      </c>
      <c r="K55" s="12">
        <v>41136</v>
      </c>
      <c r="L55" s="11"/>
      <c r="M55" s="12">
        <v>347</v>
      </c>
      <c r="N55" s="12">
        <v>288</v>
      </c>
      <c r="O55" s="12">
        <v>635</v>
      </c>
      <c r="P55" s="12">
        <v>1519</v>
      </c>
      <c r="Q55" s="12">
        <v>3391</v>
      </c>
      <c r="R55" s="12">
        <v>4910</v>
      </c>
      <c r="S55" s="12"/>
      <c r="T55" s="12">
        <v>500</v>
      </c>
      <c r="U55" s="12">
        <v>843</v>
      </c>
      <c r="V55" s="12">
        <v>1343</v>
      </c>
      <c r="W55" s="12">
        <v>7559</v>
      </c>
      <c r="X55" s="12">
        <v>28667</v>
      </c>
      <c r="Y55" s="12">
        <v>36226</v>
      </c>
      <c r="Z55" s="12"/>
      <c r="AA55" s="12"/>
      <c r="AB55" s="12"/>
      <c r="AC55" s="12"/>
    </row>
    <row r="56" spans="1:29" x14ac:dyDescent="0.35">
      <c r="A56" s="9">
        <v>2021</v>
      </c>
      <c r="B56" s="9">
        <v>11</v>
      </c>
      <c r="C56" s="10" t="str">
        <f t="shared" si="0"/>
        <v>202111</v>
      </c>
      <c r="D56" s="32">
        <v>30.55</v>
      </c>
      <c r="E56" s="11"/>
      <c r="F56" s="12">
        <v>422</v>
      </c>
      <c r="G56" s="12">
        <v>373</v>
      </c>
      <c r="H56" s="12">
        <v>795</v>
      </c>
      <c r="I56" s="12">
        <v>3823</v>
      </c>
      <c r="J56" s="12">
        <v>20716</v>
      </c>
      <c r="K56" s="12">
        <v>24539</v>
      </c>
      <c r="L56" s="11"/>
      <c r="M56" s="12">
        <v>63</v>
      </c>
      <c r="N56" s="12">
        <v>25</v>
      </c>
      <c r="O56" s="12">
        <v>88</v>
      </c>
      <c r="P56" s="12">
        <v>804</v>
      </c>
      <c r="Q56" s="12">
        <v>2258</v>
      </c>
      <c r="R56" s="12">
        <v>3062</v>
      </c>
      <c r="S56" s="12"/>
      <c r="T56" s="12">
        <v>359</v>
      </c>
      <c r="U56" s="12">
        <v>348</v>
      </c>
      <c r="V56" s="12">
        <v>707</v>
      </c>
      <c r="W56" s="12">
        <v>3019</v>
      </c>
      <c r="X56" s="12">
        <v>18458</v>
      </c>
      <c r="Y56" s="12">
        <v>21477</v>
      </c>
      <c r="Z56" s="12"/>
      <c r="AA56" s="12"/>
      <c r="AB56" s="12"/>
      <c r="AC56" s="12"/>
    </row>
    <row r="57" spans="1:29" x14ac:dyDescent="0.35">
      <c r="A57" s="9">
        <v>2021</v>
      </c>
      <c r="B57" s="9">
        <v>12</v>
      </c>
      <c r="C57" s="10" t="str">
        <f t="shared" si="0"/>
        <v>202112</v>
      </c>
      <c r="D57" s="32">
        <v>31.9</v>
      </c>
      <c r="E57" s="11"/>
      <c r="F57" s="12">
        <v>622</v>
      </c>
      <c r="G57" s="12">
        <v>415</v>
      </c>
      <c r="H57" s="12">
        <v>1037</v>
      </c>
      <c r="I57" s="12">
        <v>6327</v>
      </c>
      <c r="J57" s="12">
        <v>18618</v>
      </c>
      <c r="K57" s="12">
        <v>24945</v>
      </c>
      <c r="L57" s="11"/>
      <c r="M57" s="12">
        <v>217</v>
      </c>
      <c r="N57" s="12">
        <v>98</v>
      </c>
      <c r="O57" s="12">
        <v>315</v>
      </c>
      <c r="P57" s="12">
        <v>1002</v>
      </c>
      <c r="Q57" s="12">
        <v>1705</v>
      </c>
      <c r="R57" s="12">
        <v>2707</v>
      </c>
      <c r="S57" s="12"/>
      <c r="T57" s="12">
        <v>405</v>
      </c>
      <c r="U57" s="12">
        <v>317</v>
      </c>
      <c r="V57" s="12">
        <v>722</v>
      </c>
      <c r="W57" s="12">
        <v>5325</v>
      </c>
      <c r="X57" s="12">
        <v>16913</v>
      </c>
      <c r="Y57" s="12">
        <v>22238</v>
      </c>
      <c r="Z57" s="12"/>
      <c r="AA57" s="12"/>
      <c r="AB57" s="12"/>
      <c r="AC57" s="12"/>
    </row>
    <row r="58" spans="1:29" x14ac:dyDescent="0.35">
      <c r="A58" s="17">
        <v>2022</v>
      </c>
      <c r="B58" s="17">
        <v>1</v>
      </c>
      <c r="C58" s="18" t="str">
        <f t="shared" si="0"/>
        <v>202201</v>
      </c>
      <c r="D58" s="25">
        <v>31.95</v>
      </c>
      <c r="F58" s="14">
        <v>609</v>
      </c>
      <c r="G58" s="14">
        <v>471</v>
      </c>
      <c r="H58" s="14">
        <v>1080</v>
      </c>
      <c r="I58" s="14">
        <v>5205</v>
      </c>
      <c r="J58" s="14">
        <v>21004</v>
      </c>
      <c r="K58" s="14">
        <v>26209</v>
      </c>
      <c r="M58" s="14">
        <v>163</v>
      </c>
      <c r="N58" s="14">
        <v>158</v>
      </c>
      <c r="O58" s="14">
        <v>321</v>
      </c>
      <c r="P58" s="14">
        <v>704</v>
      </c>
      <c r="Q58" s="14">
        <v>1160</v>
      </c>
      <c r="R58" s="14">
        <v>1864</v>
      </c>
      <c r="S58" s="14"/>
      <c r="T58" s="14">
        <v>446</v>
      </c>
      <c r="U58" s="14">
        <v>313</v>
      </c>
      <c r="V58" s="14">
        <v>759</v>
      </c>
      <c r="W58" s="14">
        <v>4501</v>
      </c>
      <c r="X58" s="14">
        <v>19844</v>
      </c>
      <c r="Y58" s="14">
        <v>24345</v>
      </c>
      <c r="Z58" s="14"/>
      <c r="AA58" s="14"/>
      <c r="AB58" s="14"/>
      <c r="AC58" s="14"/>
    </row>
    <row r="59" spans="1:29" x14ac:dyDescent="0.35">
      <c r="A59" s="17">
        <v>2022</v>
      </c>
      <c r="B59" s="17">
        <v>2</v>
      </c>
      <c r="C59" s="18" t="str">
        <f t="shared" si="0"/>
        <v>202202</v>
      </c>
      <c r="D59" s="25">
        <v>30.52</v>
      </c>
      <c r="F59" s="14">
        <v>493</v>
      </c>
      <c r="G59" s="14">
        <v>530</v>
      </c>
      <c r="H59" s="14">
        <v>1023</v>
      </c>
      <c r="I59" s="14">
        <v>5321</v>
      </c>
      <c r="J59" s="14">
        <v>20610</v>
      </c>
      <c r="K59" s="14">
        <v>25931</v>
      </c>
      <c r="M59" s="14">
        <v>142</v>
      </c>
      <c r="N59" s="14">
        <v>122</v>
      </c>
      <c r="O59" s="14">
        <v>264</v>
      </c>
      <c r="P59" s="14">
        <v>800</v>
      </c>
      <c r="Q59" s="14">
        <v>1509</v>
      </c>
      <c r="R59" s="14">
        <v>2309</v>
      </c>
      <c r="S59" s="14"/>
      <c r="T59" s="14">
        <v>351</v>
      </c>
      <c r="U59" s="14">
        <v>408</v>
      </c>
      <c r="V59" s="14">
        <v>759</v>
      </c>
      <c r="W59" s="14">
        <v>4521</v>
      </c>
      <c r="X59" s="14">
        <v>19101</v>
      </c>
      <c r="Y59" s="14">
        <v>23622</v>
      </c>
      <c r="Z59" s="14"/>
      <c r="AA59" s="14"/>
      <c r="AB59" s="14"/>
      <c r="AC59" s="14"/>
    </row>
    <row r="60" spans="1:29" x14ac:dyDescent="0.35">
      <c r="A60" s="17">
        <v>2022</v>
      </c>
      <c r="B60" s="17">
        <v>3</v>
      </c>
      <c r="C60" s="18" t="str">
        <f t="shared" si="0"/>
        <v>202203</v>
      </c>
      <c r="D60" s="25">
        <v>30.29</v>
      </c>
      <c r="F60" s="14">
        <v>637</v>
      </c>
      <c r="G60" s="14">
        <v>469</v>
      </c>
      <c r="H60" s="14">
        <v>1106</v>
      </c>
      <c r="I60" s="14">
        <v>5496</v>
      </c>
      <c r="J60" s="14">
        <v>18748</v>
      </c>
      <c r="K60" s="14">
        <v>24244</v>
      </c>
      <c r="M60" s="14">
        <v>279</v>
      </c>
      <c r="N60" s="14">
        <v>101</v>
      </c>
      <c r="O60" s="14">
        <v>380</v>
      </c>
      <c r="P60" s="14">
        <v>962</v>
      </c>
      <c r="Q60" s="14">
        <v>1596</v>
      </c>
      <c r="R60" s="14">
        <v>2558</v>
      </c>
      <c r="S60" s="14"/>
      <c r="T60" s="14">
        <v>358</v>
      </c>
      <c r="U60" s="14">
        <v>368</v>
      </c>
      <c r="V60" s="14">
        <v>726</v>
      </c>
      <c r="W60" s="14">
        <v>4534</v>
      </c>
      <c r="X60" s="14">
        <v>17152</v>
      </c>
      <c r="Y60" s="14">
        <v>21686</v>
      </c>
      <c r="Z60" s="14"/>
      <c r="AA60" s="14"/>
      <c r="AB60" s="14"/>
      <c r="AC60" s="14"/>
    </row>
    <row r="61" spans="1:29" x14ac:dyDescent="0.35">
      <c r="A61" s="17">
        <v>2022</v>
      </c>
      <c r="B61" s="17">
        <v>4</v>
      </c>
      <c r="C61" s="18" t="str">
        <f t="shared" si="0"/>
        <v>202204</v>
      </c>
      <c r="D61" s="25">
        <v>29.48</v>
      </c>
      <c r="F61" s="14">
        <v>640</v>
      </c>
      <c r="G61" s="14">
        <v>384</v>
      </c>
      <c r="H61" s="14">
        <v>1024</v>
      </c>
      <c r="I61" s="14">
        <v>5654</v>
      </c>
      <c r="J61" s="14">
        <v>17824</v>
      </c>
      <c r="K61" s="14">
        <v>23478</v>
      </c>
      <c r="M61" s="14">
        <v>267</v>
      </c>
      <c r="N61" s="14">
        <v>89</v>
      </c>
      <c r="O61" s="14">
        <v>356</v>
      </c>
      <c r="P61" s="14">
        <v>1037</v>
      </c>
      <c r="Q61" s="14">
        <v>1524</v>
      </c>
      <c r="R61" s="14">
        <v>2561</v>
      </c>
      <c r="S61" s="14"/>
      <c r="T61" s="14">
        <v>373</v>
      </c>
      <c r="U61" s="14">
        <v>295</v>
      </c>
      <c r="V61" s="14">
        <v>668</v>
      </c>
      <c r="W61" s="14">
        <v>4617</v>
      </c>
      <c r="X61" s="14">
        <v>16300</v>
      </c>
      <c r="Y61" s="14">
        <v>20917</v>
      </c>
      <c r="Z61" s="14"/>
      <c r="AA61" s="14"/>
      <c r="AB61" s="14"/>
      <c r="AC61" s="14"/>
    </row>
    <row r="62" spans="1:29" x14ac:dyDescent="0.35">
      <c r="A62" s="17">
        <v>2022</v>
      </c>
      <c r="B62" s="17">
        <v>5</v>
      </c>
      <c r="C62" s="18" t="str">
        <f t="shared" si="0"/>
        <v>202205</v>
      </c>
      <c r="D62" s="25">
        <v>29.48</v>
      </c>
      <c r="F62" s="14">
        <v>590</v>
      </c>
      <c r="G62" s="14">
        <v>416</v>
      </c>
      <c r="H62" s="14">
        <v>1006</v>
      </c>
      <c r="I62" s="14">
        <v>5345</v>
      </c>
      <c r="J62" s="14">
        <v>17690</v>
      </c>
      <c r="K62" s="14">
        <v>23035</v>
      </c>
      <c r="M62" s="14">
        <v>129</v>
      </c>
      <c r="N62" s="14">
        <v>129</v>
      </c>
      <c r="O62" s="14">
        <v>258</v>
      </c>
      <c r="P62" s="14">
        <v>1011</v>
      </c>
      <c r="Q62" s="14">
        <v>1945</v>
      </c>
      <c r="R62" s="14">
        <v>2956</v>
      </c>
      <c r="S62" s="14"/>
      <c r="T62" s="14">
        <v>461</v>
      </c>
      <c r="U62" s="14">
        <v>287</v>
      </c>
      <c r="V62" s="14">
        <v>748</v>
      </c>
      <c r="W62" s="14">
        <v>4334</v>
      </c>
      <c r="X62" s="14">
        <v>15745</v>
      </c>
      <c r="Y62" s="14">
        <v>20079</v>
      </c>
      <c r="Z62" s="14"/>
      <c r="AA62" s="14"/>
      <c r="AB62" s="14"/>
      <c r="AC62" s="14"/>
    </row>
    <row r="63" spans="1:29" x14ac:dyDescent="0.35">
      <c r="A63" s="17">
        <v>2022</v>
      </c>
      <c r="B63" s="17">
        <v>6</v>
      </c>
      <c r="C63" s="18" t="str">
        <f t="shared" si="0"/>
        <v>202206</v>
      </c>
      <c r="D63" s="25">
        <v>30.67</v>
      </c>
      <c r="F63" s="14">
        <v>1238</v>
      </c>
      <c r="G63" s="14">
        <v>1165</v>
      </c>
      <c r="H63" s="14">
        <v>2403</v>
      </c>
      <c r="I63" s="14">
        <v>9614</v>
      </c>
      <c r="J63" s="14">
        <v>35050</v>
      </c>
      <c r="K63" s="14">
        <v>44664</v>
      </c>
      <c r="M63" s="14">
        <v>588</v>
      </c>
      <c r="N63" s="14">
        <v>369</v>
      </c>
      <c r="O63" s="14">
        <v>957</v>
      </c>
      <c r="P63" s="14">
        <v>1714</v>
      </c>
      <c r="Q63" s="14">
        <v>4093</v>
      </c>
      <c r="R63" s="14">
        <v>5807</v>
      </c>
      <c r="S63" s="14"/>
      <c r="T63" s="14">
        <v>650</v>
      </c>
      <c r="U63" s="14">
        <v>796</v>
      </c>
      <c r="V63" s="14">
        <v>1446</v>
      </c>
      <c r="W63" s="14">
        <v>7900</v>
      </c>
      <c r="X63" s="14">
        <v>30957</v>
      </c>
      <c r="Y63" s="14">
        <v>38857</v>
      </c>
      <c r="Z63" s="14"/>
      <c r="AA63" s="14"/>
      <c r="AB63" s="14"/>
      <c r="AC63" s="14"/>
    </row>
    <row r="64" spans="1:29" x14ac:dyDescent="0.35">
      <c r="A64" s="17">
        <v>2022</v>
      </c>
      <c r="B64" s="17">
        <v>7</v>
      </c>
      <c r="C64" s="18" t="str">
        <f t="shared" si="0"/>
        <v>202207</v>
      </c>
      <c r="D64" s="25">
        <v>30.71</v>
      </c>
      <c r="F64" s="14">
        <v>1123</v>
      </c>
      <c r="G64" s="14">
        <v>1803</v>
      </c>
      <c r="H64" s="14">
        <v>2926</v>
      </c>
      <c r="I64" s="14">
        <v>14868</v>
      </c>
      <c r="J64" s="14">
        <v>54913</v>
      </c>
      <c r="K64" s="14">
        <v>69781</v>
      </c>
      <c r="M64" s="14">
        <v>427</v>
      </c>
      <c r="N64" s="14">
        <v>430</v>
      </c>
      <c r="O64" s="14">
        <v>857</v>
      </c>
      <c r="P64" s="14">
        <v>2188</v>
      </c>
      <c r="Q64" s="14">
        <v>5560</v>
      </c>
      <c r="R64" s="14">
        <v>7748</v>
      </c>
      <c r="S64" s="14"/>
      <c r="T64" s="14">
        <v>696</v>
      </c>
      <c r="U64" s="14">
        <v>1373</v>
      </c>
      <c r="V64" s="14">
        <v>2069</v>
      </c>
      <c r="W64" s="14">
        <v>12680</v>
      </c>
      <c r="X64" s="14">
        <v>49353</v>
      </c>
      <c r="Y64" s="14">
        <v>62033</v>
      </c>
      <c r="Z64" s="14"/>
      <c r="AA64" s="14"/>
      <c r="AB64" s="14"/>
      <c r="AC64" s="14"/>
    </row>
    <row r="65" spans="1:29" x14ac:dyDescent="0.35">
      <c r="A65" s="17">
        <v>2022</v>
      </c>
      <c r="B65" s="17">
        <v>8</v>
      </c>
      <c r="C65" s="18" t="str">
        <f t="shared" si="0"/>
        <v>202208</v>
      </c>
      <c r="D65" s="25">
        <v>29.52</v>
      </c>
      <c r="F65" s="14">
        <v>1434</v>
      </c>
      <c r="G65" s="14">
        <v>2043</v>
      </c>
      <c r="H65" s="14">
        <v>3477</v>
      </c>
      <c r="I65" s="14">
        <v>14500</v>
      </c>
      <c r="J65" s="14">
        <v>57225</v>
      </c>
      <c r="K65" s="14">
        <v>71725</v>
      </c>
      <c r="M65" s="14">
        <v>691</v>
      </c>
      <c r="N65" s="14">
        <v>654</v>
      </c>
      <c r="O65" s="14">
        <v>1345</v>
      </c>
      <c r="P65" s="14">
        <v>2304</v>
      </c>
      <c r="Q65" s="14">
        <v>4981</v>
      </c>
      <c r="R65" s="14">
        <v>7285</v>
      </c>
      <c r="S65" s="14"/>
      <c r="T65" s="14">
        <v>743</v>
      </c>
      <c r="U65" s="14">
        <v>1389</v>
      </c>
      <c r="V65" s="14">
        <v>2132</v>
      </c>
      <c r="W65" s="14">
        <v>12196</v>
      </c>
      <c r="X65" s="14">
        <v>52244</v>
      </c>
      <c r="Y65" s="14">
        <v>64440</v>
      </c>
      <c r="Z65" s="14"/>
      <c r="AA65" s="14"/>
      <c r="AB65" s="14"/>
      <c r="AC65" s="14"/>
    </row>
    <row r="66" spans="1:29" x14ac:dyDescent="0.35">
      <c r="A66" s="17">
        <v>2022</v>
      </c>
      <c r="B66" s="17">
        <v>9</v>
      </c>
      <c r="C66" s="18" t="str">
        <f t="shared" si="0"/>
        <v>202209</v>
      </c>
      <c r="D66" s="25">
        <v>30.52</v>
      </c>
      <c r="F66" s="14">
        <v>1456</v>
      </c>
      <c r="G66" s="14">
        <v>1776</v>
      </c>
      <c r="H66" s="14">
        <v>3232</v>
      </c>
      <c r="I66" s="14">
        <v>14571</v>
      </c>
      <c r="J66" s="14">
        <v>55447</v>
      </c>
      <c r="K66" s="14">
        <v>70018</v>
      </c>
      <c r="M66" s="14">
        <v>637</v>
      </c>
      <c r="N66" s="14">
        <v>585</v>
      </c>
      <c r="O66" s="14">
        <v>1222</v>
      </c>
      <c r="P66" s="14">
        <v>2339</v>
      </c>
      <c r="Q66" s="14">
        <v>5250</v>
      </c>
      <c r="R66" s="14">
        <v>7589</v>
      </c>
      <c r="S66" s="14"/>
      <c r="T66" s="14">
        <v>819</v>
      </c>
      <c r="U66" s="14">
        <v>1191</v>
      </c>
      <c r="V66" s="14">
        <v>2010</v>
      </c>
      <c r="W66" s="14">
        <v>12232</v>
      </c>
      <c r="X66" s="14">
        <v>50197</v>
      </c>
      <c r="Y66" s="14">
        <v>62429</v>
      </c>
      <c r="Z66" s="14"/>
      <c r="AA66" s="14"/>
      <c r="AB66" s="14"/>
      <c r="AC66" s="14"/>
    </row>
    <row r="67" spans="1:29" x14ac:dyDescent="0.35">
      <c r="A67" s="17">
        <v>2022</v>
      </c>
      <c r="B67" s="17">
        <v>10</v>
      </c>
      <c r="C67" s="18" t="str">
        <f t="shared" si="0"/>
        <v>202210</v>
      </c>
      <c r="D67" s="25">
        <v>29.86</v>
      </c>
      <c r="F67" s="14">
        <v>882</v>
      </c>
      <c r="G67" s="14">
        <v>1179</v>
      </c>
      <c r="H67" s="14">
        <v>2061</v>
      </c>
      <c r="I67" s="14">
        <v>9327</v>
      </c>
      <c r="J67" s="14">
        <v>32908</v>
      </c>
      <c r="K67" s="14">
        <v>42235</v>
      </c>
      <c r="M67" s="14">
        <v>362</v>
      </c>
      <c r="N67" s="14">
        <v>301</v>
      </c>
      <c r="O67" s="14">
        <v>663</v>
      </c>
      <c r="P67" s="14">
        <v>1609</v>
      </c>
      <c r="Q67" s="14">
        <v>3585</v>
      </c>
      <c r="R67" s="14">
        <v>5194</v>
      </c>
      <c r="S67" s="14"/>
      <c r="T67" s="14">
        <v>520</v>
      </c>
      <c r="U67" s="14">
        <v>878</v>
      </c>
      <c r="V67" s="14">
        <v>1398</v>
      </c>
      <c r="W67" s="14">
        <v>7718</v>
      </c>
      <c r="X67" s="14">
        <v>29323</v>
      </c>
      <c r="Y67" s="14">
        <v>37041</v>
      </c>
      <c r="Z67" s="14"/>
      <c r="AA67" s="14"/>
      <c r="AB67" s="14"/>
      <c r="AC67" s="14"/>
    </row>
    <row r="68" spans="1:29" x14ac:dyDescent="0.35">
      <c r="A68" s="17">
        <v>2022</v>
      </c>
      <c r="B68" s="17">
        <v>11</v>
      </c>
      <c r="C68" s="18" t="str">
        <f t="shared" si="0"/>
        <v>202211</v>
      </c>
      <c r="D68" s="25">
        <v>30.67</v>
      </c>
      <c r="F68" s="14">
        <v>474</v>
      </c>
      <c r="G68" s="14">
        <v>419</v>
      </c>
      <c r="H68" s="14">
        <v>893</v>
      </c>
      <c r="I68" s="14">
        <v>3972</v>
      </c>
      <c r="J68" s="14">
        <v>21581</v>
      </c>
      <c r="K68" s="14">
        <v>25553</v>
      </c>
      <c r="M68" s="14">
        <v>109</v>
      </c>
      <c r="N68" s="14">
        <v>41</v>
      </c>
      <c r="O68" s="14">
        <v>150</v>
      </c>
      <c r="P68" s="14">
        <v>870</v>
      </c>
      <c r="Q68" s="14">
        <v>2438</v>
      </c>
      <c r="R68" s="14">
        <v>3308</v>
      </c>
      <c r="S68" s="14"/>
      <c r="T68" s="14">
        <v>365</v>
      </c>
      <c r="U68" s="14">
        <v>378</v>
      </c>
      <c r="V68" s="14">
        <v>743</v>
      </c>
      <c r="W68" s="14">
        <v>3102</v>
      </c>
      <c r="X68" s="14">
        <v>19143</v>
      </c>
      <c r="Y68" s="14">
        <v>22245</v>
      </c>
      <c r="Z68" s="14"/>
      <c r="AA68" s="14"/>
      <c r="AB68" s="14"/>
      <c r="AC68" s="14"/>
    </row>
    <row r="69" spans="1:29" x14ac:dyDescent="0.35">
      <c r="A69" s="17">
        <v>2022</v>
      </c>
      <c r="B69" s="17">
        <v>12</v>
      </c>
      <c r="C69" s="18" t="str">
        <f t="shared" si="0"/>
        <v>202212</v>
      </c>
      <c r="D69" s="25">
        <v>31.63</v>
      </c>
      <c r="F69" s="14">
        <v>653</v>
      </c>
      <c r="G69" s="14">
        <v>435</v>
      </c>
      <c r="H69" s="14">
        <v>1088</v>
      </c>
      <c r="I69" s="14">
        <v>6526</v>
      </c>
      <c r="J69" s="14">
        <v>19158</v>
      </c>
      <c r="K69" s="14">
        <v>25684</v>
      </c>
      <c r="M69" s="14">
        <v>227</v>
      </c>
      <c r="N69" s="14">
        <v>103</v>
      </c>
      <c r="O69" s="14">
        <v>330</v>
      </c>
      <c r="P69" s="14">
        <v>1036</v>
      </c>
      <c r="Q69" s="14">
        <v>1752</v>
      </c>
      <c r="R69" s="14">
        <v>2788</v>
      </c>
      <c r="S69" s="14"/>
      <c r="T69" s="14">
        <v>426</v>
      </c>
      <c r="U69" s="14">
        <v>332</v>
      </c>
      <c r="V69" s="14">
        <v>758</v>
      </c>
      <c r="W69" s="14">
        <v>5490</v>
      </c>
      <c r="X69" s="14">
        <v>17406</v>
      </c>
      <c r="Y69" s="14">
        <v>22896</v>
      </c>
      <c r="Z69" s="14"/>
      <c r="AA69" s="14"/>
      <c r="AB69" s="14"/>
      <c r="AC69" s="14"/>
    </row>
    <row r="70" spans="1:29" x14ac:dyDescent="0.35">
      <c r="A70" s="9">
        <v>2023</v>
      </c>
      <c r="B70" s="9">
        <v>1</v>
      </c>
      <c r="C70" s="10" t="str">
        <f t="shared" si="0"/>
        <v>202301</v>
      </c>
      <c r="D70" s="32">
        <v>32.08</v>
      </c>
      <c r="E70" s="11"/>
      <c r="F70" s="12">
        <v>576</v>
      </c>
      <c r="G70" s="12">
        <v>447</v>
      </c>
      <c r="H70" s="12">
        <v>1023</v>
      </c>
      <c r="I70" s="12">
        <v>5219</v>
      </c>
      <c r="J70" s="12">
        <v>21060</v>
      </c>
      <c r="K70" s="12">
        <v>26279</v>
      </c>
      <c r="L70" s="11"/>
      <c r="M70" s="12">
        <v>135</v>
      </c>
      <c r="N70" s="12">
        <v>129</v>
      </c>
      <c r="O70" s="12">
        <v>264</v>
      </c>
      <c r="P70" s="12">
        <v>773</v>
      </c>
      <c r="Q70" s="12">
        <v>1273</v>
      </c>
      <c r="R70" s="12">
        <v>2046</v>
      </c>
      <c r="S70" s="12"/>
      <c r="T70" s="12">
        <v>441</v>
      </c>
      <c r="U70" s="12">
        <v>318</v>
      </c>
      <c r="V70" s="12">
        <v>759</v>
      </c>
      <c r="W70" s="12">
        <v>4446</v>
      </c>
      <c r="X70" s="12">
        <v>19787</v>
      </c>
      <c r="Y70" s="12">
        <v>24233</v>
      </c>
      <c r="Z70" s="12"/>
      <c r="AA70" s="12"/>
      <c r="AB70" s="12"/>
      <c r="AC70" s="12"/>
    </row>
    <row r="71" spans="1:29" x14ac:dyDescent="0.35">
      <c r="A71" s="9">
        <v>2023</v>
      </c>
      <c r="B71" s="9">
        <v>2</v>
      </c>
      <c r="C71" s="10" t="str">
        <f t="shared" si="0"/>
        <v>202302</v>
      </c>
      <c r="D71" s="32">
        <v>30.52</v>
      </c>
      <c r="E71" s="11"/>
      <c r="F71" s="12">
        <v>493</v>
      </c>
      <c r="G71" s="12">
        <v>530</v>
      </c>
      <c r="H71" s="12">
        <v>1023</v>
      </c>
      <c r="I71" s="12">
        <v>5353</v>
      </c>
      <c r="J71" s="12">
        <v>20741</v>
      </c>
      <c r="K71" s="12">
        <v>26094</v>
      </c>
      <c r="L71" s="11"/>
      <c r="M71" s="12">
        <v>142</v>
      </c>
      <c r="N71" s="12">
        <v>122</v>
      </c>
      <c r="O71" s="12">
        <v>264</v>
      </c>
      <c r="P71" s="12">
        <v>847</v>
      </c>
      <c r="Q71" s="12">
        <v>1597</v>
      </c>
      <c r="R71" s="12">
        <v>2444</v>
      </c>
      <c r="S71" s="12"/>
      <c r="T71" s="12">
        <v>351</v>
      </c>
      <c r="U71" s="12">
        <v>408</v>
      </c>
      <c r="V71" s="12">
        <v>759</v>
      </c>
      <c r="W71" s="12">
        <v>4506</v>
      </c>
      <c r="X71" s="12">
        <v>19144</v>
      </c>
      <c r="Y71" s="12">
        <v>23650</v>
      </c>
      <c r="Z71" s="12"/>
      <c r="AA71" s="12"/>
      <c r="AB71" s="12"/>
      <c r="AC71" s="12"/>
    </row>
    <row r="72" spans="1:29" x14ac:dyDescent="0.35">
      <c r="A72" s="9">
        <v>2023</v>
      </c>
      <c r="B72" s="9">
        <v>3</v>
      </c>
      <c r="C72" s="10" t="str">
        <f t="shared" si="0"/>
        <v>202303</v>
      </c>
      <c r="D72" s="32">
        <v>30.33</v>
      </c>
      <c r="E72" s="11"/>
      <c r="F72" s="12">
        <v>637</v>
      </c>
      <c r="G72" s="12">
        <v>469</v>
      </c>
      <c r="H72" s="12">
        <v>1106</v>
      </c>
      <c r="I72" s="12">
        <v>5506</v>
      </c>
      <c r="J72" s="12">
        <v>18788</v>
      </c>
      <c r="K72" s="12">
        <v>24294</v>
      </c>
      <c r="L72" s="11"/>
      <c r="M72" s="12">
        <v>279</v>
      </c>
      <c r="N72" s="12">
        <v>101</v>
      </c>
      <c r="O72" s="12">
        <v>380</v>
      </c>
      <c r="P72" s="12">
        <v>1023</v>
      </c>
      <c r="Q72" s="12">
        <v>1697</v>
      </c>
      <c r="R72" s="12">
        <v>2720</v>
      </c>
      <c r="S72" s="12"/>
      <c r="T72" s="12">
        <v>358</v>
      </c>
      <c r="U72" s="12">
        <v>368</v>
      </c>
      <c r="V72" s="12">
        <v>726</v>
      </c>
      <c r="W72" s="12">
        <v>4483</v>
      </c>
      <c r="X72" s="12">
        <v>17091</v>
      </c>
      <c r="Y72" s="12">
        <v>21574</v>
      </c>
      <c r="Z72" s="12"/>
      <c r="AA72" s="12"/>
      <c r="AB72" s="12"/>
      <c r="AC72" s="12"/>
    </row>
    <row r="73" spans="1:29" x14ac:dyDescent="0.35">
      <c r="A73" s="9">
        <v>2023</v>
      </c>
      <c r="B73" s="9">
        <v>4</v>
      </c>
      <c r="C73" s="10" t="str">
        <f t="shared" si="0"/>
        <v>202304</v>
      </c>
      <c r="D73" s="32">
        <v>28.66</v>
      </c>
      <c r="E73" s="11"/>
      <c r="F73" s="12">
        <v>597</v>
      </c>
      <c r="G73" s="12">
        <v>358</v>
      </c>
      <c r="H73" s="12">
        <v>955</v>
      </c>
      <c r="I73" s="12">
        <v>5564</v>
      </c>
      <c r="J73" s="12">
        <v>17539</v>
      </c>
      <c r="K73" s="12">
        <v>23103</v>
      </c>
      <c r="L73" s="11"/>
      <c r="M73" s="12">
        <v>198</v>
      </c>
      <c r="N73" s="12">
        <v>66</v>
      </c>
      <c r="O73" s="12">
        <v>264</v>
      </c>
      <c r="P73" s="12">
        <v>882</v>
      </c>
      <c r="Q73" s="12">
        <v>1297</v>
      </c>
      <c r="R73" s="12">
        <v>2179</v>
      </c>
      <c r="S73" s="12"/>
      <c r="T73" s="12">
        <v>399</v>
      </c>
      <c r="U73" s="12">
        <v>292</v>
      </c>
      <c r="V73" s="12">
        <v>691</v>
      </c>
      <c r="W73" s="12">
        <v>4682</v>
      </c>
      <c r="X73" s="12">
        <v>16242</v>
      </c>
      <c r="Y73" s="12">
        <v>20924</v>
      </c>
      <c r="Z73" s="12"/>
      <c r="AA73" s="12"/>
      <c r="AB73" s="12"/>
      <c r="AC73" s="12"/>
    </row>
    <row r="74" spans="1:29" x14ac:dyDescent="0.35">
      <c r="A74" s="9">
        <v>2023</v>
      </c>
      <c r="B74" s="9">
        <v>5</v>
      </c>
      <c r="C74" s="10" t="str">
        <f t="shared" si="0"/>
        <v>202305</v>
      </c>
      <c r="D74" s="32">
        <v>28.81</v>
      </c>
      <c r="E74" s="11"/>
      <c r="F74" s="12">
        <v>599</v>
      </c>
      <c r="G74" s="12">
        <v>422</v>
      </c>
      <c r="H74" s="12">
        <v>1021</v>
      </c>
      <c r="I74" s="12">
        <v>5376</v>
      </c>
      <c r="J74" s="12">
        <v>17792</v>
      </c>
      <c r="K74" s="12">
        <v>23168</v>
      </c>
      <c r="L74" s="11"/>
      <c r="M74" s="12">
        <v>128</v>
      </c>
      <c r="N74" s="12">
        <v>128</v>
      </c>
      <c r="O74" s="12">
        <v>256</v>
      </c>
      <c r="P74" s="12">
        <v>907</v>
      </c>
      <c r="Q74" s="12">
        <v>1746</v>
      </c>
      <c r="R74" s="12">
        <v>2653</v>
      </c>
      <c r="S74" s="12"/>
      <c r="T74" s="12">
        <v>471</v>
      </c>
      <c r="U74" s="12">
        <v>294</v>
      </c>
      <c r="V74" s="12">
        <v>765</v>
      </c>
      <c r="W74" s="12">
        <v>4469</v>
      </c>
      <c r="X74" s="12">
        <v>16046</v>
      </c>
      <c r="Y74" s="12">
        <v>20515</v>
      </c>
      <c r="Z74" s="12"/>
      <c r="AA74" s="12"/>
      <c r="AB74" s="12"/>
      <c r="AC74" s="12"/>
    </row>
    <row r="75" spans="1:29" x14ac:dyDescent="0.35">
      <c r="A75" s="9">
        <v>2023</v>
      </c>
      <c r="B75" s="9">
        <v>6</v>
      </c>
      <c r="C75" s="10" t="str">
        <f t="shared" ref="C75:C129" si="1">CONCATENATE(A75,IF(B75&lt;10,0,""),B75)</f>
        <v>202306</v>
      </c>
      <c r="D75" s="32">
        <v>30.67</v>
      </c>
      <c r="E75" s="11"/>
      <c r="F75" s="12">
        <v>1211</v>
      </c>
      <c r="G75" s="12">
        <v>1140</v>
      </c>
      <c r="H75" s="12">
        <v>2351</v>
      </c>
      <c r="I75" s="12">
        <v>9337</v>
      </c>
      <c r="J75" s="12">
        <v>34045</v>
      </c>
      <c r="K75" s="12">
        <v>43382</v>
      </c>
      <c r="L75" s="11"/>
      <c r="M75" s="12">
        <v>574</v>
      </c>
      <c r="N75" s="12">
        <v>360</v>
      </c>
      <c r="O75" s="12">
        <v>934</v>
      </c>
      <c r="P75" s="12">
        <v>1591</v>
      </c>
      <c r="Q75" s="12">
        <v>3799</v>
      </c>
      <c r="R75" s="12">
        <v>5390</v>
      </c>
      <c r="S75" s="12"/>
      <c r="T75" s="12">
        <v>637</v>
      </c>
      <c r="U75" s="12">
        <v>780</v>
      </c>
      <c r="V75" s="12">
        <v>1417</v>
      </c>
      <c r="W75" s="12">
        <v>7746</v>
      </c>
      <c r="X75" s="12">
        <v>30246</v>
      </c>
      <c r="Y75" s="12">
        <v>37992</v>
      </c>
      <c r="Z75" s="12"/>
      <c r="AA75" s="12"/>
      <c r="AB75" s="12"/>
      <c r="AC75" s="12"/>
    </row>
    <row r="76" spans="1:29" x14ac:dyDescent="0.35">
      <c r="A76" s="9">
        <v>2023</v>
      </c>
      <c r="B76" s="9">
        <v>7</v>
      </c>
      <c r="C76" s="10" t="str">
        <f t="shared" si="1"/>
        <v>202307</v>
      </c>
      <c r="D76" s="32">
        <v>30.67</v>
      </c>
      <c r="E76" s="11"/>
      <c r="F76" s="12">
        <v>1123</v>
      </c>
      <c r="G76" s="12">
        <v>1803</v>
      </c>
      <c r="H76" s="12">
        <v>2926</v>
      </c>
      <c r="I76" s="12">
        <v>14803</v>
      </c>
      <c r="J76" s="12">
        <v>54675</v>
      </c>
      <c r="K76" s="12">
        <v>69478</v>
      </c>
      <c r="L76" s="11"/>
      <c r="M76" s="12">
        <v>427</v>
      </c>
      <c r="N76" s="12">
        <v>430</v>
      </c>
      <c r="O76" s="12">
        <v>857</v>
      </c>
      <c r="P76" s="12">
        <v>2060</v>
      </c>
      <c r="Q76" s="12">
        <v>5237</v>
      </c>
      <c r="R76" s="12">
        <v>7297</v>
      </c>
      <c r="S76" s="12"/>
      <c r="T76" s="12">
        <v>696</v>
      </c>
      <c r="U76" s="12">
        <v>1373</v>
      </c>
      <c r="V76" s="12">
        <v>2069</v>
      </c>
      <c r="W76" s="12">
        <v>12743</v>
      </c>
      <c r="X76" s="12">
        <v>49438</v>
      </c>
      <c r="Y76" s="12">
        <v>62181</v>
      </c>
      <c r="Z76" s="12"/>
      <c r="AA76" s="12"/>
      <c r="AB76" s="12"/>
      <c r="AC76" s="12"/>
    </row>
    <row r="77" spans="1:29" x14ac:dyDescent="0.35">
      <c r="A77" s="9">
        <v>2023</v>
      </c>
      <c r="B77" s="9">
        <v>8</v>
      </c>
      <c r="C77" s="10" t="str">
        <f t="shared" si="1"/>
        <v>202308</v>
      </c>
      <c r="D77" s="32">
        <v>29.57</v>
      </c>
      <c r="E77" s="11"/>
      <c r="F77" s="12">
        <v>1434</v>
      </c>
      <c r="G77" s="12">
        <v>2043</v>
      </c>
      <c r="H77" s="12">
        <v>3477</v>
      </c>
      <c r="I77" s="12">
        <v>14425</v>
      </c>
      <c r="J77" s="12">
        <v>56932</v>
      </c>
      <c r="K77" s="12">
        <v>71357</v>
      </c>
      <c r="L77" s="11"/>
      <c r="M77" s="12">
        <v>691</v>
      </c>
      <c r="N77" s="12">
        <v>654</v>
      </c>
      <c r="O77" s="12">
        <v>1345</v>
      </c>
      <c r="P77" s="12">
        <v>2213</v>
      </c>
      <c r="Q77" s="12">
        <v>4785</v>
      </c>
      <c r="R77" s="12">
        <v>6998</v>
      </c>
      <c r="S77" s="12"/>
      <c r="T77" s="12">
        <v>743</v>
      </c>
      <c r="U77" s="12">
        <v>1389</v>
      </c>
      <c r="V77" s="12">
        <v>2132</v>
      </c>
      <c r="W77" s="12">
        <v>12212</v>
      </c>
      <c r="X77" s="12">
        <v>52147</v>
      </c>
      <c r="Y77" s="12">
        <v>64359</v>
      </c>
      <c r="Z77" s="12"/>
      <c r="AA77" s="12"/>
      <c r="AB77" s="12"/>
      <c r="AC77" s="12"/>
    </row>
    <row r="78" spans="1:29" x14ac:dyDescent="0.35">
      <c r="A78" s="9">
        <v>2023</v>
      </c>
      <c r="B78" s="9">
        <v>9</v>
      </c>
      <c r="C78" s="10" t="str">
        <f t="shared" si="1"/>
        <v>202309</v>
      </c>
      <c r="D78" s="32">
        <v>30.52</v>
      </c>
      <c r="E78" s="11"/>
      <c r="F78" s="12">
        <v>1456</v>
      </c>
      <c r="G78" s="12">
        <v>1776</v>
      </c>
      <c r="H78" s="12">
        <v>3232</v>
      </c>
      <c r="I78" s="12">
        <v>14438</v>
      </c>
      <c r="J78" s="12">
        <v>54940</v>
      </c>
      <c r="K78" s="12">
        <v>69378</v>
      </c>
      <c r="L78" s="11"/>
      <c r="M78" s="12">
        <v>637</v>
      </c>
      <c r="N78" s="12">
        <v>585</v>
      </c>
      <c r="O78" s="12">
        <v>1222</v>
      </c>
      <c r="P78" s="12">
        <v>2235</v>
      </c>
      <c r="Q78" s="12">
        <v>5014</v>
      </c>
      <c r="R78" s="12">
        <v>7249</v>
      </c>
      <c r="S78" s="12"/>
      <c r="T78" s="12">
        <v>819</v>
      </c>
      <c r="U78" s="12">
        <v>1191</v>
      </c>
      <c r="V78" s="12">
        <v>2010</v>
      </c>
      <c r="W78" s="12">
        <v>12203</v>
      </c>
      <c r="X78" s="12">
        <v>49926</v>
      </c>
      <c r="Y78" s="12">
        <v>62129</v>
      </c>
      <c r="Z78" s="12"/>
      <c r="AA78" s="12"/>
      <c r="AB78" s="12"/>
      <c r="AC78" s="12"/>
    </row>
    <row r="79" spans="1:29" x14ac:dyDescent="0.35">
      <c r="A79" s="9">
        <v>2023</v>
      </c>
      <c r="B79" s="9">
        <v>10</v>
      </c>
      <c r="C79" s="10" t="str">
        <f t="shared" si="1"/>
        <v>202310</v>
      </c>
      <c r="D79" s="32">
        <v>29.86</v>
      </c>
      <c r="E79" s="11"/>
      <c r="F79" s="12">
        <v>903</v>
      </c>
      <c r="G79" s="12">
        <v>1206</v>
      </c>
      <c r="H79" s="12">
        <v>2109</v>
      </c>
      <c r="I79" s="12">
        <v>9510</v>
      </c>
      <c r="J79" s="12">
        <v>33544</v>
      </c>
      <c r="K79" s="12">
        <v>43054</v>
      </c>
      <c r="L79" s="11"/>
      <c r="M79" s="12">
        <v>370</v>
      </c>
      <c r="N79" s="12">
        <v>307</v>
      </c>
      <c r="O79" s="12">
        <v>677</v>
      </c>
      <c r="P79" s="12">
        <v>1633</v>
      </c>
      <c r="Q79" s="12">
        <v>3639</v>
      </c>
      <c r="R79" s="12">
        <v>5272</v>
      </c>
      <c r="S79" s="12"/>
      <c r="T79" s="12">
        <v>533</v>
      </c>
      <c r="U79" s="12">
        <v>899</v>
      </c>
      <c r="V79" s="12">
        <v>1432</v>
      </c>
      <c r="W79" s="12">
        <v>7877</v>
      </c>
      <c r="X79" s="12">
        <v>29905</v>
      </c>
      <c r="Y79" s="12">
        <v>37782</v>
      </c>
      <c r="Z79" s="12"/>
      <c r="AA79" s="12"/>
      <c r="AB79" s="12"/>
      <c r="AC79" s="12"/>
    </row>
    <row r="80" spans="1:29" x14ac:dyDescent="0.35">
      <c r="A80" s="9">
        <v>2023</v>
      </c>
      <c r="B80" s="9">
        <v>11</v>
      </c>
      <c r="C80" s="10" t="str">
        <f t="shared" si="1"/>
        <v>202311</v>
      </c>
      <c r="D80" s="32">
        <v>30.67</v>
      </c>
      <c r="E80" s="11"/>
      <c r="F80" s="12">
        <v>445</v>
      </c>
      <c r="G80" s="12">
        <v>392</v>
      </c>
      <c r="H80" s="12">
        <v>837</v>
      </c>
      <c r="I80" s="12">
        <v>3964</v>
      </c>
      <c r="J80" s="12">
        <v>21536</v>
      </c>
      <c r="K80" s="12">
        <v>25500</v>
      </c>
      <c r="L80" s="11"/>
      <c r="M80" s="12">
        <v>66</v>
      </c>
      <c r="N80" s="12">
        <v>26</v>
      </c>
      <c r="O80" s="12">
        <v>92</v>
      </c>
      <c r="P80" s="12">
        <v>847</v>
      </c>
      <c r="Q80" s="12">
        <v>2375</v>
      </c>
      <c r="R80" s="12">
        <v>3222</v>
      </c>
      <c r="S80" s="12"/>
      <c r="T80" s="12">
        <v>379</v>
      </c>
      <c r="U80" s="12">
        <v>366</v>
      </c>
      <c r="V80" s="12">
        <v>745</v>
      </c>
      <c r="W80" s="12">
        <v>3117</v>
      </c>
      <c r="X80" s="12">
        <v>19161</v>
      </c>
      <c r="Y80" s="12">
        <v>22278</v>
      </c>
      <c r="Z80" s="12"/>
      <c r="AA80" s="12"/>
      <c r="AB80" s="12"/>
      <c r="AC80" s="12"/>
    </row>
    <row r="81" spans="1:29" x14ac:dyDescent="0.35">
      <c r="A81" s="9">
        <v>2023</v>
      </c>
      <c r="B81" s="9">
        <v>12</v>
      </c>
      <c r="C81" s="10" t="str">
        <f t="shared" si="1"/>
        <v>202312</v>
      </c>
      <c r="D81" s="32">
        <v>31.63</v>
      </c>
      <c r="E81" s="11"/>
      <c r="F81" s="12">
        <v>653</v>
      </c>
      <c r="G81" s="12">
        <v>435</v>
      </c>
      <c r="H81" s="12">
        <v>1088</v>
      </c>
      <c r="I81" s="12">
        <v>6565</v>
      </c>
      <c r="J81" s="12">
        <v>19277</v>
      </c>
      <c r="K81" s="12">
        <v>25842</v>
      </c>
      <c r="L81" s="11"/>
      <c r="M81" s="12">
        <v>227</v>
      </c>
      <c r="N81" s="12">
        <v>103</v>
      </c>
      <c r="O81" s="12">
        <v>330</v>
      </c>
      <c r="P81" s="12">
        <v>1028</v>
      </c>
      <c r="Q81" s="12">
        <v>1739</v>
      </c>
      <c r="R81" s="12">
        <v>2767</v>
      </c>
      <c r="S81" s="12"/>
      <c r="T81" s="12">
        <v>426</v>
      </c>
      <c r="U81" s="12">
        <v>332</v>
      </c>
      <c r="V81" s="12">
        <v>758</v>
      </c>
      <c r="W81" s="12">
        <v>5537</v>
      </c>
      <c r="X81" s="12">
        <v>17538</v>
      </c>
      <c r="Y81" s="12">
        <v>23075</v>
      </c>
      <c r="Z81" s="12"/>
      <c r="AA81" s="12"/>
      <c r="AB81" s="12"/>
      <c r="AC81" s="12"/>
    </row>
    <row r="82" spans="1:29" x14ac:dyDescent="0.35">
      <c r="A82" s="17">
        <v>2024</v>
      </c>
      <c r="B82" s="17">
        <v>1</v>
      </c>
      <c r="C82" s="18" t="str">
        <f t="shared" si="1"/>
        <v>202401</v>
      </c>
      <c r="D82" s="25">
        <v>32.08</v>
      </c>
      <c r="F82" s="14">
        <v>609</v>
      </c>
      <c r="G82" s="14">
        <v>471</v>
      </c>
      <c r="H82" s="14">
        <v>1080</v>
      </c>
      <c r="I82" s="14">
        <v>5265</v>
      </c>
      <c r="J82" s="14">
        <v>21244</v>
      </c>
      <c r="K82" s="14">
        <v>26509</v>
      </c>
      <c r="M82" s="14">
        <v>135</v>
      </c>
      <c r="N82" s="14">
        <v>129</v>
      </c>
      <c r="O82" s="14">
        <v>264</v>
      </c>
      <c r="P82" s="14">
        <v>735</v>
      </c>
      <c r="Q82" s="14">
        <v>1212</v>
      </c>
      <c r="R82" s="14">
        <v>1947</v>
      </c>
      <c r="S82" s="14"/>
      <c r="T82" s="14">
        <v>474</v>
      </c>
      <c r="U82" s="14">
        <v>342</v>
      </c>
      <c r="V82" s="14">
        <v>816</v>
      </c>
      <c r="W82" s="14">
        <v>4530</v>
      </c>
      <c r="X82" s="14">
        <v>20032</v>
      </c>
      <c r="Y82" s="14">
        <v>24562</v>
      </c>
      <c r="Z82" s="14"/>
      <c r="AA82" s="14"/>
      <c r="AB82" s="14"/>
      <c r="AC82" s="14"/>
    </row>
    <row r="83" spans="1:29" x14ac:dyDescent="0.35">
      <c r="A83" s="17">
        <v>2024</v>
      </c>
      <c r="B83" s="17">
        <v>2</v>
      </c>
      <c r="C83" s="18" t="str">
        <f t="shared" si="1"/>
        <v>202402</v>
      </c>
      <c r="D83" s="25">
        <v>30.52</v>
      </c>
      <c r="F83" s="14">
        <v>493</v>
      </c>
      <c r="G83" s="14">
        <v>530</v>
      </c>
      <c r="H83" s="14">
        <v>1023</v>
      </c>
      <c r="I83" s="14">
        <v>5344</v>
      </c>
      <c r="J83" s="14">
        <v>20702</v>
      </c>
      <c r="K83" s="14">
        <v>26046</v>
      </c>
      <c r="M83" s="14">
        <v>142</v>
      </c>
      <c r="N83" s="14">
        <v>122</v>
      </c>
      <c r="O83" s="14">
        <v>264</v>
      </c>
      <c r="P83" s="14">
        <v>807</v>
      </c>
      <c r="Q83" s="14">
        <v>1522</v>
      </c>
      <c r="R83" s="14">
        <v>2329</v>
      </c>
      <c r="S83" s="14"/>
      <c r="T83" s="14">
        <v>351</v>
      </c>
      <c r="U83" s="14">
        <v>408</v>
      </c>
      <c r="V83" s="14">
        <v>759</v>
      </c>
      <c r="W83" s="14">
        <v>4537</v>
      </c>
      <c r="X83" s="14">
        <v>19180</v>
      </c>
      <c r="Y83" s="14">
        <v>23717</v>
      </c>
      <c r="Z83" s="14"/>
      <c r="AA83" s="14"/>
      <c r="AB83" s="14"/>
      <c r="AC83" s="14"/>
    </row>
    <row r="84" spans="1:29" x14ac:dyDescent="0.35">
      <c r="A84" s="17">
        <v>2024</v>
      </c>
      <c r="B84" s="17">
        <v>3</v>
      </c>
      <c r="C84" s="18" t="str">
        <f t="shared" si="1"/>
        <v>202403</v>
      </c>
      <c r="D84" s="25">
        <v>30.33</v>
      </c>
      <c r="F84" s="14">
        <v>637</v>
      </c>
      <c r="G84" s="14">
        <v>469</v>
      </c>
      <c r="H84" s="14">
        <v>1106</v>
      </c>
      <c r="I84" s="14">
        <v>5556</v>
      </c>
      <c r="J84" s="14">
        <v>18960</v>
      </c>
      <c r="K84" s="14">
        <v>24516</v>
      </c>
      <c r="M84" s="14">
        <v>279</v>
      </c>
      <c r="N84" s="14">
        <v>101</v>
      </c>
      <c r="O84" s="14">
        <v>380</v>
      </c>
      <c r="P84" s="14">
        <v>971</v>
      </c>
      <c r="Q84" s="14">
        <v>1610</v>
      </c>
      <c r="R84" s="14">
        <v>2581</v>
      </c>
      <c r="S84" s="14"/>
      <c r="T84" s="14">
        <v>358</v>
      </c>
      <c r="U84" s="14">
        <v>368</v>
      </c>
      <c r="V84" s="14">
        <v>726</v>
      </c>
      <c r="W84" s="14">
        <v>4585</v>
      </c>
      <c r="X84" s="14">
        <v>17350</v>
      </c>
      <c r="Y84" s="14">
        <v>21935</v>
      </c>
      <c r="Z84" s="14"/>
      <c r="AA84" s="14"/>
      <c r="AB84" s="14"/>
      <c r="AC84" s="14"/>
    </row>
    <row r="85" spans="1:29" x14ac:dyDescent="0.35">
      <c r="A85" s="17">
        <v>2024</v>
      </c>
      <c r="B85" s="17">
        <v>4</v>
      </c>
      <c r="C85" s="18" t="str">
        <f t="shared" si="1"/>
        <v>202404</v>
      </c>
      <c r="D85" s="25">
        <v>29.38</v>
      </c>
      <c r="F85" s="14">
        <v>692</v>
      </c>
      <c r="G85" s="14">
        <v>414</v>
      </c>
      <c r="H85" s="14">
        <v>1106</v>
      </c>
      <c r="I85" s="14">
        <v>5567</v>
      </c>
      <c r="J85" s="14">
        <v>17550</v>
      </c>
      <c r="K85" s="14">
        <v>23117</v>
      </c>
      <c r="M85" s="14">
        <v>267</v>
      </c>
      <c r="N85" s="14">
        <v>89</v>
      </c>
      <c r="O85" s="14">
        <v>356</v>
      </c>
      <c r="P85" s="14">
        <v>964</v>
      </c>
      <c r="Q85" s="14">
        <v>1419</v>
      </c>
      <c r="R85" s="14">
        <v>2383</v>
      </c>
      <c r="S85" s="14"/>
      <c r="T85" s="14">
        <v>425</v>
      </c>
      <c r="U85" s="14">
        <v>325</v>
      </c>
      <c r="V85" s="14">
        <v>750</v>
      </c>
      <c r="W85" s="14">
        <v>4603</v>
      </c>
      <c r="X85" s="14">
        <v>16131</v>
      </c>
      <c r="Y85" s="14">
        <v>20734</v>
      </c>
      <c r="Z85" s="14"/>
      <c r="AA85" s="14"/>
      <c r="AB85" s="14"/>
      <c r="AC85" s="14"/>
    </row>
    <row r="86" spans="1:29" x14ac:dyDescent="0.35">
      <c r="A86" s="17">
        <v>2024</v>
      </c>
      <c r="B86" s="17">
        <v>5</v>
      </c>
      <c r="C86" s="18" t="str">
        <f t="shared" si="1"/>
        <v>202405</v>
      </c>
      <c r="D86" s="25">
        <v>29.52</v>
      </c>
      <c r="F86" s="14">
        <v>572</v>
      </c>
      <c r="G86" s="14">
        <v>403</v>
      </c>
      <c r="H86" s="14">
        <v>975</v>
      </c>
      <c r="I86" s="14">
        <v>5403</v>
      </c>
      <c r="J86" s="14">
        <v>17884</v>
      </c>
      <c r="K86" s="14">
        <v>23287</v>
      </c>
      <c r="M86" s="14">
        <v>128</v>
      </c>
      <c r="N86" s="14">
        <v>128</v>
      </c>
      <c r="O86" s="14">
        <v>256</v>
      </c>
      <c r="P86" s="14">
        <v>965</v>
      </c>
      <c r="Q86" s="14">
        <v>1857</v>
      </c>
      <c r="R86" s="14">
        <v>2822</v>
      </c>
      <c r="S86" s="14"/>
      <c r="T86" s="14">
        <v>444</v>
      </c>
      <c r="U86" s="14">
        <v>275</v>
      </c>
      <c r="V86" s="14">
        <v>719</v>
      </c>
      <c r="W86" s="14">
        <v>4438</v>
      </c>
      <c r="X86" s="14">
        <v>16027</v>
      </c>
      <c r="Y86" s="14">
        <v>20465</v>
      </c>
      <c r="Z86" s="14"/>
      <c r="AA86" s="14"/>
      <c r="AB86" s="14"/>
      <c r="AC86" s="14"/>
    </row>
    <row r="87" spans="1:29" x14ac:dyDescent="0.35">
      <c r="A87" s="17">
        <v>2024</v>
      </c>
      <c r="B87" s="17">
        <v>6</v>
      </c>
      <c r="C87" s="18" t="str">
        <f t="shared" si="1"/>
        <v>202406</v>
      </c>
      <c r="D87" s="25">
        <v>30.62</v>
      </c>
      <c r="F87" s="14">
        <v>1196</v>
      </c>
      <c r="G87" s="14">
        <v>1126</v>
      </c>
      <c r="H87" s="14">
        <v>2322</v>
      </c>
      <c r="I87" s="14">
        <v>9254</v>
      </c>
      <c r="J87" s="14">
        <v>33741</v>
      </c>
      <c r="K87" s="14">
        <v>42995</v>
      </c>
      <c r="M87" s="14">
        <v>591</v>
      </c>
      <c r="N87" s="14">
        <v>372</v>
      </c>
      <c r="O87" s="14">
        <v>963</v>
      </c>
      <c r="P87" s="14">
        <v>1560</v>
      </c>
      <c r="Q87" s="14">
        <v>3723</v>
      </c>
      <c r="R87" s="14">
        <v>5283</v>
      </c>
      <c r="S87" s="14"/>
      <c r="T87" s="14">
        <v>605</v>
      </c>
      <c r="U87" s="14">
        <v>754</v>
      </c>
      <c r="V87" s="14">
        <v>1359</v>
      </c>
      <c r="W87" s="14">
        <v>7694</v>
      </c>
      <c r="X87" s="14">
        <v>30018</v>
      </c>
      <c r="Y87" s="14">
        <v>37712</v>
      </c>
      <c r="Z87" s="14"/>
      <c r="AA87" s="14"/>
      <c r="AB87" s="14"/>
      <c r="AC87" s="14"/>
    </row>
    <row r="88" spans="1:29" x14ac:dyDescent="0.35">
      <c r="A88" s="17">
        <v>2024</v>
      </c>
      <c r="B88" s="17">
        <v>7</v>
      </c>
      <c r="C88" s="18" t="str">
        <f t="shared" si="1"/>
        <v>202407</v>
      </c>
      <c r="D88" s="25">
        <v>30.71</v>
      </c>
      <c r="F88" s="14">
        <v>1170</v>
      </c>
      <c r="G88" s="14">
        <v>1879</v>
      </c>
      <c r="H88" s="14">
        <v>3049</v>
      </c>
      <c r="I88" s="14">
        <v>14705</v>
      </c>
      <c r="J88" s="14">
        <v>54316</v>
      </c>
      <c r="K88" s="14">
        <v>69021</v>
      </c>
      <c r="M88" s="14">
        <v>426</v>
      </c>
      <c r="N88" s="14">
        <v>430</v>
      </c>
      <c r="O88" s="14">
        <v>856</v>
      </c>
      <c r="P88" s="14">
        <v>1980</v>
      </c>
      <c r="Q88" s="14">
        <v>5031</v>
      </c>
      <c r="R88" s="14">
        <v>7011</v>
      </c>
      <c r="S88" s="14"/>
      <c r="T88" s="14">
        <v>744</v>
      </c>
      <c r="U88" s="14">
        <v>1449</v>
      </c>
      <c r="V88" s="14">
        <v>2193</v>
      </c>
      <c r="W88" s="14">
        <v>12725</v>
      </c>
      <c r="X88" s="14">
        <v>49285</v>
      </c>
      <c r="Y88" s="14">
        <v>62010</v>
      </c>
      <c r="Z88" s="14"/>
      <c r="AA88" s="14"/>
      <c r="AB88" s="14"/>
      <c r="AC88" s="14"/>
    </row>
    <row r="89" spans="1:29" x14ac:dyDescent="0.35">
      <c r="A89" s="17">
        <v>2024</v>
      </c>
      <c r="B89" s="17">
        <v>8</v>
      </c>
      <c r="C89" s="18" t="str">
        <f t="shared" si="1"/>
        <v>202408</v>
      </c>
      <c r="D89" s="25">
        <v>29.52</v>
      </c>
      <c r="F89" s="14">
        <v>1384</v>
      </c>
      <c r="G89" s="14">
        <v>1970</v>
      </c>
      <c r="H89" s="14">
        <v>3354</v>
      </c>
      <c r="I89" s="14">
        <v>14403</v>
      </c>
      <c r="J89" s="14">
        <v>56847</v>
      </c>
      <c r="K89" s="14">
        <v>71250</v>
      </c>
      <c r="M89" s="14">
        <v>628</v>
      </c>
      <c r="N89" s="14">
        <v>594</v>
      </c>
      <c r="O89" s="14">
        <v>1222</v>
      </c>
      <c r="P89" s="14">
        <v>2121</v>
      </c>
      <c r="Q89" s="14">
        <v>4587</v>
      </c>
      <c r="R89" s="14">
        <v>6708</v>
      </c>
      <c r="S89" s="14"/>
      <c r="T89" s="14">
        <v>756</v>
      </c>
      <c r="U89" s="14">
        <v>1376</v>
      </c>
      <c r="V89" s="14">
        <v>2132</v>
      </c>
      <c r="W89" s="14">
        <v>12282</v>
      </c>
      <c r="X89" s="14">
        <v>52260</v>
      </c>
      <c r="Y89" s="14">
        <v>64542</v>
      </c>
      <c r="Z89" s="14"/>
      <c r="AA89" s="14"/>
      <c r="AB89" s="14"/>
      <c r="AC89" s="14"/>
    </row>
    <row r="90" spans="1:29" x14ac:dyDescent="0.35">
      <c r="A90" s="17">
        <v>2024</v>
      </c>
      <c r="B90" s="17">
        <v>9</v>
      </c>
      <c r="C90" s="18" t="str">
        <f t="shared" si="1"/>
        <v>202409</v>
      </c>
      <c r="D90" s="25">
        <v>30.57</v>
      </c>
      <c r="F90" s="14">
        <v>1456</v>
      </c>
      <c r="G90" s="14">
        <v>1776</v>
      </c>
      <c r="H90" s="14">
        <v>3232</v>
      </c>
      <c r="I90" s="14">
        <v>14416</v>
      </c>
      <c r="J90" s="14">
        <v>54856</v>
      </c>
      <c r="K90" s="14">
        <v>69272</v>
      </c>
      <c r="M90" s="14">
        <v>637</v>
      </c>
      <c r="N90" s="14">
        <v>585</v>
      </c>
      <c r="O90" s="14">
        <v>1222</v>
      </c>
      <c r="P90" s="14">
        <v>2188</v>
      </c>
      <c r="Q90" s="14">
        <v>4912</v>
      </c>
      <c r="R90" s="14">
        <v>7100</v>
      </c>
      <c r="S90" s="14"/>
      <c r="T90" s="14">
        <v>819</v>
      </c>
      <c r="U90" s="14">
        <v>1191</v>
      </c>
      <c r="V90" s="14">
        <v>2010</v>
      </c>
      <c r="W90" s="14">
        <v>12228</v>
      </c>
      <c r="X90" s="14">
        <v>49944</v>
      </c>
      <c r="Y90" s="14">
        <v>62172</v>
      </c>
      <c r="Z90" s="14"/>
      <c r="AA90" s="14"/>
      <c r="AB90" s="14"/>
      <c r="AC90" s="14"/>
    </row>
    <row r="91" spans="1:29" x14ac:dyDescent="0.35">
      <c r="A91" s="17">
        <v>2024</v>
      </c>
      <c r="B91" s="17">
        <v>10</v>
      </c>
      <c r="C91" s="18" t="str">
        <f t="shared" si="1"/>
        <v>202410</v>
      </c>
      <c r="D91" s="25">
        <v>29.63</v>
      </c>
      <c r="F91" s="14">
        <v>920</v>
      </c>
      <c r="G91" s="14">
        <v>1228</v>
      </c>
      <c r="H91" s="14">
        <v>2148</v>
      </c>
      <c r="I91" s="14">
        <v>9636</v>
      </c>
      <c r="J91" s="14">
        <v>33973</v>
      </c>
      <c r="K91" s="14">
        <v>43609</v>
      </c>
      <c r="M91" s="14">
        <v>401</v>
      </c>
      <c r="N91" s="14">
        <v>332</v>
      </c>
      <c r="O91" s="14">
        <v>733</v>
      </c>
      <c r="P91" s="14">
        <v>1527</v>
      </c>
      <c r="Q91" s="14">
        <v>3403</v>
      </c>
      <c r="R91" s="14">
        <v>4930</v>
      </c>
      <c r="S91" s="14"/>
      <c r="T91" s="14">
        <v>519</v>
      </c>
      <c r="U91" s="14">
        <v>896</v>
      </c>
      <c r="V91" s="14">
        <v>1415</v>
      </c>
      <c r="W91" s="14">
        <v>8109</v>
      </c>
      <c r="X91" s="14">
        <v>30570</v>
      </c>
      <c r="Y91" s="14">
        <v>38679</v>
      </c>
      <c r="Z91" s="14"/>
      <c r="AA91" s="14"/>
      <c r="AB91" s="14"/>
      <c r="AC91" s="14"/>
    </row>
    <row r="92" spans="1:29" x14ac:dyDescent="0.35">
      <c r="A92" s="17">
        <v>2024</v>
      </c>
      <c r="B92" s="17">
        <v>11</v>
      </c>
      <c r="C92" s="18" t="str">
        <f t="shared" si="1"/>
        <v>202411</v>
      </c>
      <c r="D92" s="25">
        <v>30.18</v>
      </c>
      <c r="F92" s="14">
        <v>430</v>
      </c>
      <c r="G92" s="14">
        <v>381</v>
      </c>
      <c r="H92" s="14">
        <v>811</v>
      </c>
      <c r="I92" s="14">
        <v>3913</v>
      </c>
      <c r="J92" s="14">
        <v>21250</v>
      </c>
      <c r="K92" s="14">
        <v>25163</v>
      </c>
      <c r="M92" s="14">
        <v>66</v>
      </c>
      <c r="N92" s="14">
        <v>26</v>
      </c>
      <c r="O92" s="14">
        <v>92</v>
      </c>
      <c r="P92" s="14">
        <v>761</v>
      </c>
      <c r="Q92" s="14">
        <v>2135</v>
      </c>
      <c r="R92" s="14">
        <v>2896</v>
      </c>
      <c r="S92" s="14"/>
      <c r="T92" s="14">
        <v>364</v>
      </c>
      <c r="U92" s="14">
        <v>355</v>
      </c>
      <c r="V92" s="14">
        <v>719</v>
      </c>
      <c r="W92" s="14">
        <v>3152</v>
      </c>
      <c r="X92" s="14">
        <v>19115</v>
      </c>
      <c r="Y92" s="14">
        <v>22267</v>
      </c>
      <c r="Z92" s="14"/>
      <c r="AA92" s="14"/>
      <c r="AB92" s="14"/>
      <c r="AC92" s="14"/>
    </row>
    <row r="93" spans="1:29" x14ac:dyDescent="0.35">
      <c r="A93" s="17">
        <v>2024</v>
      </c>
      <c r="B93" s="17">
        <v>12</v>
      </c>
      <c r="C93" s="18" t="str">
        <f t="shared" si="1"/>
        <v>202412</v>
      </c>
      <c r="D93" s="25">
        <v>33.1</v>
      </c>
      <c r="F93" s="14">
        <v>622</v>
      </c>
      <c r="G93" s="14">
        <v>415</v>
      </c>
      <c r="H93" s="14">
        <v>1037</v>
      </c>
      <c r="I93" s="14">
        <v>6520</v>
      </c>
      <c r="J93" s="14">
        <v>19157</v>
      </c>
      <c r="K93" s="14">
        <v>25677</v>
      </c>
      <c r="M93" s="14">
        <v>227</v>
      </c>
      <c r="N93" s="14">
        <v>103</v>
      </c>
      <c r="O93" s="14">
        <v>330</v>
      </c>
      <c r="P93" s="14">
        <v>1088</v>
      </c>
      <c r="Q93" s="14">
        <v>1844</v>
      </c>
      <c r="R93" s="14">
        <v>2932</v>
      </c>
      <c r="S93" s="14"/>
      <c r="T93" s="14">
        <v>395</v>
      </c>
      <c r="U93" s="14">
        <v>312</v>
      </c>
      <c r="V93" s="14">
        <v>707</v>
      </c>
      <c r="W93" s="14">
        <v>5432</v>
      </c>
      <c r="X93" s="14">
        <v>17313</v>
      </c>
      <c r="Y93" s="14">
        <v>22745</v>
      </c>
      <c r="Z93" s="14"/>
      <c r="AA93" s="14"/>
      <c r="AB93" s="14"/>
      <c r="AC93" s="14"/>
    </row>
    <row r="94" spans="1:29" x14ac:dyDescent="0.35">
      <c r="A94" s="9">
        <v>2025</v>
      </c>
      <c r="B94" s="9">
        <v>1</v>
      </c>
      <c r="C94" s="10" t="str">
        <f t="shared" si="1"/>
        <v>202501</v>
      </c>
      <c r="D94" s="32">
        <v>32.380000000000003</v>
      </c>
      <c r="E94" s="11"/>
      <c r="F94" s="12">
        <v>641</v>
      </c>
      <c r="G94" s="12">
        <v>496</v>
      </c>
      <c r="H94" s="12">
        <v>1137</v>
      </c>
      <c r="I94" s="12">
        <v>5208</v>
      </c>
      <c r="J94" s="12">
        <v>21014</v>
      </c>
      <c r="K94" s="12">
        <v>26222</v>
      </c>
      <c r="L94" s="11"/>
      <c r="M94" s="12">
        <v>163</v>
      </c>
      <c r="N94" s="12">
        <v>158</v>
      </c>
      <c r="O94" s="12">
        <v>321</v>
      </c>
      <c r="P94" s="12">
        <v>740</v>
      </c>
      <c r="Q94" s="12">
        <v>1220</v>
      </c>
      <c r="R94" s="12">
        <v>1960</v>
      </c>
      <c r="S94" s="12"/>
      <c r="T94" s="12">
        <v>478</v>
      </c>
      <c r="U94" s="12">
        <v>338</v>
      </c>
      <c r="V94" s="12">
        <v>816</v>
      </c>
      <c r="W94" s="12">
        <v>4468</v>
      </c>
      <c r="X94" s="12">
        <v>19794</v>
      </c>
      <c r="Y94" s="12">
        <v>24262</v>
      </c>
      <c r="Z94" s="12"/>
      <c r="AA94" s="12"/>
      <c r="AB94" s="12"/>
      <c r="AC94" s="12"/>
    </row>
    <row r="95" spans="1:29" x14ac:dyDescent="0.35">
      <c r="A95" s="9">
        <v>2025</v>
      </c>
      <c r="B95" s="9">
        <v>2</v>
      </c>
      <c r="C95" s="10" t="str">
        <f t="shared" si="1"/>
        <v>202502</v>
      </c>
      <c r="D95" s="32">
        <v>31.05</v>
      </c>
      <c r="E95" s="11"/>
      <c r="F95" s="12">
        <v>493</v>
      </c>
      <c r="G95" s="12">
        <v>530</v>
      </c>
      <c r="H95" s="12">
        <v>1023</v>
      </c>
      <c r="I95" s="12">
        <v>5304</v>
      </c>
      <c r="J95" s="12">
        <v>20548</v>
      </c>
      <c r="K95" s="12">
        <v>25852</v>
      </c>
      <c r="L95" s="11"/>
      <c r="M95" s="12">
        <v>142</v>
      </c>
      <c r="N95" s="12">
        <v>122</v>
      </c>
      <c r="O95" s="12">
        <v>264</v>
      </c>
      <c r="P95" s="12">
        <v>829</v>
      </c>
      <c r="Q95" s="12">
        <v>1564</v>
      </c>
      <c r="R95" s="12">
        <v>2393</v>
      </c>
      <c r="S95" s="12"/>
      <c r="T95" s="12">
        <v>351</v>
      </c>
      <c r="U95" s="12">
        <v>408</v>
      </c>
      <c r="V95" s="12">
        <v>759</v>
      </c>
      <c r="W95" s="12">
        <v>4475</v>
      </c>
      <c r="X95" s="12">
        <v>18984</v>
      </c>
      <c r="Y95" s="12">
        <v>23459</v>
      </c>
      <c r="Z95" s="12"/>
      <c r="AA95" s="12"/>
      <c r="AB95" s="12"/>
      <c r="AC95" s="12"/>
    </row>
    <row r="96" spans="1:29" x14ac:dyDescent="0.35">
      <c r="A96" s="9">
        <v>2025</v>
      </c>
      <c r="B96" s="9">
        <v>3</v>
      </c>
      <c r="C96" s="10" t="str">
        <f t="shared" si="1"/>
        <v>202503</v>
      </c>
      <c r="D96" s="32">
        <v>30.05</v>
      </c>
      <c r="E96" s="11"/>
      <c r="F96" s="12">
        <v>637</v>
      </c>
      <c r="G96" s="12">
        <v>469</v>
      </c>
      <c r="H96" s="12">
        <v>1106</v>
      </c>
      <c r="I96" s="12">
        <v>5488</v>
      </c>
      <c r="J96" s="12">
        <v>18726</v>
      </c>
      <c r="K96" s="12">
        <v>24214</v>
      </c>
      <c r="L96" s="11"/>
      <c r="M96" s="12">
        <v>279</v>
      </c>
      <c r="N96" s="12">
        <v>101</v>
      </c>
      <c r="O96" s="12">
        <v>380</v>
      </c>
      <c r="P96" s="12">
        <v>918</v>
      </c>
      <c r="Q96" s="12">
        <v>1524</v>
      </c>
      <c r="R96" s="12">
        <v>2442</v>
      </c>
      <c r="S96" s="12"/>
      <c r="T96" s="12">
        <v>358</v>
      </c>
      <c r="U96" s="12">
        <v>368</v>
      </c>
      <c r="V96" s="12">
        <v>726</v>
      </c>
      <c r="W96" s="12">
        <v>4570</v>
      </c>
      <c r="X96" s="12">
        <v>17202</v>
      </c>
      <c r="Y96" s="12">
        <v>21772</v>
      </c>
      <c r="Z96" s="12"/>
      <c r="AA96" s="12"/>
      <c r="AB96" s="12"/>
      <c r="AC96" s="12"/>
    </row>
    <row r="97" spans="1:29" x14ac:dyDescent="0.35">
      <c r="A97" s="9">
        <v>2025</v>
      </c>
      <c r="B97" s="9">
        <v>4</v>
      </c>
      <c r="C97" s="10" t="str">
        <f t="shared" si="1"/>
        <v>202504</v>
      </c>
      <c r="D97" s="32">
        <v>29.38</v>
      </c>
      <c r="E97" s="11"/>
      <c r="F97" s="12">
        <v>656</v>
      </c>
      <c r="G97" s="12">
        <v>392</v>
      </c>
      <c r="H97" s="12">
        <v>1048</v>
      </c>
      <c r="I97" s="12">
        <v>5448</v>
      </c>
      <c r="J97" s="12">
        <v>17171</v>
      </c>
      <c r="K97" s="12">
        <v>22619</v>
      </c>
      <c r="L97" s="11"/>
      <c r="M97" s="12">
        <v>241</v>
      </c>
      <c r="N97" s="12">
        <v>81</v>
      </c>
      <c r="O97" s="12">
        <v>322</v>
      </c>
      <c r="P97" s="12">
        <v>868</v>
      </c>
      <c r="Q97" s="12">
        <v>1276</v>
      </c>
      <c r="R97" s="12">
        <v>2144</v>
      </c>
      <c r="S97" s="12"/>
      <c r="T97" s="12">
        <v>415</v>
      </c>
      <c r="U97" s="12">
        <v>311</v>
      </c>
      <c r="V97" s="12">
        <v>726</v>
      </c>
      <c r="W97" s="12">
        <v>4580</v>
      </c>
      <c r="X97" s="12">
        <v>15895</v>
      </c>
      <c r="Y97" s="12">
        <v>20475</v>
      </c>
      <c r="Z97" s="12"/>
      <c r="AA97" s="12"/>
      <c r="AB97" s="12"/>
      <c r="AC97" s="12"/>
    </row>
    <row r="98" spans="1:29" x14ac:dyDescent="0.35">
      <c r="A98" s="9">
        <v>2025</v>
      </c>
      <c r="B98" s="9">
        <v>5</v>
      </c>
      <c r="C98" s="10" t="str">
        <f t="shared" si="1"/>
        <v>202505</v>
      </c>
      <c r="D98" s="32">
        <v>29.71</v>
      </c>
      <c r="E98" s="11"/>
      <c r="F98" s="12">
        <v>562</v>
      </c>
      <c r="G98" s="12">
        <v>397</v>
      </c>
      <c r="H98" s="12">
        <v>959</v>
      </c>
      <c r="I98" s="12">
        <v>5300</v>
      </c>
      <c r="J98" s="12">
        <v>17544</v>
      </c>
      <c r="K98" s="12">
        <v>22844</v>
      </c>
      <c r="L98" s="11"/>
      <c r="M98" s="12">
        <v>117</v>
      </c>
      <c r="N98" s="12">
        <v>117</v>
      </c>
      <c r="O98" s="12">
        <v>234</v>
      </c>
      <c r="P98" s="12">
        <v>905</v>
      </c>
      <c r="Q98" s="12">
        <v>1745</v>
      </c>
      <c r="R98" s="12">
        <v>2650</v>
      </c>
      <c r="S98" s="12"/>
      <c r="T98" s="12">
        <v>445</v>
      </c>
      <c r="U98" s="12">
        <v>280</v>
      </c>
      <c r="V98" s="12">
        <v>725</v>
      </c>
      <c r="W98" s="12">
        <v>4395</v>
      </c>
      <c r="X98" s="12">
        <v>15799</v>
      </c>
      <c r="Y98" s="12">
        <v>20194</v>
      </c>
      <c r="Z98" s="12"/>
      <c r="AA98" s="12"/>
      <c r="AB98" s="12"/>
      <c r="AC98" s="12"/>
    </row>
    <row r="99" spans="1:29" x14ac:dyDescent="0.35">
      <c r="A99" s="9">
        <v>2025</v>
      </c>
      <c r="B99" s="9">
        <v>6</v>
      </c>
      <c r="C99" s="10" t="str">
        <f t="shared" si="1"/>
        <v>202506</v>
      </c>
      <c r="D99" s="32">
        <v>30.52</v>
      </c>
      <c r="E99" s="11"/>
      <c r="F99" s="12">
        <v>1248</v>
      </c>
      <c r="G99" s="12">
        <v>1174</v>
      </c>
      <c r="H99" s="12">
        <v>2422</v>
      </c>
      <c r="I99" s="12">
        <v>9484</v>
      </c>
      <c r="J99" s="12">
        <v>34572</v>
      </c>
      <c r="K99" s="12">
        <v>44056</v>
      </c>
      <c r="L99" s="11"/>
      <c r="M99" s="12">
        <v>618</v>
      </c>
      <c r="N99" s="12">
        <v>388</v>
      </c>
      <c r="O99" s="12">
        <v>1006</v>
      </c>
      <c r="P99" s="12">
        <v>1483</v>
      </c>
      <c r="Q99" s="12">
        <v>3538</v>
      </c>
      <c r="R99" s="12">
        <v>5021</v>
      </c>
      <c r="S99" s="12"/>
      <c r="T99" s="12">
        <v>630</v>
      </c>
      <c r="U99" s="12">
        <v>786</v>
      </c>
      <c r="V99" s="12">
        <v>1416</v>
      </c>
      <c r="W99" s="12">
        <v>8001</v>
      </c>
      <c r="X99" s="12">
        <v>31034</v>
      </c>
      <c r="Y99" s="12">
        <v>39035</v>
      </c>
      <c r="Z99" s="12"/>
      <c r="AA99" s="12"/>
      <c r="AB99" s="12"/>
      <c r="AC99" s="12"/>
    </row>
    <row r="100" spans="1:29" x14ac:dyDescent="0.35">
      <c r="A100" s="9">
        <v>2025</v>
      </c>
      <c r="B100" s="9">
        <v>7</v>
      </c>
      <c r="C100" s="10" t="str">
        <f t="shared" si="1"/>
        <v>202507</v>
      </c>
      <c r="D100" s="32">
        <v>30.67</v>
      </c>
      <c r="E100" s="11"/>
      <c r="F100" s="12">
        <v>1147</v>
      </c>
      <c r="G100" s="12">
        <v>1842</v>
      </c>
      <c r="H100" s="12">
        <v>2989</v>
      </c>
      <c r="I100" s="12">
        <v>14519</v>
      </c>
      <c r="J100" s="12">
        <v>53630</v>
      </c>
      <c r="K100" s="12">
        <v>68149</v>
      </c>
      <c r="L100" s="11"/>
      <c r="M100" s="12">
        <v>426</v>
      </c>
      <c r="N100" s="12">
        <v>430</v>
      </c>
      <c r="O100" s="12">
        <v>856</v>
      </c>
      <c r="P100" s="12">
        <v>1910</v>
      </c>
      <c r="Q100" s="12">
        <v>4856</v>
      </c>
      <c r="R100" s="12">
        <v>6766</v>
      </c>
      <c r="S100" s="12"/>
      <c r="T100" s="12">
        <v>721</v>
      </c>
      <c r="U100" s="12">
        <v>1412</v>
      </c>
      <c r="V100" s="12">
        <v>2133</v>
      </c>
      <c r="W100" s="12">
        <v>12609</v>
      </c>
      <c r="X100" s="12">
        <v>48774</v>
      </c>
      <c r="Y100" s="12">
        <v>61383</v>
      </c>
      <c r="Z100" s="12"/>
      <c r="AA100" s="12"/>
      <c r="AB100" s="12"/>
      <c r="AC100" s="12"/>
    </row>
    <row r="101" spans="1:29" x14ac:dyDescent="0.35">
      <c r="A101" s="9">
        <v>2025</v>
      </c>
      <c r="B101" s="9">
        <v>8</v>
      </c>
      <c r="C101" s="10" t="str">
        <f t="shared" si="1"/>
        <v>202508</v>
      </c>
      <c r="D101" s="32">
        <v>29.48</v>
      </c>
      <c r="E101" s="11"/>
      <c r="F101" s="12">
        <v>1361</v>
      </c>
      <c r="G101" s="12">
        <v>1938</v>
      </c>
      <c r="H101" s="12">
        <v>3299</v>
      </c>
      <c r="I101" s="12">
        <v>14189</v>
      </c>
      <c r="J101" s="12">
        <v>56000</v>
      </c>
      <c r="K101" s="12">
        <v>70189</v>
      </c>
      <c r="L101" s="11"/>
      <c r="M101" s="12">
        <v>628</v>
      </c>
      <c r="N101" s="12">
        <v>594</v>
      </c>
      <c r="O101" s="12">
        <v>1222</v>
      </c>
      <c r="P101" s="12">
        <v>2011</v>
      </c>
      <c r="Q101" s="12">
        <v>4349</v>
      </c>
      <c r="R101" s="12">
        <v>6360</v>
      </c>
      <c r="S101" s="12"/>
      <c r="T101" s="12">
        <v>733</v>
      </c>
      <c r="U101" s="12">
        <v>1344</v>
      </c>
      <c r="V101" s="12">
        <v>2077</v>
      </c>
      <c r="W101" s="12">
        <v>12178</v>
      </c>
      <c r="X101" s="12">
        <v>51651</v>
      </c>
      <c r="Y101" s="12">
        <v>63829</v>
      </c>
      <c r="Z101" s="12"/>
      <c r="AA101" s="12"/>
      <c r="AB101" s="12"/>
      <c r="AC101" s="12"/>
    </row>
    <row r="102" spans="1:29" x14ac:dyDescent="0.35">
      <c r="A102" s="9">
        <v>2025</v>
      </c>
      <c r="B102" s="9">
        <v>9</v>
      </c>
      <c r="C102" s="10" t="str">
        <f t="shared" si="1"/>
        <v>202509</v>
      </c>
      <c r="D102" s="32">
        <v>30.86</v>
      </c>
      <c r="E102" s="11"/>
      <c r="F102" s="12">
        <v>1432</v>
      </c>
      <c r="G102" s="12">
        <v>1745</v>
      </c>
      <c r="H102" s="12">
        <v>3177</v>
      </c>
      <c r="I102" s="12">
        <v>14156</v>
      </c>
      <c r="J102" s="12">
        <v>53872</v>
      </c>
      <c r="K102" s="12">
        <v>68028</v>
      </c>
      <c r="L102" s="11"/>
      <c r="M102" s="12">
        <v>637</v>
      </c>
      <c r="N102" s="12">
        <v>585</v>
      </c>
      <c r="O102" s="12">
        <v>1222</v>
      </c>
      <c r="P102" s="12">
        <v>2141</v>
      </c>
      <c r="Q102" s="12">
        <v>4810</v>
      </c>
      <c r="R102" s="12">
        <v>6951</v>
      </c>
      <c r="S102" s="12"/>
      <c r="T102" s="12">
        <v>795</v>
      </c>
      <c r="U102" s="12">
        <v>1160</v>
      </c>
      <c r="V102" s="12">
        <v>1955</v>
      </c>
      <c r="W102" s="12">
        <v>12015</v>
      </c>
      <c r="X102" s="12">
        <v>49062</v>
      </c>
      <c r="Y102" s="12">
        <v>61077</v>
      </c>
      <c r="Z102" s="12"/>
      <c r="AA102" s="12"/>
      <c r="AB102" s="12"/>
      <c r="AC102" s="12"/>
    </row>
    <row r="103" spans="1:29" x14ac:dyDescent="0.35">
      <c r="A103" s="9">
        <v>2025</v>
      </c>
      <c r="B103" s="9">
        <v>10</v>
      </c>
      <c r="C103" s="10" t="str">
        <f t="shared" si="1"/>
        <v>202510</v>
      </c>
      <c r="D103" s="32">
        <v>29.48</v>
      </c>
      <c r="E103" s="11"/>
      <c r="F103" s="12">
        <v>821</v>
      </c>
      <c r="G103" s="12">
        <v>1096</v>
      </c>
      <c r="H103" s="12">
        <v>1917</v>
      </c>
      <c r="I103" s="12">
        <v>9080</v>
      </c>
      <c r="J103" s="12">
        <v>32041</v>
      </c>
      <c r="K103" s="12">
        <v>41121</v>
      </c>
      <c r="L103" s="11"/>
      <c r="M103" s="12">
        <v>285</v>
      </c>
      <c r="N103" s="12">
        <v>237</v>
      </c>
      <c r="O103" s="12">
        <v>522</v>
      </c>
      <c r="P103" s="12">
        <v>1400</v>
      </c>
      <c r="Q103" s="12">
        <v>3119</v>
      </c>
      <c r="R103" s="12">
        <v>4519</v>
      </c>
      <c r="S103" s="12"/>
      <c r="T103" s="12">
        <v>536</v>
      </c>
      <c r="U103" s="12">
        <v>859</v>
      </c>
      <c r="V103" s="12">
        <v>1395</v>
      </c>
      <c r="W103" s="12">
        <v>7680</v>
      </c>
      <c r="X103" s="12">
        <v>28922</v>
      </c>
      <c r="Y103" s="12">
        <v>36602</v>
      </c>
      <c r="Z103" s="12"/>
      <c r="AA103" s="12"/>
      <c r="AB103" s="12"/>
      <c r="AC103" s="12"/>
    </row>
    <row r="104" spans="1:29" x14ac:dyDescent="0.35">
      <c r="A104" s="9">
        <v>2025</v>
      </c>
      <c r="B104" s="9">
        <v>11</v>
      </c>
      <c r="C104" s="10" t="str">
        <f t="shared" si="1"/>
        <v>202511</v>
      </c>
      <c r="D104" s="32">
        <v>30.47</v>
      </c>
      <c r="E104" s="11"/>
      <c r="F104" s="12">
        <v>430</v>
      </c>
      <c r="G104" s="12">
        <v>381</v>
      </c>
      <c r="H104" s="12">
        <v>811</v>
      </c>
      <c r="I104" s="12">
        <v>3850</v>
      </c>
      <c r="J104" s="12">
        <v>20903</v>
      </c>
      <c r="K104" s="12">
        <v>24753</v>
      </c>
      <c r="L104" s="11"/>
      <c r="M104" s="12">
        <v>66</v>
      </c>
      <c r="N104" s="12">
        <v>26</v>
      </c>
      <c r="O104" s="12">
        <v>92</v>
      </c>
      <c r="P104" s="12">
        <v>762</v>
      </c>
      <c r="Q104" s="12">
        <v>2135</v>
      </c>
      <c r="R104" s="12">
        <v>2897</v>
      </c>
      <c r="S104" s="12"/>
      <c r="T104" s="12">
        <v>364</v>
      </c>
      <c r="U104" s="12">
        <v>355</v>
      </c>
      <c r="V104" s="12">
        <v>719</v>
      </c>
      <c r="W104" s="12">
        <v>3088</v>
      </c>
      <c r="X104" s="12">
        <v>18768</v>
      </c>
      <c r="Y104" s="12">
        <v>21856</v>
      </c>
      <c r="Z104" s="12"/>
      <c r="AA104" s="12"/>
      <c r="AB104" s="12"/>
      <c r="AC104" s="12"/>
    </row>
    <row r="105" spans="1:29" x14ac:dyDescent="0.35">
      <c r="A105" s="9">
        <v>2025</v>
      </c>
      <c r="B105" s="9">
        <v>12</v>
      </c>
      <c r="C105" s="10" t="str">
        <f t="shared" si="1"/>
        <v>202512</v>
      </c>
      <c r="D105" s="32">
        <v>32.03</v>
      </c>
      <c r="E105" s="11"/>
      <c r="F105" s="12">
        <v>622</v>
      </c>
      <c r="G105" s="12">
        <v>415</v>
      </c>
      <c r="H105" s="12">
        <v>1037</v>
      </c>
      <c r="I105" s="12">
        <v>6440</v>
      </c>
      <c r="J105" s="12">
        <v>18920</v>
      </c>
      <c r="K105" s="12">
        <v>25360</v>
      </c>
      <c r="L105" s="11"/>
      <c r="M105" s="12">
        <v>227</v>
      </c>
      <c r="N105" s="12">
        <v>103</v>
      </c>
      <c r="O105" s="12">
        <v>330</v>
      </c>
      <c r="P105" s="12">
        <v>967</v>
      </c>
      <c r="Q105" s="12">
        <v>1638</v>
      </c>
      <c r="R105" s="12">
        <v>2605</v>
      </c>
      <c r="S105" s="12"/>
      <c r="T105" s="12">
        <v>395</v>
      </c>
      <c r="U105" s="12">
        <v>312</v>
      </c>
      <c r="V105" s="12">
        <v>707</v>
      </c>
      <c r="W105" s="12">
        <v>5473</v>
      </c>
      <c r="X105" s="12">
        <v>17282</v>
      </c>
      <c r="Y105" s="12">
        <v>22755</v>
      </c>
      <c r="Z105" s="12"/>
      <c r="AA105" s="12"/>
      <c r="AB105" s="12"/>
      <c r="AC105" s="12"/>
    </row>
    <row r="106" spans="1:29" x14ac:dyDescent="0.35">
      <c r="A106" s="17">
        <v>2026</v>
      </c>
      <c r="B106" s="17">
        <v>1</v>
      </c>
      <c r="C106" s="18" t="str">
        <f t="shared" si="1"/>
        <v>202601</v>
      </c>
      <c r="D106" s="25">
        <v>31.83</v>
      </c>
      <c r="F106" s="14">
        <v>594</v>
      </c>
      <c r="G106" s="14">
        <v>460</v>
      </c>
      <c r="H106" s="14">
        <v>1054</v>
      </c>
      <c r="I106" s="14">
        <v>5131</v>
      </c>
      <c r="J106" s="14">
        <v>20704</v>
      </c>
      <c r="K106" s="14">
        <v>25835</v>
      </c>
      <c r="M106" s="14">
        <v>135</v>
      </c>
      <c r="N106" s="14">
        <v>129</v>
      </c>
      <c r="O106" s="14">
        <v>264</v>
      </c>
      <c r="P106" s="14">
        <v>661</v>
      </c>
      <c r="Q106" s="14">
        <v>1087</v>
      </c>
      <c r="R106" s="14">
        <v>1748</v>
      </c>
      <c r="S106" s="14"/>
      <c r="T106" s="14">
        <v>459</v>
      </c>
      <c r="U106" s="14">
        <v>331</v>
      </c>
      <c r="V106" s="14">
        <v>790</v>
      </c>
      <c r="W106" s="14">
        <v>4470</v>
      </c>
      <c r="X106" s="14">
        <v>19617</v>
      </c>
      <c r="Y106" s="14">
        <v>24087</v>
      </c>
      <c r="Z106" s="14"/>
      <c r="AA106" s="14"/>
      <c r="AB106" s="14"/>
      <c r="AC106" s="14"/>
    </row>
    <row r="107" spans="1:29" x14ac:dyDescent="0.35">
      <c r="A107" s="17">
        <v>2026</v>
      </c>
      <c r="B107" s="17">
        <v>2</v>
      </c>
      <c r="C107" s="18" t="str">
        <f t="shared" si="1"/>
        <v>202602</v>
      </c>
      <c r="D107" s="25">
        <v>30.95</v>
      </c>
      <c r="F107" s="14">
        <v>482</v>
      </c>
      <c r="G107" s="14">
        <v>517</v>
      </c>
      <c r="H107" s="14">
        <v>999</v>
      </c>
      <c r="I107" s="14">
        <v>5224</v>
      </c>
      <c r="J107" s="14">
        <v>20239</v>
      </c>
      <c r="K107" s="14">
        <v>25463</v>
      </c>
      <c r="M107" s="14">
        <v>142</v>
      </c>
      <c r="N107" s="14">
        <v>122</v>
      </c>
      <c r="O107" s="14">
        <v>264</v>
      </c>
      <c r="P107" s="14">
        <v>768</v>
      </c>
      <c r="Q107" s="14">
        <v>1450</v>
      </c>
      <c r="R107" s="14">
        <v>2218</v>
      </c>
      <c r="S107" s="14"/>
      <c r="T107" s="14">
        <v>340</v>
      </c>
      <c r="U107" s="14">
        <v>395</v>
      </c>
      <c r="V107" s="14">
        <v>735</v>
      </c>
      <c r="W107" s="14">
        <v>4456</v>
      </c>
      <c r="X107" s="14">
        <v>18789</v>
      </c>
      <c r="Y107" s="14">
        <v>23245</v>
      </c>
      <c r="Z107" s="14"/>
      <c r="AA107" s="14"/>
      <c r="AB107" s="14"/>
      <c r="AC107" s="14"/>
    </row>
    <row r="108" spans="1:29" x14ac:dyDescent="0.35">
      <c r="A108" s="17">
        <v>2026</v>
      </c>
      <c r="B108" s="17">
        <v>3</v>
      </c>
      <c r="C108" s="18" t="str">
        <f t="shared" si="1"/>
        <v>202603</v>
      </c>
      <c r="D108" s="25">
        <v>30</v>
      </c>
      <c r="F108" s="14">
        <v>621</v>
      </c>
      <c r="G108" s="14">
        <v>458</v>
      </c>
      <c r="H108" s="14">
        <v>1079</v>
      </c>
      <c r="I108" s="14">
        <v>5400</v>
      </c>
      <c r="J108" s="14">
        <v>18428</v>
      </c>
      <c r="K108" s="14">
        <v>23828</v>
      </c>
      <c r="M108" s="14">
        <v>279</v>
      </c>
      <c r="N108" s="14">
        <v>101</v>
      </c>
      <c r="O108" s="14">
        <v>380</v>
      </c>
      <c r="P108" s="14">
        <v>865</v>
      </c>
      <c r="Q108" s="14">
        <v>1435</v>
      </c>
      <c r="R108" s="14">
        <v>2300</v>
      </c>
      <c r="S108" s="14"/>
      <c r="T108" s="14">
        <v>342</v>
      </c>
      <c r="U108" s="14">
        <v>357</v>
      </c>
      <c r="V108" s="14">
        <v>699</v>
      </c>
      <c r="W108" s="14">
        <v>4535</v>
      </c>
      <c r="X108" s="14">
        <v>16993</v>
      </c>
      <c r="Y108" s="14">
        <v>21528</v>
      </c>
      <c r="Z108" s="14"/>
      <c r="AA108" s="14"/>
      <c r="AB108" s="14"/>
      <c r="AC108" s="14"/>
    </row>
    <row r="109" spans="1:29" x14ac:dyDescent="0.35">
      <c r="A109" s="17">
        <v>2026</v>
      </c>
      <c r="B109" s="17">
        <v>4</v>
      </c>
      <c r="C109" s="18" t="str">
        <f t="shared" si="1"/>
        <v>202604</v>
      </c>
      <c r="D109" s="25">
        <v>29.38</v>
      </c>
      <c r="F109" s="14">
        <v>656</v>
      </c>
      <c r="G109" s="14">
        <v>392</v>
      </c>
      <c r="H109" s="14">
        <v>1048</v>
      </c>
      <c r="I109" s="14">
        <v>5414</v>
      </c>
      <c r="J109" s="14">
        <v>17066</v>
      </c>
      <c r="K109" s="14">
        <v>22480</v>
      </c>
      <c r="M109" s="14">
        <v>241</v>
      </c>
      <c r="N109" s="14">
        <v>81</v>
      </c>
      <c r="O109" s="14">
        <v>322</v>
      </c>
      <c r="P109" s="14">
        <v>856</v>
      </c>
      <c r="Q109" s="14">
        <v>1261</v>
      </c>
      <c r="R109" s="14">
        <v>2117</v>
      </c>
      <c r="S109" s="14"/>
      <c r="T109" s="14">
        <v>415</v>
      </c>
      <c r="U109" s="14">
        <v>311</v>
      </c>
      <c r="V109" s="14">
        <v>726</v>
      </c>
      <c r="W109" s="14">
        <v>4558</v>
      </c>
      <c r="X109" s="14">
        <v>15805</v>
      </c>
      <c r="Y109" s="14">
        <v>20363</v>
      </c>
      <c r="Z109" s="14"/>
      <c r="AA109" s="14"/>
      <c r="AB109" s="14"/>
      <c r="AC109" s="14"/>
    </row>
    <row r="110" spans="1:29" x14ac:dyDescent="0.35">
      <c r="A110" s="17">
        <v>2026</v>
      </c>
      <c r="B110" s="17">
        <v>5</v>
      </c>
      <c r="C110" s="18" t="str">
        <f t="shared" si="1"/>
        <v>202605</v>
      </c>
      <c r="D110" s="25">
        <v>29.86</v>
      </c>
      <c r="F110" s="14">
        <v>563</v>
      </c>
      <c r="G110" s="14">
        <v>398</v>
      </c>
      <c r="H110" s="14">
        <v>961</v>
      </c>
      <c r="I110" s="14">
        <v>5295</v>
      </c>
      <c r="J110" s="14">
        <v>17526</v>
      </c>
      <c r="K110" s="14">
        <v>22821</v>
      </c>
      <c r="M110" s="14">
        <v>117</v>
      </c>
      <c r="N110" s="14">
        <v>117</v>
      </c>
      <c r="O110" s="14">
        <v>234</v>
      </c>
      <c r="P110" s="14">
        <v>912</v>
      </c>
      <c r="Q110" s="14">
        <v>1757</v>
      </c>
      <c r="R110" s="14">
        <v>2669</v>
      </c>
      <c r="S110" s="14"/>
      <c r="T110" s="14">
        <v>446</v>
      </c>
      <c r="U110" s="14">
        <v>281</v>
      </c>
      <c r="V110" s="14">
        <v>727</v>
      </c>
      <c r="W110" s="14">
        <v>4383</v>
      </c>
      <c r="X110" s="14">
        <v>15769</v>
      </c>
      <c r="Y110" s="14">
        <v>20152</v>
      </c>
      <c r="Z110" s="14"/>
      <c r="AA110" s="14"/>
      <c r="AB110" s="14"/>
      <c r="AC110" s="14"/>
    </row>
    <row r="111" spans="1:29" x14ac:dyDescent="0.35">
      <c r="A111" s="17">
        <v>2026</v>
      </c>
      <c r="B111" s="17">
        <v>6</v>
      </c>
      <c r="C111" s="18" t="str">
        <f t="shared" si="1"/>
        <v>202606</v>
      </c>
      <c r="D111" s="25">
        <v>30.38</v>
      </c>
      <c r="F111" s="14">
        <v>1258</v>
      </c>
      <c r="G111" s="14">
        <v>1183</v>
      </c>
      <c r="H111" s="14">
        <v>2441</v>
      </c>
      <c r="I111" s="14">
        <v>9566</v>
      </c>
      <c r="J111" s="14">
        <v>34873</v>
      </c>
      <c r="K111" s="14">
        <v>44439</v>
      </c>
      <c r="M111" s="14">
        <v>622</v>
      </c>
      <c r="N111" s="14">
        <v>391</v>
      </c>
      <c r="O111" s="14">
        <v>1013</v>
      </c>
      <c r="P111" s="14">
        <v>1473</v>
      </c>
      <c r="Q111" s="14">
        <v>3513</v>
      </c>
      <c r="R111" s="14">
        <v>4986</v>
      </c>
      <c r="S111" s="14"/>
      <c r="T111" s="14">
        <v>636</v>
      </c>
      <c r="U111" s="14">
        <v>792</v>
      </c>
      <c r="V111" s="14">
        <v>1428</v>
      </c>
      <c r="W111" s="14">
        <v>8093</v>
      </c>
      <c r="X111" s="14">
        <v>31360</v>
      </c>
      <c r="Y111" s="14">
        <v>39453</v>
      </c>
      <c r="Z111" s="14"/>
      <c r="AA111" s="14"/>
      <c r="AB111" s="14"/>
      <c r="AC111" s="14"/>
    </row>
    <row r="112" spans="1:29" x14ac:dyDescent="0.35">
      <c r="A112" s="17">
        <v>2026</v>
      </c>
      <c r="B112" s="17">
        <v>7</v>
      </c>
      <c r="C112" s="18" t="str">
        <f t="shared" si="1"/>
        <v>202607</v>
      </c>
      <c r="D112" s="25">
        <v>30.71</v>
      </c>
      <c r="F112" s="14">
        <v>1197</v>
      </c>
      <c r="G112" s="14">
        <v>1922</v>
      </c>
      <c r="H112" s="14">
        <v>3119</v>
      </c>
      <c r="I112" s="14">
        <v>14416</v>
      </c>
      <c r="J112" s="14">
        <v>53253</v>
      </c>
      <c r="K112" s="14">
        <v>67669</v>
      </c>
      <c r="M112" s="14">
        <v>491</v>
      </c>
      <c r="N112" s="14">
        <v>496</v>
      </c>
      <c r="O112" s="14">
        <v>987</v>
      </c>
      <c r="P112" s="14">
        <v>1813</v>
      </c>
      <c r="Q112" s="14">
        <v>4612</v>
      </c>
      <c r="R112" s="14">
        <v>6425</v>
      </c>
      <c r="S112" s="14"/>
      <c r="T112" s="14">
        <v>706</v>
      </c>
      <c r="U112" s="14">
        <v>1426</v>
      </c>
      <c r="V112" s="14">
        <v>2132</v>
      </c>
      <c r="W112" s="14">
        <v>12603</v>
      </c>
      <c r="X112" s="14">
        <v>48641</v>
      </c>
      <c r="Y112" s="14">
        <v>61244</v>
      </c>
      <c r="Z112" s="14"/>
      <c r="AA112" s="14"/>
      <c r="AB112" s="14"/>
      <c r="AC112" s="14"/>
    </row>
    <row r="113" spans="1:29" x14ac:dyDescent="0.35">
      <c r="A113" s="17">
        <v>2026</v>
      </c>
      <c r="B113" s="17">
        <v>8</v>
      </c>
      <c r="C113" s="18" t="str">
        <f t="shared" si="1"/>
        <v>202608</v>
      </c>
      <c r="D113" s="25">
        <v>29.52</v>
      </c>
      <c r="F113" s="14">
        <v>1464</v>
      </c>
      <c r="G113" s="14">
        <v>2087</v>
      </c>
      <c r="H113" s="14">
        <v>3551</v>
      </c>
      <c r="I113" s="14">
        <v>14128</v>
      </c>
      <c r="J113" s="14">
        <v>55759</v>
      </c>
      <c r="K113" s="14">
        <v>69887</v>
      </c>
      <c r="M113" s="14">
        <v>758</v>
      </c>
      <c r="N113" s="14">
        <v>716</v>
      </c>
      <c r="O113" s="14">
        <v>1474</v>
      </c>
      <c r="P113" s="14">
        <v>1905</v>
      </c>
      <c r="Q113" s="14">
        <v>4121</v>
      </c>
      <c r="R113" s="14">
        <v>6026</v>
      </c>
      <c r="S113" s="14"/>
      <c r="T113" s="14">
        <v>706</v>
      </c>
      <c r="U113" s="14">
        <v>1371</v>
      </c>
      <c r="V113" s="14">
        <v>2077</v>
      </c>
      <c r="W113" s="14">
        <v>12223</v>
      </c>
      <c r="X113" s="14">
        <v>51638</v>
      </c>
      <c r="Y113" s="14">
        <v>63861</v>
      </c>
      <c r="Z113" s="14"/>
      <c r="AA113" s="14"/>
      <c r="AB113" s="14"/>
      <c r="AC113" s="14"/>
    </row>
    <row r="114" spans="1:29" x14ac:dyDescent="0.35">
      <c r="A114" s="17">
        <v>2026</v>
      </c>
      <c r="B114" s="17">
        <v>9</v>
      </c>
      <c r="C114" s="18" t="str">
        <f t="shared" si="1"/>
        <v>202609</v>
      </c>
      <c r="D114" s="25">
        <v>30.48</v>
      </c>
      <c r="F114" s="14">
        <v>1515</v>
      </c>
      <c r="G114" s="14">
        <v>1848</v>
      </c>
      <c r="H114" s="14">
        <v>3363</v>
      </c>
      <c r="I114" s="14">
        <v>14163</v>
      </c>
      <c r="J114" s="14">
        <v>53892</v>
      </c>
      <c r="K114" s="14">
        <v>68055</v>
      </c>
      <c r="M114" s="14">
        <v>704</v>
      </c>
      <c r="N114" s="14">
        <v>649</v>
      </c>
      <c r="O114" s="14">
        <v>1353</v>
      </c>
      <c r="P114" s="14">
        <v>1964</v>
      </c>
      <c r="Q114" s="14">
        <v>4410</v>
      </c>
      <c r="R114" s="14">
        <v>6374</v>
      </c>
      <c r="S114" s="14"/>
      <c r="T114" s="14">
        <v>811</v>
      </c>
      <c r="U114" s="14">
        <v>1199</v>
      </c>
      <c r="V114" s="14">
        <v>2010</v>
      </c>
      <c r="W114" s="14">
        <v>12199</v>
      </c>
      <c r="X114" s="14">
        <v>49482</v>
      </c>
      <c r="Y114" s="14">
        <v>61681</v>
      </c>
      <c r="Z114" s="14"/>
      <c r="AA114" s="14"/>
      <c r="AB114" s="14"/>
      <c r="AC114" s="14"/>
    </row>
    <row r="115" spans="1:29" x14ac:dyDescent="0.35">
      <c r="A115" s="17">
        <v>2026</v>
      </c>
      <c r="B115" s="17">
        <v>10</v>
      </c>
      <c r="C115" s="18" t="str">
        <f t="shared" si="1"/>
        <v>202610</v>
      </c>
      <c r="D115" s="25">
        <v>29.84</v>
      </c>
      <c r="F115" s="14">
        <v>834</v>
      </c>
      <c r="G115" s="14">
        <v>1115</v>
      </c>
      <c r="H115" s="14">
        <v>1949</v>
      </c>
      <c r="I115" s="14">
        <v>8880</v>
      </c>
      <c r="J115" s="14">
        <v>31346</v>
      </c>
      <c r="K115" s="14">
        <v>40226</v>
      </c>
      <c r="M115" s="14">
        <v>333</v>
      </c>
      <c r="N115" s="14">
        <v>278</v>
      </c>
      <c r="O115" s="14">
        <v>611</v>
      </c>
      <c r="P115" s="14">
        <v>1322</v>
      </c>
      <c r="Q115" s="14">
        <v>2947</v>
      </c>
      <c r="R115" s="14">
        <v>4269</v>
      </c>
      <c r="S115" s="14"/>
      <c r="T115" s="14">
        <v>501</v>
      </c>
      <c r="U115" s="14">
        <v>837</v>
      </c>
      <c r="V115" s="14">
        <v>1338</v>
      </c>
      <c r="W115" s="14">
        <v>7558</v>
      </c>
      <c r="X115" s="14">
        <v>28399</v>
      </c>
      <c r="Y115" s="14">
        <v>35957</v>
      </c>
      <c r="Z115" s="14"/>
      <c r="AA115" s="14"/>
      <c r="AB115" s="14"/>
      <c r="AC115" s="14"/>
    </row>
    <row r="116" spans="1:29" x14ac:dyDescent="0.35">
      <c r="A116" s="17">
        <v>2026</v>
      </c>
      <c r="B116" s="17">
        <v>11</v>
      </c>
      <c r="C116" s="18" t="str">
        <f t="shared" si="1"/>
        <v>202611</v>
      </c>
      <c r="D116" s="25">
        <v>30.59</v>
      </c>
      <c r="F116" s="14">
        <v>461</v>
      </c>
      <c r="G116" s="14">
        <v>408</v>
      </c>
      <c r="H116" s="14">
        <v>869</v>
      </c>
      <c r="I116" s="14">
        <v>3838</v>
      </c>
      <c r="J116" s="14">
        <v>20836</v>
      </c>
      <c r="K116" s="14">
        <v>24674</v>
      </c>
      <c r="M116" s="14">
        <v>109</v>
      </c>
      <c r="N116" s="14">
        <v>41</v>
      </c>
      <c r="O116" s="14">
        <v>150</v>
      </c>
      <c r="P116" s="14">
        <v>726</v>
      </c>
      <c r="Q116" s="14">
        <v>2036</v>
      </c>
      <c r="R116" s="14">
        <v>2762</v>
      </c>
      <c r="S116" s="14"/>
      <c r="T116" s="14">
        <v>352</v>
      </c>
      <c r="U116" s="14">
        <v>367</v>
      </c>
      <c r="V116" s="14">
        <v>719</v>
      </c>
      <c r="W116" s="14">
        <v>3112</v>
      </c>
      <c r="X116" s="14">
        <v>18800</v>
      </c>
      <c r="Y116" s="14">
        <v>21912</v>
      </c>
      <c r="Z116" s="14"/>
      <c r="AA116" s="14"/>
      <c r="AB116" s="14"/>
      <c r="AC116" s="14"/>
    </row>
    <row r="117" spans="1:29" x14ac:dyDescent="0.35">
      <c r="A117" s="17">
        <v>2026</v>
      </c>
      <c r="B117" s="17">
        <v>12</v>
      </c>
      <c r="C117" s="18" t="str">
        <f t="shared" si="1"/>
        <v>202612</v>
      </c>
      <c r="D117" s="25">
        <v>31.86</v>
      </c>
      <c r="F117" s="14">
        <v>639</v>
      </c>
      <c r="G117" s="14">
        <v>425</v>
      </c>
      <c r="H117" s="14">
        <v>1064</v>
      </c>
      <c r="I117" s="14">
        <v>6377</v>
      </c>
      <c r="J117" s="14">
        <v>18737</v>
      </c>
      <c r="K117" s="14">
        <v>25114</v>
      </c>
      <c r="M117" s="14">
        <v>227</v>
      </c>
      <c r="N117" s="14">
        <v>103</v>
      </c>
      <c r="O117" s="14">
        <v>330</v>
      </c>
      <c r="P117" s="14">
        <v>880</v>
      </c>
      <c r="Q117" s="14">
        <v>1493</v>
      </c>
      <c r="R117" s="14">
        <v>2373</v>
      </c>
      <c r="S117" s="14"/>
      <c r="T117" s="14">
        <v>412</v>
      </c>
      <c r="U117" s="14">
        <v>322</v>
      </c>
      <c r="V117" s="14">
        <v>734</v>
      </c>
      <c r="W117" s="14">
        <v>5497</v>
      </c>
      <c r="X117" s="14">
        <v>17244</v>
      </c>
      <c r="Y117" s="14">
        <v>22741</v>
      </c>
      <c r="Z117" s="14"/>
      <c r="AA117" s="14"/>
      <c r="AB117" s="14"/>
      <c r="AC117" s="14"/>
    </row>
    <row r="118" spans="1:29" x14ac:dyDescent="0.35">
      <c r="A118" s="9">
        <v>2027</v>
      </c>
      <c r="B118" s="9">
        <v>1</v>
      </c>
      <c r="C118" s="10" t="str">
        <f t="shared" si="1"/>
        <v>202701</v>
      </c>
      <c r="D118" s="32">
        <v>32</v>
      </c>
      <c r="E118" s="11"/>
      <c r="F118" s="12">
        <v>594</v>
      </c>
      <c r="G118" s="12">
        <v>460</v>
      </c>
      <c r="H118" s="12">
        <v>1054</v>
      </c>
      <c r="I118" s="12">
        <v>5180</v>
      </c>
      <c r="J118" s="12">
        <v>20900</v>
      </c>
      <c r="K118" s="12">
        <v>26080</v>
      </c>
      <c r="L118" s="11"/>
      <c r="M118" s="12">
        <v>135</v>
      </c>
      <c r="N118" s="12">
        <v>129</v>
      </c>
      <c r="O118" s="12">
        <v>264</v>
      </c>
      <c r="P118" s="12">
        <v>647</v>
      </c>
      <c r="Q118" s="12">
        <v>1065</v>
      </c>
      <c r="R118" s="12">
        <v>1712</v>
      </c>
      <c r="S118" s="12"/>
      <c r="T118" s="12">
        <v>459</v>
      </c>
      <c r="U118" s="12">
        <v>331</v>
      </c>
      <c r="V118" s="12">
        <v>790</v>
      </c>
      <c r="W118" s="12">
        <v>4533</v>
      </c>
      <c r="X118" s="12">
        <v>19835</v>
      </c>
      <c r="Y118" s="12">
        <v>24368</v>
      </c>
      <c r="Z118" s="12"/>
      <c r="AA118" s="12"/>
      <c r="AB118" s="12"/>
      <c r="AC118" s="12"/>
    </row>
    <row r="119" spans="1:29" x14ac:dyDescent="0.35">
      <c r="A119" s="9">
        <v>2027</v>
      </c>
      <c r="B119" s="9">
        <v>2</v>
      </c>
      <c r="C119" s="10" t="str">
        <f t="shared" si="1"/>
        <v>202702</v>
      </c>
      <c r="D119" s="32">
        <v>30.86</v>
      </c>
      <c r="E119" s="11"/>
      <c r="F119" s="12">
        <v>482</v>
      </c>
      <c r="G119" s="12">
        <v>517</v>
      </c>
      <c r="H119" s="12">
        <v>999</v>
      </c>
      <c r="I119" s="12">
        <v>5255</v>
      </c>
      <c r="J119" s="12">
        <v>20360</v>
      </c>
      <c r="K119" s="12">
        <v>25615</v>
      </c>
      <c r="L119" s="11"/>
      <c r="M119" s="12">
        <v>142</v>
      </c>
      <c r="N119" s="12">
        <v>122</v>
      </c>
      <c r="O119" s="12">
        <v>264</v>
      </c>
      <c r="P119" s="12">
        <v>736</v>
      </c>
      <c r="Q119" s="12">
        <v>1390</v>
      </c>
      <c r="R119" s="12">
        <v>2126</v>
      </c>
      <c r="S119" s="12"/>
      <c r="T119" s="12">
        <v>340</v>
      </c>
      <c r="U119" s="12">
        <v>395</v>
      </c>
      <c r="V119" s="12">
        <v>735</v>
      </c>
      <c r="W119" s="12">
        <v>4519</v>
      </c>
      <c r="X119" s="12">
        <v>18970</v>
      </c>
      <c r="Y119" s="12">
        <v>23489</v>
      </c>
      <c r="Z119" s="12"/>
      <c r="AA119" s="12"/>
      <c r="AB119" s="12"/>
      <c r="AC119" s="12"/>
    </row>
    <row r="120" spans="1:29" x14ac:dyDescent="0.35">
      <c r="A120" s="9">
        <v>2027</v>
      </c>
      <c r="B120" s="9">
        <v>3</v>
      </c>
      <c r="C120" s="10" t="str">
        <f t="shared" si="1"/>
        <v>202703</v>
      </c>
      <c r="D120" s="32">
        <v>29.95</v>
      </c>
      <c r="E120" s="11"/>
      <c r="F120" s="12">
        <v>621</v>
      </c>
      <c r="G120" s="12">
        <v>458</v>
      </c>
      <c r="H120" s="12">
        <v>1079</v>
      </c>
      <c r="I120" s="12">
        <v>5428</v>
      </c>
      <c r="J120" s="12">
        <v>18527</v>
      </c>
      <c r="K120" s="12">
        <v>23955</v>
      </c>
      <c r="L120" s="11"/>
      <c r="M120" s="12">
        <v>279</v>
      </c>
      <c r="N120" s="12">
        <v>101</v>
      </c>
      <c r="O120" s="12">
        <v>380</v>
      </c>
      <c r="P120" s="12">
        <v>821</v>
      </c>
      <c r="Q120" s="12">
        <v>1363</v>
      </c>
      <c r="R120" s="12">
        <v>2184</v>
      </c>
      <c r="S120" s="12"/>
      <c r="T120" s="12">
        <v>342</v>
      </c>
      <c r="U120" s="12">
        <v>357</v>
      </c>
      <c r="V120" s="12">
        <v>699</v>
      </c>
      <c r="W120" s="12">
        <v>4607</v>
      </c>
      <c r="X120" s="12">
        <v>17164</v>
      </c>
      <c r="Y120" s="12">
        <v>21771</v>
      </c>
      <c r="Z120" s="12"/>
      <c r="AA120" s="12"/>
      <c r="AB120" s="12"/>
      <c r="AC120" s="12"/>
    </row>
    <row r="121" spans="1:29" x14ac:dyDescent="0.35">
      <c r="A121" s="9">
        <v>2027</v>
      </c>
      <c r="B121" s="9">
        <v>4</v>
      </c>
      <c r="C121" s="10" t="str">
        <f t="shared" si="1"/>
        <v>202704</v>
      </c>
      <c r="D121" s="32">
        <v>28.67</v>
      </c>
      <c r="E121" s="11"/>
      <c r="F121" s="12">
        <v>619</v>
      </c>
      <c r="G121" s="12">
        <v>371</v>
      </c>
      <c r="H121" s="12">
        <v>990</v>
      </c>
      <c r="I121" s="12">
        <v>5369</v>
      </c>
      <c r="J121" s="12">
        <v>16927</v>
      </c>
      <c r="K121" s="12">
        <v>22296</v>
      </c>
      <c r="L121" s="11"/>
      <c r="M121" s="12">
        <v>198</v>
      </c>
      <c r="N121" s="12">
        <v>66</v>
      </c>
      <c r="O121" s="12">
        <v>264</v>
      </c>
      <c r="P121" s="12">
        <v>712</v>
      </c>
      <c r="Q121" s="12">
        <v>1046</v>
      </c>
      <c r="R121" s="12">
        <v>1758</v>
      </c>
      <c r="S121" s="12"/>
      <c r="T121" s="12">
        <v>421</v>
      </c>
      <c r="U121" s="12">
        <v>305</v>
      </c>
      <c r="V121" s="12">
        <v>726</v>
      </c>
      <c r="W121" s="12">
        <v>4657</v>
      </c>
      <c r="X121" s="12">
        <v>15881</v>
      </c>
      <c r="Y121" s="12">
        <v>20538</v>
      </c>
      <c r="Z121" s="12"/>
      <c r="AA121" s="12"/>
      <c r="AB121" s="12"/>
      <c r="AC121" s="12"/>
    </row>
    <row r="122" spans="1:29" x14ac:dyDescent="0.35">
      <c r="A122" s="9">
        <v>2027</v>
      </c>
      <c r="B122" s="9">
        <v>5</v>
      </c>
      <c r="C122" s="10" t="str">
        <f t="shared" si="1"/>
        <v>202705</v>
      </c>
      <c r="D122" s="32">
        <v>28.86</v>
      </c>
      <c r="E122" s="11"/>
      <c r="F122" s="12">
        <v>589</v>
      </c>
      <c r="G122" s="12">
        <v>415</v>
      </c>
      <c r="H122" s="12">
        <v>1004</v>
      </c>
      <c r="I122" s="12">
        <v>5206</v>
      </c>
      <c r="J122" s="12">
        <v>17232</v>
      </c>
      <c r="K122" s="12">
        <v>22438</v>
      </c>
      <c r="L122" s="11"/>
      <c r="M122" s="12">
        <v>129</v>
      </c>
      <c r="N122" s="12">
        <v>129</v>
      </c>
      <c r="O122" s="12">
        <v>258</v>
      </c>
      <c r="P122" s="12">
        <v>748</v>
      </c>
      <c r="Q122" s="12">
        <v>1438</v>
      </c>
      <c r="R122" s="12">
        <v>2186</v>
      </c>
      <c r="S122" s="12"/>
      <c r="T122" s="12">
        <v>460</v>
      </c>
      <c r="U122" s="12">
        <v>286</v>
      </c>
      <c r="V122" s="12">
        <v>746</v>
      </c>
      <c r="W122" s="12">
        <v>4458</v>
      </c>
      <c r="X122" s="12">
        <v>15794</v>
      </c>
      <c r="Y122" s="12">
        <v>20252</v>
      </c>
      <c r="Z122" s="12"/>
      <c r="AA122" s="12"/>
      <c r="AB122" s="12"/>
      <c r="AC122" s="12"/>
    </row>
    <row r="123" spans="1:29" x14ac:dyDescent="0.35">
      <c r="A123" s="9">
        <v>2027</v>
      </c>
      <c r="B123" s="9">
        <v>6</v>
      </c>
      <c r="C123" s="10" t="str">
        <f t="shared" si="1"/>
        <v>202706</v>
      </c>
      <c r="D123" s="32">
        <v>30.71</v>
      </c>
      <c r="E123" s="11"/>
      <c r="F123" s="12">
        <v>1233</v>
      </c>
      <c r="G123" s="12">
        <v>1160</v>
      </c>
      <c r="H123" s="12">
        <v>2393</v>
      </c>
      <c r="I123" s="12">
        <v>9145</v>
      </c>
      <c r="J123" s="12">
        <v>33338</v>
      </c>
      <c r="K123" s="12">
        <v>42483</v>
      </c>
      <c r="L123" s="11"/>
      <c r="M123" s="12">
        <v>612</v>
      </c>
      <c r="N123" s="12">
        <v>386</v>
      </c>
      <c r="O123" s="12">
        <v>998</v>
      </c>
      <c r="P123" s="12">
        <v>1322</v>
      </c>
      <c r="Q123" s="12">
        <v>3156</v>
      </c>
      <c r="R123" s="12">
        <v>4478</v>
      </c>
      <c r="S123" s="12"/>
      <c r="T123" s="12">
        <v>621</v>
      </c>
      <c r="U123" s="12">
        <v>774</v>
      </c>
      <c r="V123" s="12">
        <v>1395</v>
      </c>
      <c r="W123" s="12">
        <v>7823</v>
      </c>
      <c r="X123" s="12">
        <v>30182</v>
      </c>
      <c r="Y123" s="12">
        <v>38005</v>
      </c>
      <c r="Z123" s="12"/>
      <c r="AA123" s="12"/>
      <c r="AB123" s="12"/>
      <c r="AC123" s="12"/>
    </row>
    <row r="124" spans="1:29" x14ac:dyDescent="0.35">
      <c r="A124" s="9">
        <v>2027</v>
      </c>
      <c r="B124" s="9">
        <v>7</v>
      </c>
      <c r="C124" s="10" t="str">
        <f t="shared" si="1"/>
        <v>202707</v>
      </c>
      <c r="D124" s="32">
        <v>30.57</v>
      </c>
      <c r="E124" s="11"/>
      <c r="F124" s="12">
        <v>1197</v>
      </c>
      <c r="G124" s="12">
        <v>1922</v>
      </c>
      <c r="H124" s="12">
        <v>3119</v>
      </c>
      <c r="I124" s="12">
        <v>14314</v>
      </c>
      <c r="J124" s="12">
        <v>52872</v>
      </c>
      <c r="K124" s="12">
        <v>67186</v>
      </c>
      <c r="L124" s="11"/>
      <c r="M124" s="12">
        <v>491</v>
      </c>
      <c r="N124" s="12">
        <v>496</v>
      </c>
      <c r="O124" s="12">
        <v>987</v>
      </c>
      <c r="P124" s="12">
        <v>1630</v>
      </c>
      <c r="Q124" s="12">
        <v>4147</v>
      </c>
      <c r="R124" s="12">
        <v>5777</v>
      </c>
      <c r="S124" s="12"/>
      <c r="T124" s="12">
        <v>706</v>
      </c>
      <c r="U124" s="12">
        <v>1426</v>
      </c>
      <c r="V124" s="12">
        <v>2132</v>
      </c>
      <c r="W124" s="12">
        <v>12684</v>
      </c>
      <c r="X124" s="12">
        <v>48725</v>
      </c>
      <c r="Y124" s="12">
        <v>61409</v>
      </c>
      <c r="Z124" s="12"/>
      <c r="AA124" s="12"/>
      <c r="AB124" s="12"/>
      <c r="AC124" s="12"/>
    </row>
    <row r="125" spans="1:29" x14ac:dyDescent="0.35">
      <c r="A125" s="9">
        <v>2027</v>
      </c>
      <c r="B125" s="9">
        <v>8</v>
      </c>
      <c r="C125" s="10" t="str">
        <f t="shared" si="1"/>
        <v>202708</v>
      </c>
      <c r="D125" s="32">
        <v>29.67</v>
      </c>
      <c r="E125" s="11"/>
      <c r="F125" s="12">
        <v>1464</v>
      </c>
      <c r="G125" s="12">
        <v>2087</v>
      </c>
      <c r="H125" s="12">
        <v>3551</v>
      </c>
      <c r="I125" s="12">
        <v>13990</v>
      </c>
      <c r="J125" s="12">
        <v>55220</v>
      </c>
      <c r="K125" s="12">
        <v>69210</v>
      </c>
      <c r="L125" s="11"/>
      <c r="M125" s="12">
        <v>758</v>
      </c>
      <c r="N125" s="12">
        <v>716</v>
      </c>
      <c r="O125" s="12">
        <v>1474</v>
      </c>
      <c r="P125" s="12">
        <v>1801</v>
      </c>
      <c r="Q125" s="12">
        <v>3897</v>
      </c>
      <c r="R125" s="12">
        <v>5698</v>
      </c>
      <c r="S125" s="12"/>
      <c r="T125" s="12">
        <v>706</v>
      </c>
      <c r="U125" s="12">
        <v>1371</v>
      </c>
      <c r="V125" s="12">
        <v>2077</v>
      </c>
      <c r="W125" s="12">
        <v>12189</v>
      </c>
      <c r="X125" s="12">
        <v>51323</v>
      </c>
      <c r="Y125" s="12">
        <v>63512</v>
      </c>
      <c r="Z125" s="12"/>
      <c r="AA125" s="12"/>
      <c r="AB125" s="12"/>
      <c r="AC125" s="12"/>
    </row>
    <row r="126" spans="1:29" x14ac:dyDescent="0.35">
      <c r="A126" s="9">
        <v>2027</v>
      </c>
      <c r="B126" s="9">
        <v>9</v>
      </c>
      <c r="C126" s="10" t="str">
        <f t="shared" si="1"/>
        <v>202709</v>
      </c>
      <c r="D126" s="32">
        <v>30.48</v>
      </c>
      <c r="E126" s="11"/>
      <c r="F126" s="12">
        <v>1569</v>
      </c>
      <c r="G126" s="12">
        <v>1915</v>
      </c>
      <c r="H126" s="12">
        <v>3484</v>
      </c>
      <c r="I126" s="12">
        <v>14069</v>
      </c>
      <c r="J126" s="12">
        <v>53537</v>
      </c>
      <c r="K126" s="12">
        <v>67606</v>
      </c>
      <c r="L126" s="11"/>
      <c r="M126" s="12">
        <v>767</v>
      </c>
      <c r="N126" s="12">
        <v>707</v>
      </c>
      <c r="O126" s="12">
        <v>1474</v>
      </c>
      <c r="P126" s="12">
        <v>1842</v>
      </c>
      <c r="Q126" s="12">
        <v>4136</v>
      </c>
      <c r="R126" s="12">
        <v>5978</v>
      </c>
      <c r="S126" s="12"/>
      <c r="T126" s="12">
        <v>802</v>
      </c>
      <c r="U126" s="12">
        <v>1208</v>
      </c>
      <c r="V126" s="12">
        <v>2010</v>
      </c>
      <c r="W126" s="12">
        <v>12227</v>
      </c>
      <c r="X126" s="12">
        <v>49401</v>
      </c>
      <c r="Y126" s="12">
        <v>61628</v>
      </c>
      <c r="Z126" s="12"/>
      <c r="AA126" s="12"/>
      <c r="AB126" s="12"/>
      <c r="AC126" s="12"/>
    </row>
    <row r="127" spans="1:29" x14ac:dyDescent="0.35">
      <c r="A127" s="9">
        <v>2027</v>
      </c>
      <c r="B127" s="9">
        <v>10</v>
      </c>
      <c r="C127" s="10" t="str">
        <f t="shared" si="1"/>
        <v>202710</v>
      </c>
      <c r="D127" s="32">
        <v>29.81</v>
      </c>
      <c r="E127" s="11"/>
      <c r="F127" s="12">
        <v>875</v>
      </c>
      <c r="G127" s="12">
        <v>1168</v>
      </c>
      <c r="H127" s="12">
        <v>2043</v>
      </c>
      <c r="I127" s="12">
        <v>8844</v>
      </c>
      <c r="J127" s="12">
        <v>31227</v>
      </c>
      <c r="K127" s="12">
        <v>40071</v>
      </c>
      <c r="L127" s="11"/>
      <c r="M127" s="12">
        <v>383</v>
      </c>
      <c r="N127" s="12">
        <v>319</v>
      </c>
      <c r="O127" s="12">
        <v>702</v>
      </c>
      <c r="P127" s="12">
        <v>1273</v>
      </c>
      <c r="Q127" s="12">
        <v>2838</v>
      </c>
      <c r="R127" s="12">
        <v>4111</v>
      </c>
      <c r="S127" s="12"/>
      <c r="T127" s="12">
        <v>492</v>
      </c>
      <c r="U127" s="12">
        <v>849</v>
      </c>
      <c r="V127" s="12">
        <v>1341</v>
      </c>
      <c r="W127" s="12">
        <v>7571</v>
      </c>
      <c r="X127" s="12">
        <v>28389</v>
      </c>
      <c r="Y127" s="12">
        <v>35960</v>
      </c>
      <c r="Z127" s="12"/>
      <c r="AA127" s="12"/>
      <c r="AB127" s="12"/>
      <c r="AC127" s="12"/>
    </row>
    <row r="128" spans="1:29" x14ac:dyDescent="0.35">
      <c r="A128" s="9">
        <v>2027</v>
      </c>
      <c r="B128" s="9">
        <v>11</v>
      </c>
      <c r="C128" s="10" t="str">
        <f t="shared" si="1"/>
        <v>202711</v>
      </c>
      <c r="D128" s="32">
        <v>30.57</v>
      </c>
      <c r="E128" s="11"/>
      <c r="F128" s="12">
        <v>430</v>
      </c>
      <c r="G128" s="12">
        <v>381</v>
      </c>
      <c r="H128" s="12">
        <v>811</v>
      </c>
      <c r="I128" s="12">
        <v>3850</v>
      </c>
      <c r="J128" s="12">
        <v>20902</v>
      </c>
      <c r="K128" s="12">
        <v>24752</v>
      </c>
      <c r="L128" s="11"/>
      <c r="M128" s="12">
        <v>66</v>
      </c>
      <c r="N128" s="12">
        <v>26</v>
      </c>
      <c r="O128" s="12">
        <v>92</v>
      </c>
      <c r="P128" s="12">
        <v>703</v>
      </c>
      <c r="Q128" s="12">
        <v>1972</v>
      </c>
      <c r="R128" s="12">
        <v>2675</v>
      </c>
      <c r="S128" s="12"/>
      <c r="T128" s="12">
        <v>364</v>
      </c>
      <c r="U128" s="12">
        <v>355</v>
      </c>
      <c r="V128" s="12">
        <v>719</v>
      </c>
      <c r="W128" s="12">
        <v>3147</v>
      </c>
      <c r="X128" s="12">
        <v>18930</v>
      </c>
      <c r="Y128" s="12">
        <v>22077</v>
      </c>
      <c r="Z128" s="12"/>
      <c r="AA128" s="12"/>
      <c r="AB128" s="12"/>
      <c r="AC128" s="12"/>
    </row>
    <row r="129" spans="1:29" x14ac:dyDescent="0.35">
      <c r="A129" s="9">
        <v>2027</v>
      </c>
      <c r="B129" s="9">
        <v>12</v>
      </c>
      <c r="C129" s="10" t="str">
        <f t="shared" si="1"/>
        <v>202712</v>
      </c>
      <c r="D129" s="32">
        <v>31.86</v>
      </c>
      <c r="E129" s="11"/>
      <c r="F129" s="12">
        <v>659</v>
      </c>
      <c r="G129" s="12">
        <v>438</v>
      </c>
      <c r="H129" s="12">
        <v>1097</v>
      </c>
      <c r="I129" s="12">
        <v>6422</v>
      </c>
      <c r="J129" s="12">
        <v>18871</v>
      </c>
      <c r="K129" s="12">
        <v>25293</v>
      </c>
      <c r="L129" s="11"/>
      <c r="M129" s="12">
        <v>250</v>
      </c>
      <c r="N129" s="12">
        <v>113</v>
      </c>
      <c r="O129" s="12">
        <v>363</v>
      </c>
      <c r="P129" s="12">
        <v>880</v>
      </c>
      <c r="Q129" s="12">
        <v>1493</v>
      </c>
      <c r="R129" s="12">
        <v>2373</v>
      </c>
      <c r="S129" s="12"/>
      <c r="T129" s="12">
        <v>409</v>
      </c>
      <c r="U129" s="12">
        <v>325</v>
      </c>
      <c r="V129" s="12">
        <v>734</v>
      </c>
      <c r="W129" s="12">
        <v>5542</v>
      </c>
      <c r="X129" s="12">
        <v>17378</v>
      </c>
      <c r="Y129" s="12">
        <v>22920</v>
      </c>
      <c r="Z129" s="12"/>
      <c r="AA129" s="12"/>
      <c r="AB129" s="12"/>
      <c r="AC129" s="12"/>
    </row>
    <row r="133" spans="1:29" x14ac:dyDescent="0.35">
      <c r="A133" s="17">
        <v>2021</v>
      </c>
      <c r="F133" s="14">
        <f t="shared" ref="F133:K133" si="2">SUM(F46:F57)</f>
        <v>8120</v>
      </c>
      <c r="G133" s="14">
        <f t="shared" si="2"/>
        <v>9223</v>
      </c>
      <c r="H133" s="14">
        <f t="shared" si="2"/>
        <v>17343</v>
      </c>
      <c r="I133" s="14">
        <f t="shared" si="2"/>
        <v>80427</v>
      </c>
      <c r="J133" s="14">
        <f t="shared" si="2"/>
        <v>297248</v>
      </c>
      <c r="K133" s="14">
        <f t="shared" si="2"/>
        <v>377675</v>
      </c>
      <c r="M133" s="14">
        <f t="shared" ref="M133:R133" si="3">SUM(M46:M57)</f>
        <v>3170</v>
      </c>
      <c r="N133" s="14">
        <f t="shared" si="3"/>
        <v>2531</v>
      </c>
      <c r="O133" s="14">
        <f t="shared" si="3"/>
        <v>5701</v>
      </c>
      <c r="P133" s="14">
        <f t="shared" si="3"/>
        <v>12259</v>
      </c>
      <c r="Q133" s="14">
        <f t="shared" si="3"/>
        <v>27184</v>
      </c>
      <c r="R133" s="14">
        <f t="shared" si="3"/>
        <v>39443</v>
      </c>
      <c r="T133" s="14">
        <f t="shared" ref="T133:Y133" si="4">SUM(T46:T57)</f>
        <v>4950</v>
      </c>
      <c r="U133" s="14">
        <f t="shared" si="4"/>
        <v>6692</v>
      </c>
      <c r="V133" s="14">
        <f t="shared" si="4"/>
        <v>11642</v>
      </c>
      <c r="W133" s="14">
        <f t="shared" si="4"/>
        <v>68168</v>
      </c>
      <c r="X133" s="14">
        <f t="shared" si="4"/>
        <v>270064</v>
      </c>
      <c r="Y133" s="14">
        <f t="shared" si="4"/>
        <v>338232</v>
      </c>
    </row>
    <row r="134" spans="1:29" x14ac:dyDescent="0.35">
      <c r="A134" s="17">
        <v>2022</v>
      </c>
      <c r="F134" s="14">
        <f t="shared" ref="F134:K134" si="5">SUM(F58:F69)</f>
        <v>10229</v>
      </c>
      <c r="G134" s="14">
        <f t="shared" si="5"/>
        <v>11090</v>
      </c>
      <c r="H134" s="14">
        <f t="shared" si="5"/>
        <v>21319</v>
      </c>
      <c r="I134" s="14">
        <f t="shared" si="5"/>
        <v>100399</v>
      </c>
      <c r="J134" s="14">
        <f t="shared" si="5"/>
        <v>372158</v>
      </c>
      <c r="K134" s="14">
        <f t="shared" si="5"/>
        <v>472557</v>
      </c>
      <c r="M134" s="14">
        <f t="shared" ref="M134:R134" si="6">SUM(M58:M69)</f>
        <v>4021</v>
      </c>
      <c r="N134" s="14">
        <f t="shared" si="6"/>
        <v>3082</v>
      </c>
      <c r="O134" s="14">
        <f t="shared" si="6"/>
        <v>7103</v>
      </c>
      <c r="P134" s="14">
        <f t="shared" si="6"/>
        <v>16574</v>
      </c>
      <c r="Q134" s="14">
        <f t="shared" si="6"/>
        <v>35393</v>
      </c>
      <c r="R134" s="14">
        <f t="shared" si="6"/>
        <v>51967</v>
      </c>
      <c r="T134" s="14">
        <f t="shared" ref="T134:Y134" si="7">SUM(T58:T69)</f>
        <v>6208</v>
      </c>
      <c r="U134" s="14">
        <f t="shared" si="7"/>
        <v>8008</v>
      </c>
      <c r="V134" s="14">
        <f t="shared" si="7"/>
        <v>14216</v>
      </c>
      <c r="W134" s="14">
        <f t="shared" si="7"/>
        <v>83825</v>
      </c>
      <c r="X134" s="14">
        <f t="shared" si="7"/>
        <v>336765</v>
      </c>
      <c r="Y134" s="14">
        <f t="shared" si="7"/>
        <v>420590</v>
      </c>
    </row>
    <row r="135" spans="1:29" x14ac:dyDescent="0.35">
      <c r="A135" s="17">
        <v>2023</v>
      </c>
      <c r="F135" s="14">
        <f t="shared" ref="F135:K135" si="8">SUM(F70:F81)</f>
        <v>10127</v>
      </c>
      <c r="G135" s="14">
        <f t="shared" si="8"/>
        <v>11021</v>
      </c>
      <c r="H135" s="14">
        <f t="shared" si="8"/>
        <v>21148</v>
      </c>
      <c r="I135" s="14">
        <f t="shared" si="8"/>
        <v>100060</v>
      </c>
      <c r="J135" s="14">
        <f t="shared" si="8"/>
        <v>370869</v>
      </c>
      <c r="K135" s="14">
        <f t="shared" si="8"/>
        <v>470929</v>
      </c>
      <c r="M135" s="14">
        <f t="shared" ref="M135:R135" si="9">SUM(M70:M81)</f>
        <v>3874</v>
      </c>
      <c r="N135" s="14">
        <f t="shared" si="9"/>
        <v>3011</v>
      </c>
      <c r="O135" s="14">
        <f t="shared" si="9"/>
        <v>6885</v>
      </c>
      <c r="P135" s="14">
        <f t="shared" si="9"/>
        <v>16039</v>
      </c>
      <c r="Q135" s="14">
        <f t="shared" si="9"/>
        <v>34198</v>
      </c>
      <c r="R135" s="14">
        <f t="shared" si="9"/>
        <v>50237</v>
      </c>
      <c r="T135" s="14">
        <f t="shared" ref="T135:Y135" si="10">SUM(T70:T81)</f>
        <v>6253</v>
      </c>
      <c r="U135" s="14">
        <f t="shared" si="10"/>
        <v>8010</v>
      </c>
      <c r="V135" s="14">
        <f t="shared" si="10"/>
        <v>14263</v>
      </c>
      <c r="W135" s="14">
        <f t="shared" si="10"/>
        <v>84021</v>
      </c>
      <c r="X135" s="14">
        <f t="shared" si="10"/>
        <v>336671</v>
      </c>
      <c r="Y135" s="14">
        <f t="shared" si="10"/>
        <v>420692</v>
      </c>
    </row>
    <row r="136" spans="1:29" x14ac:dyDescent="0.35">
      <c r="A136" s="17">
        <v>2024</v>
      </c>
      <c r="F136" s="14">
        <f t="shared" ref="F136:K136" si="11">SUM(F82:F93)</f>
        <v>10181</v>
      </c>
      <c r="G136" s="14">
        <f t="shared" si="11"/>
        <v>11062</v>
      </c>
      <c r="H136" s="14">
        <f t="shared" si="11"/>
        <v>21243</v>
      </c>
      <c r="I136" s="14">
        <f t="shared" si="11"/>
        <v>99982</v>
      </c>
      <c r="J136" s="14">
        <f t="shared" si="11"/>
        <v>370480</v>
      </c>
      <c r="K136" s="14">
        <f t="shared" si="11"/>
        <v>470462</v>
      </c>
      <c r="M136" s="14">
        <f t="shared" ref="M136:R136" si="12">SUM(M82:M93)</f>
        <v>3927</v>
      </c>
      <c r="N136" s="14">
        <f t="shared" si="12"/>
        <v>3011</v>
      </c>
      <c r="O136" s="14">
        <f t="shared" si="12"/>
        <v>6938</v>
      </c>
      <c r="P136" s="14">
        <f t="shared" si="12"/>
        <v>15667</v>
      </c>
      <c r="Q136" s="14">
        <f t="shared" si="12"/>
        <v>33255</v>
      </c>
      <c r="R136" s="14">
        <f t="shared" si="12"/>
        <v>48922</v>
      </c>
      <c r="T136" s="14">
        <f t="shared" ref="T136:Y136" si="13">SUM(T82:T93)</f>
        <v>6254</v>
      </c>
      <c r="U136" s="14">
        <f t="shared" si="13"/>
        <v>8051</v>
      </c>
      <c r="V136" s="14">
        <f t="shared" si="13"/>
        <v>14305</v>
      </c>
      <c r="W136" s="14">
        <f t="shared" si="13"/>
        <v>84315</v>
      </c>
      <c r="X136" s="14">
        <f t="shared" si="13"/>
        <v>337225</v>
      </c>
      <c r="Y136" s="14">
        <f t="shared" si="13"/>
        <v>421540</v>
      </c>
    </row>
    <row r="137" spans="1:29" x14ac:dyDescent="0.35">
      <c r="A137" s="17">
        <v>2025</v>
      </c>
      <c r="F137" s="14">
        <f t="shared" ref="F137:K137" si="14">SUM(F94:F105)</f>
        <v>10050</v>
      </c>
      <c r="G137" s="14">
        <f t="shared" si="14"/>
        <v>10875</v>
      </c>
      <c r="H137" s="14">
        <f t="shared" si="14"/>
        <v>20925</v>
      </c>
      <c r="I137" s="14">
        <f t="shared" si="14"/>
        <v>98466</v>
      </c>
      <c r="J137" s="14">
        <f t="shared" si="14"/>
        <v>364941</v>
      </c>
      <c r="K137" s="14">
        <f t="shared" si="14"/>
        <v>463407</v>
      </c>
      <c r="M137" s="14">
        <f t="shared" ref="M137:R137" si="15">SUM(M94:M105)</f>
        <v>3829</v>
      </c>
      <c r="N137" s="14">
        <f t="shared" si="15"/>
        <v>2942</v>
      </c>
      <c r="O137" s="14">
        <f t="shared" si="15"/>
        <v>6771</v>
      </c>
      <c r="P137" s="14">
        <f t="shared" si="15"/>
        <v>14934</v>
      </c>
      <c r="Q137" s="14">
        <f t="shared" si="15"/>
        <v>31774</v>
      </c>
      <c r="R137" s="14">
        <f t="shared" si="15"/>
        <v>46708</v>
      </c>
      <c r="T137" s="14">
        <f t="shared" ref="T137:Y137" si="16">SUM(T94:T105)</f>
        <v>6221</v>
      </c>
      <c r="U137" s="14">
        <f t="shared" si="16"/>
        <v>7933</v>
      </c>
      <c r="V137" s="14">
        <f t="shared" si="16"/>
        <v>14154</v>
      </c>
      <c r="W137" s="14">
        <f t="shared" si="16"/>
        <v>83532</v>
      </c>
      <c r="X137" s="14">
        <f t="shared" si="16"/>
        <v>333167</v>
      </c>
      <c r="Y137" s="14">
        <f t="shared" si="16"/>
        <v>416699</v>
      </c>
    </row>
    <row r="138" spans="1:29" x14ac:dyDescent="0.35">
      <c r="A138" s="17">
        <v>2026</v>
      </c>
      <c r="F138" s="14">
        <f t="shared" ref="F138:K138" si="17">SUM(F106:F117)</f>
        <v>10284</v>
      </c>
      <c r="G138" s="14">
        <f t="shared" si="17"/>
        <v>11213</v>
      </c>
      <c r="H138" s="14">
        <f t="shared" si="17"/>
        <v>21497</v>
      </c>
      <c r="I138" s="14">
        <f t="shared" si="17"/>
        <v>97832</v>
      </c>
      <c r="J138" s="14">
        <f t="shared" si="17"/>
        <v>362659</v>
      </c>
      <c r="K138" s="14">
        <f t="shared" si="17"/>
        <v>460491</v>
      </c>
      <c r="M138" s="14">
        <f t="shared" ref="M138:R138" si="18">SUM(M106:M117)</f>
        <v>4158</v>
      </c>
      <c r="N138" s="14">
        <f t="shared" si="18"/>
        <v>3224</v>
      </c>
      <c r="O138" s="14">
        <f t="shared" si="18"/>
        <v>7382</v>
      </c>
      <c r="P138" s="14">
        <f t="shared" si="18"/>
        <v>14145</v>
      </c>
      <c r="Q138" s="14">
        <f t="shared" si="18"/>
        <v>30122</v>
      </c>
      <c r="R138" s="14">
        <f t="shared" si="18"/>
        <v>44267</v>
      </c>
      <c r="T138" s="14">
        <f t="shared" ref="T138:Y138" si="19">SUM(T106:T117)</f>
        <v>6126</v>
      </c>
      <c r="U138" s="14">
        <f t="shared" si="19"/>
        <v>7989</v>
      </c>
      <c r="V138" s="14">
        <f t="shared" si="19"/>
        <v>14115</v>
      </c>
      <c r="W138" s="14">
        <f t="shared" si="19"/>
        <v>83687</v>
      </c>
      <c r="X138" s="14">
        <f t="shared" si="19"/>
        <v>332537</v>
      </c>
      <c r="Y138" s="14">
        <f t="shared" si="19"/>
        <v>416224</v>
      </c>
    </row>
    <row r="139" spans="1:29" x14ac:dyDescent="0.35">
      <c r="A139" s="17">
        <v>2027</v>
      </c>
      <c r="F139" s="14">
        <f t="shared" ref="F139:K139" si="20">SUM(F118:F129)</f>
        <v>10332</v>
      </c>
      <c r="G139" s="14">
        <f t="shared" si="20"/>
        <v>11292</v>
      </c>
      <c r="H139" s="14">
        <f t="shared" si="20"/>
        <v>21624</v>
      </c>
      <c r="I139" s="14">
        <f t="shared" si="20"/>
        <v>97072</v>
      </c>
      <c r="J139" s="14">
        <f t="shared" si="20"/>
        <v>359913</v>
      </c>
      <c r="K139" s="14">
        <f t="shared" si="20"/>
        <v>456985</v>
      </c>
      <c r="M139" s="14">
        <f t="shared" ref="M139:R139" si="21">SUM(M118:M129)</f>
        <v>4210</v>
      </c>
      <c r="N139" s="14">
        <f t="shared" si="21"/>
        <v>3310</v>
      </c>
      <c r="O139" s="14">
        <f t="shared" si="21"/>
        <v>7520</v>
      </c>
      <c r="P139" s="14">
        <f t="shared" si="21"/>
        <v>13115</v>
      </c>
      <c r="Q139" s="14">
        <f t="shared" si="21"/>
        <v>27941</v>
      </c>
      <c r="R139" s="14">
        <f t="shared" si="21"/>
        <v>41056</v>
      </c>
      <c r="T139" s="14">
        <f t="shared" ref="T139:Y139" si="22">SUM(T118:T129)</f>
        <v>6122</v>
      </c>
      <c r="U139" s="14">
        <f t="shared" si="22"/>
        <v>7982</v>
      </c>
      <c r="V139" s="14">
        <f t="shared" si="22"/>
        <v>14104</v>
      </c>
      <c r="W139" s="14">
        <f t="shared" si="22"/>
        <v>83957</v>
      </c>
      <c r="X139" s="14">
        <f t="shared" si="22"/>
        <v>331972</v>
      </c>
      <c r="Y139" s="14">
        <f t="shared" si="22"/>
        <v>415929</v>
      </c>
    </row>
  </sheetData>
  <mergeCells count="12">
    <mergeCell ref="W8:Y8"/>
    <mergeCell ref="F6:K6"/>
    <mergeCell ref="M6:R6"/>
    <mergeCell ref="T6:Y6"/>
    <mergeCell ref="F7:K7"/>
    <mergeCell ref="M7:R7"/>
    <mergeCell ref="T7:Y7"/>
    <mergeCell ref="F8:H8"/>
    <mergeCell ref="I8:K8"/>
    <mergeCell ref="M8:O8"/>
    <mergeCell ref="P8:R8"/>
    <mergeCell ref="T8:V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47A5-CFFC-42FA-BEF0-4C10C4A1F2BD}">
  <dimension ref="A1:N101"/>
  <sheetViews>
    <sheetView zoomScale="90" zoomScaleNormal="90" workbookViewId="0"/>
  </sheetViews>
  <sheetFormatPr defaultRowHeight="14.5" x14ac:dyDescent="0.35"/>
  <cols>
    <col min="4" max="4" width="3.81640625" customWidth="1"/>
    <col min="5" max="14" width="9.54296875" customWidth="1"/>
  </cols>
  <sheetData>
    <row r="1" spans="1:14" x14ac:dyDescent="0.35">
      <c r="A1" s="1" t="s">
        <v>0</v>
      </c>
    </row>
    <row r="2" spans="1:14" x14ac:dyDescent="0.35">
      <c r="A2" s="2" t="s">
        <v>113</v>
      </c>
      <c r="C2" s="2"/>
    </row>
    <row r="3" spans="1:14" x14ac:dyDescent="0.35">
      <c r="A3" s="2" t="s">
        <v>67</v>
      </c>
      <c r="C3" s="2"/>
    </row>
    <row r="4" spans="1:14" x14ac:dyDescent="0.35">
      <c r="B4" s="2"/>
      <c r="C4" s="2"/>
    </row>
    <row r="5" spans="1:14" x14ac:dyDescent="0.35">
      <c r="C5" s="4"/>
    </row>
    <row r="6" spans="1:14" x14ac:dyDescent="0.35">
      <c r="C6" s="5" t="s">
        <v>9</v>
      </c>
    </row>
    <row r="7" spans="1:14" x14ac:dyDescent="0.35">
      <c r="A7" s="6" t="s">
        <v>15</v>
      </c>
      <c r="B7" s="6" t="s">
        <v>9</v>
      </c>
      <c r="C7" s="6" t="s">
        <v>16</v>
      </c>
      <c r="E7" s="6" t="s">
        <v>17</v>
      </c>
      <c r="F7" s="6" t="s">
        <v>18</v>
      </c>
      <c r="G7" s="6" t="s">
        <v>68</v>
      </c>
      <c r="H7" s="6" t="s">
        <v>22</v>
      </c>
      <c r="I7" s="6" t="s">
        <v>25</v>
      </c>
      <c r="J7" s="6" t="s">
        <v>28</v>
      </c>
      <c r="K7" s="6" t="s">
        <v>31</v>
      </c>
      <c r="L7" s="6" t="s">
        <v>32</v>
      </c>
      <c r="N7" s="6" t="s">
        <v>4</v>
      </c>
    </row>
    <row r="8" spans="1:14" x14ac:dyDescent="0.35">
      <c r="A8" s="17">
        <v>2021</v>
      </c>
      <c r="B8" s="17">
        <v>1</v>
      </c>
      <c r="C8" s="18" t="str">
        <f t="shared" ref="C8:C71" si="0">CONCATENATE(A8,IF(B8&lt;10,0,""),B8)</f>
        <v>202101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N8" s="14">
        <f>SUM(E8:L8)</f>
        <v>0</v>
      </c>
    </row>
    <row r="9" spans="1:14" x14ac:dyDescent="0.35">
      <c r="A9" s="17">
        <v>2021</v>
      </c>
      <c r="B9" s="17">
        <v>2</v>
      </c>
      <c r="C9" s="18" t="str">
        <f t="shared" si="0"/>
        <v>202102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N9" s="14">
        <f t="shared" ref="N9:N72" si="1">SUM(E9:L9)</f>
        <v>0</v>
      </c>
    </row>
    <row r="10" spans="1:14" x14ac:dyDescent="0.35">
      <c r="A10" s="17">
        <v>2021</v>
      </c>
      <c r="B10" s="17">
        <v>3</v>
      </c>
      <c r="C10" s="18" t="str">
        <f t="shared" si="0"/>
        <v>202103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N10" s="14">
        <f t="shared" si="1"/>
        <v>0</v>
      </c>
    </row>
    <row r="11" spans="1:14" x14ac:dyDescent="0.35">
      <c r="A11" s="17">
        <v>2021</v>
      </c>
      <c r="B11" s="17">
        <v>4</v>
      </c>
      <c r="C11" s="18" t="str">
        <f t="shared" si="0"/>
        <v>202104</v>
      </c>
      <c r="E11" s="40">
        <v>876</v>
      </c>
      <c r="F11" s="40">
        <v>184</v>
      </c>
      <c r="G11" s="40">
        <v>9</v>
      </c>
      <c r="H11" s="40">
        <v>1</v>
      </c>
      <c r="I11" s="40">
        <v>110</v>
      </c>
      <c r="J11" s="40">
        <v>1689</v>
      </c>
      <c r="K11" s="40">
        <v>27</v>
      </c>
      <c r="L11" s="40">
        <v>23</v>
      </c>
      <c r="N11" s="14">
        <f t="shared" si="1"/>
        <v>2919</v>
      </c>
    </row>
    <row r="12" spans="1:14" x14ac:dyDescent="0.35">
      <c r="A12" s="17">
        <v>2021</v>
      </c>
      <c r="B12" s="17">
        <v>5</v>
      </c>
      <c r="C12" s="18" t="str">
        <f t="shared" si="0"/>
        <v>202105</v>
      </c>
      <c r="E12" s="40">
        <v>869</v>
      </c>
      <c r="F12" s="40">
        <v>168</v>
      </c>
      <c r="G12" s="40">
        <v>8</v>
      </c>
      <c r="H12" s="40">
        <v>1</v>
      </c>
      <c r="I12" s="40">
        <v>112</v>
      </c>
      <c r="J12" s="40">
        <v>1670</v>
      </c>
      <c r="K12" s="40">
        <v>20</v>
      </c>
      <c r="L12" s="40">
        <v>28</v>
      </c>
      <c r="N12" s="14">
        <f t="shared" si="1"/>
        <v>2876</v>
      </c>
    </row>
    <row r="13" spans="1:14" x14ac:dyDescent="0.35">
      <c r="A13" s="17">
        <v>2021</v>
      </c>
      <c r="B13" s="17">
        <v>6</v>
      </c>
      <c r="C13" s="18" t="str">
        <f t="shared" si="0"/>
        <v>202106</v>
      </c>
      <c r="E13" s="40">
        <v>1122</v>
      </c>
      <c r="F13" s="40">
        <v>187</v>
      </c>
      <c r="G13" s="40">
        <v>8</v>
      </c>
      <c r="H13" s="40">
        <v>1</v>
      </c>
      <c r="I13" s="40">
        <v>143</v>
      </c>
      <c r="J13" s="40">
        <v>1954</v>
      </c>
      <c r="K13" s="40">
        <v>21</v>
      </c>
      <c r="L13" s="40">
        <v>29</v>
      </c>
      <c r="N13" s="14">
        <f t="shared" si="1"/>
        <v>3465</v>
      </c>
    </row>
    <row r="14" spans="1:14" x14ac:dyDescent="0.35">
      <c r="A14" s="17">
        <v>2021</v>
      </c>
      <c r="B14" s="17">
        <v>7</v>
      </c>
      <c r="C14" s="18" t="str">
        <f t="shared" si="0"/>
        <v>202107</v>
      </c>
      <c r="E14" s="40">
        <v>1601</v>
      </c>
      <c r="F14" s="40">
        <v>201</v>
      </c>
      <c r="G14" s="40">
        <v>9</v>
      </c>
      <c r="H14" s="40">
        <v>1</v>
      </c>
      <c r="I14" s="40">
        <v>180</v>
      </c>
      <c r="J14" s="40">
        <v>2183</v>
      </c>
      <c r="K14" s="40">
        <v>22</v>
      </c>
      <c r="L14" s="40">
        <v>32</v>
      </c>
      <c r="N14" s="14">
        <f t="shared" si="1"/>
        <v>4229</v>
      </c>
    </row>
    <row r="15" spans="1:14" x14ac:dyDescent="0.35">
      <c r="A15" s="17">
        <v>2021</v>
      </c>
      <c r="B15" s="17">
        <v>8</v>
      </c>
      <c r="C15" s="18" t="str">
        <f t="shared" si="0"/>
        <v>202108</v>
      </c>
      <c r="E15" s="40">
        <v>1676</v>
      </c>
      <c r="F15" s="40">
        <v>213</v>
      </c>
      <c r="G15" s="40">
        <v>9</v>
      </c>
      <c r="H15" s="40">
        <v>0</v>
      </c>
      <c r="I15" s="40">
        <v>198</v>
      </c>
      <c r="J15" s="40">
        <v>2250</v>
      </c>
      <c r="K15" s="40">
        <v>24</v>
      </c>
      <c r="L15" s="40">
        <v>32</v>
      </c>
      <c r="N15" s="14">
        <f t="shared" si="1"/>
        <v>4402</v>
      </c>
    </row>
    <row r="16" spans="1:14" x14ac:dyDescent="0.35">
      <c r="A16" s="17">
        <v>2021</v>
      </c>
      <c r="B16" s="17">
        <v>9</v>
      </c>
      <c r="C16" s="18" t="str">
        <f t="shared" si="0"/>
        <v>202109</v>
      </c>
      <c r="E16" s="40">
        <v>1486</v>
      </c>
      <c r="F16" s="40">
        <v>201</v>
      </c>
      <c r="G16" s="40">
        <v>9</v>
      </c>
      <c r="H16" s="40">
        <v>1</v>
      </c>
      <c r="I16" s="40">
        <v>182</v>
      </c>
      <c r="J16" s="40">
        <v>2182</v>
      </c>
      <c r="K16" s="40">
        <v>20</v>
      </c>
      <c r="L16" s="40">
        <v>27</v>
      </c>
      <c r="N16" s="14">
        <f t="shared" si="1"/>
        <v>4108</v>
      </c>
    </row>
    <row r="17" spans="1:14" x14ac:dyDescent="0.35">
      <c r="A17" s="17">
        <v>2021</v>
      </c>
      <c r="B17" s="17">
        <v>10</v>
      </c>
      <c r="C17" s="18" t="str">
        <f t="shared" si="0"/>
        <v>202110</v>
      </c>
      <c r="E17" s="40">
        <v>1081</v>
      </c>
      <c r="F17" s="40">
        <v>177</v>
      </c>
      <c r="G17" s="40">
        <v>9</v>
      </c>
      <c r="H17" s="40">
        <v>1</v>
      </c>
      <c r="I17" s="40">
        <v>142</v>
      </c>
      <c r="J17" s="40">
        <v>1929</v>
      </c>
      <c r="K17" s="40">
        <v>17</v>
      </c>
      <c r="L17" s="40">
        <v>28</v>
      </c>
      <c r="N17" s="14">
        <f t="shared" si="1"/>
        <v>3384</v>
      </c>
    </row>
    <row r="18" spans="1:14" x14ac:dyDescent="0.35">
      <c r="A18" s="17">
        <v>2021</v>
      </c>
      <c r="B18" s="17">
        <v>11</v>
      </c>
      <c r="C18" s="18" t="str">
        <f t="shared" si="0"/>
        <v>202111</v>
      </c>
      <c r="E18" s="40">
        <v>966</v>
      </c>
      <c r="F18" s="40">
        <v>175</v>
      </c>
      <c r="G18" s="40">
        <v>8</v>
      </c>
      <c r="H18" s="40">
        <v>1</v>
      </c>
      <c r="I18" s="40">
        <v>116</v>
      </c>
      <c r="J18" s="40">
        <v>1812</v>
      </c>
      <c r="K18" s="40">
        <v>19</v>
      </c>
      <c r="L18" s="40">
        <v>28</v>
      </c>
      <c r="N18" s="14">
        <f t="shared" si="1"/>
        <v>3125</v>
      </c>
    </row>
    <row r="19" spans="1:14" x14ac:dyDescent="0.35">
      <c r="A19" s="17">
        <v>2021</v>
      </c>
      <c r="B19" s="17">
        <v>12</v>
      </c>
      <c r="C19" s="18" t="str">
        <f t="shared" si="0"/>
        <v>202112</v>
      </c>
      <c r="E19" s="40">
        <v>1083</v>
      </c>
      <c r="F19" s="40">
        <v>196</v>
      </c>
      <c r="G19" s="40">
        <v>10</v>
      </c>
      <c r="H19" s="40">
        <v>1</v>
      </c>
      <c r="I19" s="40">
        <v>127</v>
      </c>
      <c r="J19" s="40">
        <v>1910</v>
      </c>
      <c r="K19" s="40">
        <v>31</v>
      </c>
      <c r="L19" s="40">
        <v>23</v>
      </c>
      <c r="N19" s="14">
        <f t="shared" si="1"/>
        <v>3381</v>
      </c>
    </row>
    <row r="20" spans="1:14" x14ac:dyDescent="0.35">
      <c r="A20" s="17">
        <v>2022</v>
      </c>
      <c r="B20" s="17">
        <v>1</v>
      </c>
      <c r="C20" s="18" t="str">
        <f t="shared" si="0"/>
        <v>202201</v>
      </c>
      <c r="E20" s="41">
        <v>1131</v>
      </c>
      <c r="F20" s="41">
        <v>226</v>
      </c>
      <c r="G20" s="41">
        <v>9</v>
      </c>
      <c r="H20" s="41">
        <v>1</v>
      </c>
      <c r="I20" s="41">
        <v>135</v>
      </c>
      <c r="J20" s="41">
        <v>1960</v>
      </c>
      <c r="K20" s="41">
        <v>38</v>
      </c>
      <c r="L20" s="41">
        <v>21</v>
      </c>
      <c r="N20" s="14">
        <f t="shared" si="1"/>
        <v>3521</v>
      </c>
    </row>
    <row r="21" spans="1:14" x14ac:dyDescent="0.35">
      <c r="A21" s="17">
        <v>2022</v>
      </c>
      <c r="B21" s="17">
        <v>2</v>
      </c>
      <c r="C21" s="18" t="str">
        <f t="shared" si="0"/>
        <v>202202</v>
      </c>
      <c r="E21" s="41">
        <v>1075</v>
      </c>
      <c r="F21" s="41">
        <v>236</v>
      </c>
      <c r="G21" s="41">
        <v>10</v>
      </c>
      <c r="H21" s="41">
        <v>1</v>
      </c>
      <c r="I21" s="41">
        <v>127</v>
      </c>
      <c r="J21" s="41">
        <v>1923</v>
      </c>
      <c r="K21" s="41">
        <v>45</v>
      </c>
      <c r="L21" s="41">
        <v>21</v>
      </c>
      <c r="N21" s="14">
        <f t="shared" si="1"/>
        <v>3438</v>
      </c>
    </row>
    <row r="22" spans="1:14" x14ac:dyDescent="0.35">
      <c r="A22" s="17">
        <v>2022</v>
      </c>
      <c r="B22" s="17">
        <v>3</v>
      </c>
      <c r="C22" s="18" t="str">
        <f t="shared" si="0"/>
        <v>202203</v>
      </c>
      <c r="E22" s="41">
        <v>999</v>
      </c>
      <c r="F22" s="41">
        <v>217</v>
      </c>
      <c r="G22" s="41">
        <v>10</v>
      </c>
      <c r="H22" s="41">
        <v>1</v>
      </c>
      <c r="I22" s="41">
        <v>122</v>
      </c>
      <c r="J22" s="41">
        <v>1882</v>
      </c>
      <c r="K22" s="41">
        <v>34</v>
      </c>
      <c r="L22" s="41">
        <v>23</v>
      </c>
      <c r="N22" s="14">
        <f t="shared" si="1"/>
        <v>3288</v>
      </c>
    </row>
    <row r="23" spans="1:14" x14ac:dyDescent="0.35">
      <c r="A23" s="17">
        <v>2022</v>
      </c>
      <c r="B23" s="17">
        <v>4</v>
      </c>
      <c r="C23" s="18" t="str">
        <f t="shared" si="0"/>
        <v>202204</v>
      </c>
      <c r="E23" s="41">
        <v>895</v>
      </c>
      <c r="F23" s="41">
        <v>195</v>
      </c>
      <c r="G23" s="41">
        <v>9</v>
      </c>
      <c r="H23" s="41">
        <v>1</v>
      </c>
      <c r="I23" s="41">
        <v>113</v>
      </c>
      <c r="J23" s="41">
        <v>1840</v>
      </c>
      <c r="K23" s="41">
        <v>28</v>
      </c>
      <c r="L23" s="41">
        <v>23</v>
      </c>
      <c r="N23" s="14">
        <f t="shared" si="1"/>
        <v>3104</v>
      </c>
    </row>
    <row r="24" spans="1:14" x14ac:dyDescent="0.35">
      <c r="A24" s="17">
        <v>2022</v>
      </c>
      <c r="B24" s="17">
        <v>5</v>
      </c>
      <c r="C24" s="18" t="str">
        <f t="shared" si="0"/>
        <v>202205</v>
      </c>
      <c r="E24" s="41">
        <v>886</v>
      </c>
      <c r="F24" s="41">
        <v>178</v>
      </c>
      <c r="G24" s="41">
        <v>8</v>
      </c>
      <c r="H24" s="41">
        <v>1</v>
      </c>
      <c r="I24" s="41">
        <v>115</v>
      </c>
      <c r="J24" s="41">
        <v>1806</v>
      </c>
      <c r="K24" s="41">
        <v>18</v>
      </c>
      <c r="L24" s="41">
        <v>28</v>
      </c>
      <c r="N24" s="14">
        <f t="shared" si="1"/>
        <v>3040</v>
      </c>
    </row>
    <row r="25" spans="1:14" x14ac:dyDescent="0.35">
      <c r="A25" s="17">
        <v>2022</v>
      </c>
      <c r="B25" s="17">
        <v>6</v>
      </c>
      <c r="C25" s="18" t="str">
        <f t="shared" si="0"/>
        <v>202206</v>
      </c>
      <c r="E25" s="41">
        <v>1114</v>
      </c>
      <c r="F25" s="41">
        <v>193</v>
      </c>
      <c r="G25" s="41">
        <v>8</v>
      </c>
      <c r="H25" s="41">
        <v>1</v>
      </c>
      <c r="I25" s="41">
        <v>143</v>
      </c>
      <c r="J25" s="41">
        <v>2062</v>
      </c>
      <c r="K25" s="41">
        <v>21</v>
      </c>
      <c r="L25" s="41">
        <v>29</v>
      </c>
      <c r="N25" s="14">
        <f t="shared" si="1"/>
        <v>3571</v>
      </c>
    </row>
    <row r="26" spans="1:14" x14ac:dyDescent="0.35">
      <c r="A26" s="17">
        <v>2022</v>
      </c>
      <c r="B26" s="17">
        <v>7</v>
      </c>
      <c r="C26" s="18" t="str">
        <f t="shared" si="0"/>
        <v>202207</v>
      </c>
      <c r="E26" s="41">
        <v>1597</v>
      </c>
      <c r="F26" s="41">
        <v>210</v>
      </c>
      <c r="G26" s="41">
        <v>9</v>
      </c>
      <c r="H26" s="41">
        <v>1</v>
      </c>
      <c r="I26" s="41">
        <v>182</v>
      </c>
      <c r="J26" s="41">
        <v>2243</v>
      </c>
      <c r="K26" s="41">
        <v>21</v>
      </c>
      <c r="L26" s="41">
        <v>32</v>
      </c>
      <c r="N26" s="14">
        <f t="shared" si="1"/>
        <v>4295</v>
      </c>
    </row>
    <row r="27" spans="1:14" x14ac:dyDescent="0.35">
      <c r="A27" s="17">
        <v>2022</v>
      </c>
      <c r="B27" s="17">
        <v>8</v>
      </c>
      <c r="C27" s="18" t="str">
        <f t="shared" si="0"/>
        <v>202208</v>
      </c>
      <c r="E27" s="41">
        <v>1656</v>
      </c>
      <c r="F27" s="41">
        <v>220</v>
      </c>
      <c r="G27" s="41">
        <v>9</v>
      </c>
      <c r="H27" s="41">
        <v>0</v>
      </c>
      <c r="I27" s="41">
        <v>198</v>
      </c>
      <c r="J27" s="41">
        <v>2289</v>
      </c>
      <c r="K27" s="41">
        <v>23</v>
      </c>
      <c r="L27" s="41">
        <v>32</v>
      </c>
      <c r="N27" s="14">
        <f t="shared" si="1"/>
        <v>4427</v>
      </c>
    </row>
    <row r="28" spans="1:14" x14ac:dyDescent="0.35">
      <c r="A28" s="17">
        <v>2022</v>
      </c>
      <c r="B28" s="17">
        <v>9</v>
      </c>
      <c r="C28" s="18" t="str">
        <f t="shared" si="0"/>
        <v>202209</v>
      </c>
      <c r="E28" s="41">
        <v>1478</v>
      </c>
      <c r="F28" s="41">
        <v>209</v>
      </c>
      <c r="G28" s="41">
        <v>9</v>
      </c>
      <c r="H28" s="41">
        <v>1</v>
      </c>
      <c r="I28" s="41">
        <v>184</v>
      </c>
      <c r="J28" s="41">
        <v>2235</v>
      </c>
      <c r="K28" s="41">
        <v>19</v>
      </c>
      <c r="L28" s="41">
        <v>27</v>
      </c>
      <c r="N28" s="14">
        <f t="shared" si="1"/>
        <v>4162</v>
      </c>
    </row>
    <row r="29" spans="1:14" x14ac:dyDescent="0.35">
      <c r="A29" s="17">
        <v>2022</v>
      </c>
      <c r="B29" s="17">
        <v>10</v>
      </c>
      <c r="C29" s="18" t="str">
        <f t="shared" si="0"/>
        <v>202210</v>
      </c>
      <c r="E29" s="41">
        <v>1080</v>
      </c>
      <c r="F29" s="41">
        <v>184</v>
      </c>
      <c r="G29" s="41">
        <v>9</v>
      </c>
      <c r="H29" s="41">
        <v>1</v>
      </c>
      <c r="I29" s="41">
        <v>143</v>
      </c>
      <c r="J29" s="41">
        <v>1936</v>
      </c>
      <c r="K29" s="41">
        <v>16</v>
      </c>
      <c r="L29" s="41">
        <v>28</v>
      </c>
      <c r="N29" s="14">
        <f t="shared" si="1"/>
        <v>3397</v>
      </c>
    </row>
    <row r="30" spans="1:14" x14ac:dyDescent="0.35">
      <c r="A30" s="17">
        <v>2022</v>
      </c>
      <c r="B30" s="17">
        <v>11</v>
      </c>
      <c r="C30" s="18" t="str">
        <f t="shared" si="0"/>
        <v>202211</v>
      </c>
      <c r="E30" s="41">
        <v>968</v>
      </c>
      <c r="F30" s="41">
        <v>183</v>
      </c>
      <c r="G30" s="41">
        <v>8</v>
      </c>
      <c r="H30" s="41">
        <v>1</v>
      </c>
      <c r="I30" s="41">
        <v>117</v>
      </c>
      <c r="J30" s="41">
        <v>1826</v>
      </c>
      <c r="K30" s="41">
        <v>18</v>
      </c>
      <c r="L30" s="41">
        <v>29</v>
      </c>
      <c r="N30" s="14">
        <f t="shared" si="1"/>
        <v>3150</v>
      </c>
    </row>
    <row r="31" spans="1:14" x14ac:dyDescent="0.35">
      <c r="A31" s="17">
        <v>2022</v>
      </c>
      <c r="B31" s="17">
        <v>12</v>
      </c>
      <c r="C31" s="18" t="str">
        <f t="shared" si="0"/>
        <v>202212</v>
      </c>
      <c r="E31" s="41">
        <v>1072</v>
      </c>
      <c r="F31" s="41">
        <v>201</v>
      </c>
      <c r="G31" s="41">
        <v>10</v>
      </c>
      <c r="H31" s="41">
        <v>1</v>
      </c>
      <c r="I31" s="41">
        <v>127</v>
      </c>
      <c r="J31" s="41">
        <v>1901</v>
      </c>
      <c r="K31" s="41">
        <v>30</v>
      </c>
      <c r="L31" s="41">
        <v>25</v>
      </c>
      <c r="N31" s="14">
        <f t="shared" si="1"/>
        <v>3367</v>
      </c>
    </row>
    <row r="32" spans="1:14" x14ac:dyDescent="0.35">
      <c r="A32" s="17">
        <v>2023</v>
      </c>
      <c r="B32" s="17">
        <v>1</v>
      </c>
      <c r="C32" s="18" t="str">
        <f t="shared" si="0"/>
        <v>202301</v>
      </c>
      <c r="E32" s="40">
        <v>1126</v>
      </c>
      <c r="F32" s="40">
        <v>232</v>
      </c>
      <c r="G32" s="40">
        <v>9</v>
      </c>
      <c r="H32" s="40">
        <v>1</v>
      </c>
      <c r="I32" s="40">
        <v>134</v>
      </c>
      <c r="J32" s="40">
        <v>2002</v>
      </c>
      <c r="K32" s="40">
        <v>36</v>
      </c>
      <c r="L32" s="40">
        <v>23</v>
      </c>
      <c r="N32" s="14">
        <f t="shared" si="1"/>
        <v>3563</v>
      </c>
    </row>
    <row r="33" spans="1:14" x14ac:dyDescent="0.35">
      <c r="A33" s="17">
        <v>2023</v>
      </c>
      <c r="B33" s="17">
        <v>2</v>
      </c>
      <c r="C33" s="18" t="str">
        <f t="shared" si="0"/>
        <v>202302</v>
      </c>
      <c r="E33" s="40">
        <v>1064</v>
      </c>
      <c r="F33" s="40">
        <v>240</v>
      </c>
      <c r="G33" s="40">
        <v>10</v>
      </c>
      <c r="H33" s="40">
        <v>1</v>
      </c>
      <c r="I33" s="40">
        <v>126</v>
      </c>
      <c r="J33" s="40">
        <v>1954</v>
      </c>
      <c r="K33" s="40">
        <v>42</v>
      </c>
      <c r="L33" s="40">
        <v>23</v>
      </c>
      <c r="N33" s="14">
        <f t="shared" si="1"/>
        <v>3460</v>
      </c>
    </row>
    <row r="34" spans="1:14" x14ac:dyDescent="0.35">
      <c r="A34" s="17">
        <v>2023</v>
      </c>
      <c r="B34" s="17">
        <v>3</v>
      </c>
      <c r="C34" s="18" t="str">
        <f t="shared" si="0"/>
        <v>202303</v>
      </c>
      <c r="E34" s="40">
        <v>992</v>
      </c>
      <c r="F34" s="40">
        <v>222</v>
      </c>
      <c r="G34" s="40">
        <v>10</v>
      </c>
      <c r="H34" s="40">
        <v>1</v>
      </c>
      <c r="I34" s="40">
        <v>120</v>
      </c>
      <c r="J34" s="40">
        <v>1914</v>
      </c>
      <c r="K34" s="40">
        <v>32</v>
      </c>
      <c r="L34" s="40">
        <v>25</v>
      </c>
      <c r="N34" s="14">
        <f t="shared" si="1"/>
        <v>3316</v>
      </c>
    </row>
    <row r="35" spans="1:14" x14ac:dyDescent="0.35">
      <c r="A35" s="17">
        <v>2023</v>
      </c>
      <c r="B35" s="17">
        <v>4</v>
      </c>
      <c r="C35" s="18" t="str">
        <f t="shared" si="0"/>
        <v>202304</v>
      </c>
      <c r="E35" s="40">
        <v>859</v>
      </c>
      <c r="F35" s="40">
        <v>193</v>
      </c>
      <c r="G35" s="40">
        <v>9</v>
      </c>
      <c r="H35" s="40">
        <v>1</v>
      </c>
      <c r="I35" s="40">
        <v>108</v>
      </c>
      <c r="J35" s="40">
        <v>1747</v>
      </c>
      <c r="K35" s="40">
        <v>26</v>
      </c>
      <c r="L35" s="40">
        <v>24</v>
      </c>
      <c r="N35" s="14">
        <f t="shared" si="1"/>
        <v>2967</v>
      </c>
    </row>
    <row r="36" spans="1:14" x14ac:dyDescent="0.35">
      <c r="A36" s="17">
        <v>2023</v>
      </c>
      <c r="B36" s="17">
        <v>5</v>
      </c>
      <c r="C36" s="18" t="str">
        <f t="shared" si="0"/>
        <v>202305</v>
      </c>
      <c r="E36" s="40">
        <v>857</v>
      </c>
      <c r="F36" s="40">
        <v>177</v>
      </c>
      <c r="G36" s="40">
        <v>8</v>
      </c>
      <c r="H36" s="40">
        <v>1</v>
      </c>
      <c r="I36" s="40">
        <v>111</v>
      </c>
      <c r="J36" s="40">
        <v>1726</v>
      </c>
      <c r="K36" s="40">
        <v>18</v>
      </c>
      <c r="L36" s="40">
        <v>29</v>
      </c>
      <c r="N36" s="14">
        <f t="shared" si="1"/>
        <v>2927</v>
      </c>
    </row>
    <row r="37" spans="1:14" x14ac:dyDescent="0.35">
      <c r="A37" s="17">
        <v>2023</v>
      </c>
      <c r="B37" s="17">
        <v>6</v>
      </c>
      <c r="C37" s="18" t="str">
        <f t="shared" si="0"/>
        <v>202306</v>
      </c>
      <c r="E37" s="40">
        <v>1101</v>
      </c>
      <c r="F37" s="40">
        <v>197</v>
      </c>
      <c r="G37" s="40">
        <v>8</v>
      </c>
      <c r="H37" s="40">
        <v>1</v>
      </c>
      <c r="I37" s="40">
        <v>141</v>
      </c>
      <c r="J37" s="40">
        <v>2015</v>
      </c>
      <c r="K37" s="40">
        <v>20</v>
      </c>
      <c r="L37" s="40">
        <v>31</v>
      </c>
      <c r="N37" s="14">
        <f t="shared" si="1"/>
        <v>3514</v>
      </c>
    </row>
    <row r="38" spans="1:14" x14ac:dyDescent="0.35">
      <c r="A38" s="17">
        <v>2023</v>
      </c>
      <c r="B38" s="17">
        <v>7</v>
      </c>
      <c r="C38" s="18" t="str">
        <f t="shared" si="0"/>
        <v>202307</v>
      </c>
      <c r="E38" s="40">
        <v>1587</v>
      </c>
      <c r="F38" s="40">
        <v>214</v>
      </c>
      <c r="G38" s="40">
        <v>9</v>
      </c>
      <c r="H38" s="40">
        <v>1</v>
      </c>
      <c r="I38" s="40">
        <v>179</v>
      </c>
      <c r="J38" s="40">
        <v>2207</v>
      </c>
      <c r="K38" s="40">
        <v>20</v>
      </c>
      <c r="L38" s="40">
        <v>34</v>
      </c>
      <c r="N38" s="14">
        <f t="shared" si="1"/>
        <v>4251</v>
      </c>
    </row>
    <row r="39" spans="1:14" x14ac:dyDescent="0.35">
      <c r="A39" s="17">
        <v>2023</v>
      </c>
      <c r="B39" s="17">
        <v>8</v>
      </c>
      <c r="C39" s="18" t="str">
        <f t="shared" si="0"/>
        <v>202308</v>
      </c>
      <c r="E39" s="40">
        <v>1650</v>
      </c>
      <c r="F39" s="40">
        <v>225</v>
      </c>
      <c r="G39" s="40">
        <v>9</v>
      </c>
      <c r="H39" s="40">
        <v>0</v>
      </c>
      <c r="I39" s="40">
        <v>197</v>
      </c>
      <c r="J39" s="40">
        <v>2261</v>
      </c>
      <c r="K39" s="40">
        <v>22</v>
      </c>
      <c r="L39" s="40">
        <v>34</v>
      </c>
      <c r="N39" s="14">
        <f t="shared" si="1"/>
        <v>4398</v>
      </c>
    </row>
    <row r="40" spans="1:14" x14ac:dyDescent="0.35">
      <c r="A40" s="17">
        <v>2023</v>
      </c>
      <c r="B40" s="17">
        <v>9</v>
      </c>
      <c r="C40" s="18" t="str">
        <f t="shared" si="0"/>
        <v>202309</v>
      </c>
      <c r="E40" s="40">
        <v>1472</v>
      </c>
      <c r="F40" s="40">
        <v>213</v>
      </c>
      <c r="G40" s="40">
        <v>9</v>
      </c>
      <c r="H40" s="40">
        <v>1</v>
      </c>
      <c r="I40" s="40">
        <v>182</v>
      </c>
      <c r="J40" s="40">
        <v>2203</v>
      </c>
      <c r="K40" s="40">
        <v>19</v>
      </c>
      <c r="L40" s="40">
        <v>29</v>
      </c>
      <c r="N40" s="14">
        <f t="shared" si="1"/>
        <v>4128</v>
      </c>
    </row>
    <row r="41" spans="1:14" x14ac:dyDescent="0.35">
      <c r="A41" s="17">
        <v>2023</v>
      </c>
      <c r="B41" s="17">
        <v>10</v>
      </c>
      <c r="C41" s="18" t="str">
        <f t="shared" si="0"/>
        <v>202310</v>
      </c>
      <c r="E41" s="40">
        <v>1077</v>
      </c>
      <c r="F41" s="40">
        <v>189</v>
      </c>
      <c r="G41" s="40">
        <v>9</v>
      </c>
      <c r="H41" s="40">
        <v>1</v>
      </c>
      <c r="I41" s="40">
        <v>142</v>
      </c>
      <c r="J41" s="40">
        <v>1934</v>
      </c>
      <c r="K41" s="40">
        <v>16</v>
      </c>
      <c r="L41" s="40">
        <v>30</v>
      </c>
      <c r="N41" s="14">
        <f t="shared" si="1"/>
        <v>3398</v>
      </c>
    </row>
    <row r="42" spans="1:14" x14ac:dyDescent="0.35">
      <c r="A42" s="17">
        <v>2023</v>
      </c>
      <c r="B42" s="17">
        <v>11</v>
      </c>
      <c r="C42" s="18" t="str">
        <f t="shared" si="0"/>
        <v>202311</v>
      </c>
      <c r="E42" s="40">
        <v>971</v>
      </c>
      <c r="F42" s="40">
        <v>187</v>
      </c>
      <c r="G42" s="40">
        <v>8</v>
      </c>
      <c r="H42" s="40">
        <v>1</v>
      </c>
      <c r="I42" s="40">
        <v>116</v>
      </c>
      <c r="J42" s="40">
        <v>1823</v>
      </c>
      <c r="K42" s="40">
        <v>18</v>
      </c>
      <c r="L42" s="40">
        <v>30</v>
      </c>
      <c r="N42" s="14">
        <f t="shared" si="1"/>
        <v>3154</v>
      </c>
    </row>
    <row r="43" spans="1:14" x14ac:dyDescent="0.35">
      <c r="A43" s="17">
        <v>2023</v>
      </c>
      <c r="B43" s="17">
        <v>12</v>
      </c>
      <c r="C43" s="18" t="str">
        <f t="shared" si="0"/>
        <v>202312</v>
      </c>
      <c r="E43" s="40">
        <v>1074</v>
      </c>
      <c r="F43" s="40">
        <v>206</v>
      </c>
      <c r="G43" s="40">
        <v>10</v>
      </c>
      <c r="H43" s="40">
        <v>1</v>
      </c>
      <c r="I43" s="40">
        <v>126</v>
      </c>
      <c r="J43" s="40">
        <v>1899</v>
      </c>
      <c r="K43" s="40">
        <v>29</v>
      </c>
      <c r="L43" s="40">
        <v>25</v>
      </c>
      <c r="N43" s="14">
        <f t="shared" si="1"/>
        <v>3370</v>
      </c>
    </row>
    <row r="44" spans="1:14" x14ac:dyDescent="0.35">
      <c r="A44" s="17">
        <v>2024</v>
      </c>
      <c r="B44" s="17">
        <v>1</v>
      </c>
      <c r="C44" s="18" t="str">
        <f t="shared" si="0"/>
        <v>202401</v>
      </c>
      <c r="E44" s="41">
        <v>1139</v>
      </c>
      <c r="F44" s="41">
        <v>241</v>
      </c>
      <c r="G44" s="41">
        <v>9</v>
      </c>
      <c r="H44" s="41">
        <v>1</v>
      </c>
      <c r="I44" s="41">
        <v>135</v>
      </c>
      <c r="J44" s="41">
        <v>1978</v>
      </c>
      <c r="K44" s="41">
        <v>35</v>
      </c>
      <c r="L44" s="41">
        <v>23</v>
      </c>
      <c r="N44" s="14">
        <f t="shared" si="1"/>
        <v>3561</v>
      </c>
    </row>
    <row r="45" spans="1:14" x14ac:dyDescent="0.35">
      <c r="A45" s="17">
        <v>2024</v>
      </c>
      <c r="B45" s="17">
        <v>2</v>
      </c>
      <c r="C45" s="18" t="str">
        <f t="shared" si="0"/>
        <v>202402</v>
      </c>
      <c r="E45" s="41">
        <v>1077</v>
      </c>
      <c r="F45" s="41">
        <v>250</v>
      </c>
      <c r="G45" s="41">
        <v>10</v>
      </c>
      <c r="H45" s="41">
        <v>1</v>
      </c>
      <c r="I45" s="41">
        <v>126</v>
      </c>
      <c r="J45" s="41">
        <v>1930</v>
      </c>
      <c r="K45" s="41">
        <v>42</v>
      </c>
      <c r="L45" s="41">
        <v>23</v>
      </c>
      <c r="N45" s="14">
        <f t="shared" si="1"/>
        <v>3459</v>
      </c>
    </row>
    <row r="46" spans="1:14" x14ac:dyDescent="0.35">
      <c r="A46" s="17">
        <v>2024</v>
      </c>
      <c r="B46" s="17">
        <v>3</v>
      </c>
      <c r="C46" s="18" t="str">
        <f t="shared" si="0"/>
        <v>202403</v>
      </c>
      <c r="E46" s="41">
        <v>1003</v>
      </c>
      <c r="F46" s="41">
        <v>231</v>
      </c>
      <c r="G46" s="41">
        <v>10</v>
      </c>
      <c r="H46" s="41">
        <v>1</v>
      </c>
      <c r="I46" s="41">
        <v>121</v>
      </c>
      <c r="J46" s="41">
        <v>1888</v>
      </c>
      <c r="K46" s="41">
        <v>32</v>
      </c>
      <c r="L46" s="41">
        <v>25</v>
      </c>
      <c r="N46" s="14">
        <f t="shared" si="1"/>
        <v>3311</v>
      </c>
    </row>
    <row r="47" spans="1:14" x14ac:dyDescent="0.35">
      <c r="A47" s="17">
        <v>2024</v>
      </c>
      <c r="B47" s="17">
        <v>4</v>
      </c>
      <c r="C47" s="18" t="str">
        <f t="shared" si="0"/>
        <v>202404</v>
      </c>
      <c r="E47" s="41">
        <v>892</v>
      </c>
      <c r="F47" s="41">
        <v>205</v>
      </c>
      <c r="G47" s="41">
        <v>9</v>
      </c>
      <c r="H47" s="41">
        <v>1</v>
      </c>
      <c r="I47" s="41">
        <v>111</v>
      </c>
      <c r="J47" s="41">
        <v>1796</v>
      </c>
      <c r="K47" s="41">
        <v>26</v>
      </c>
      <c r="L47" s="41">
        <v>25</v>
      </c>
      <c r="N47" s="14">
        <f t="shared" si="1"/>
        <v>3065</v>
      </c>
    </row>
    <row r="48" spans="1:14" x14ac:dyDescent="0.35">
      <c r="A48" s="17">
        <v>2024</v>
      </c>
      <c r="B48" s="17">
        <v>5</v>
      </c>
      <c r="C48" s="18" t="str">
        <f t="shared" si="0"/>
        <v>202405</v>
      </c>
      <c r="E48" s="41">
        <v>888</v>
      </c>
      <c r="F48" s="41">
        <v>188</v>
      </c>
      <c r="G48" s="41">
        <v>8</v>
      </c>
      <c r="H48" s="41">
        <v>1</v>
      </c>
      <c r="I48" s="41">
        <v>114</v>
      </c>
      <c r="J48" s="41">
        <v>1770</v>
      </c>
      <c r="K48" s="41">
        <v>18</v>
      </c>
      <c r="L48" s="41">
        <v>30</v>
      </c>
      <c r="N48" s="14">
        <f t="shared" si="1"/>
        <v>3017</v>
      </c>
    </row>
    <row r="49" spans="1:14" x14ac:dyDescent="0.35">
      <c r="A49" s="17">
        <v>2024</v>
      </c>
      <c r="B49" s="17">
        <v>6</v>
      </c>
      <c r="C49" s="18" t="str">
        <f t="shared" si="0"/>
        <v>202406</v>
      </c>
      <c r="E49" s="41">
        <v>1112</v>
      </c>
      <c r="F49" s="41">
        <v>204</v>
      </c>
      <c r="G49" s="41">
        <v>8</v>
      </c>
      <c r="H49" s="41">
        <v>1</v>
      </c>
      <c r="I49" s="41">
        <v>141</v>
      </c>
      <c r="J49" s="41">
        <v>2017</v>
      </c>
      <c r="K49" s="41">
        <v>20</v>
      </c>
      <c r="L49" s="41">
        <v>31</v>
      </c>
      <c r="N49" s="14">
        <f t="shared" si="1"/>
        <v>3534</v>
      </c>
    </row>
    <row r="50" spans="1:14" x14ac:dyDescent="0.35">
      <c r="A50" s="17">
        <v>2024</v>
      </c>
      <c r="B50" s="17">
        <v>7</v>
      </c>
      <c r="C50" s="18" t="str">
        <f t="shared" si="0"/>
        <v>202407</v>
      </c>
      <c r="E50" s="41">
        <v>1606</v>
      </c>
      <c r="F50" s="41">
        <v>222</v>
      </c>
      <c r="G50" s="41">
        <v>9</v>
      </c>
      <c r="H50" s="41">
        <v>1</v>
      </c>
      <c r="I50" s="41">
        <v>180</v>
      </c>
      <c r="J50" s="41">
        <v>2191</v>
      </c>
      <c r="K50" s="41">
        <v>20</v>
      </c>
      <c r="L50" s="41">
        <v>34</v>
      </c>
      <c r="N50" s="14">
        <f t="shared" si="1"/>
        <v>4263</v>
      </c>
    </row>
    <row r="51" spans="1:14" x14ac:dyDescent="0.35">
      <c r="A51" s="17">
        <v>2024</v>
      </c>
      <c r="B51" s="17">
        <v>8</v>
      </c>
      <c r="C51" s="18" t="str">
        <f t="shared" si="0"/>
        <v>202408</v>
      </c>
      <c r="E51" s="41">
        <v>1664</v>
      </c>
      <c r="F51" s="41">
        <v>233</v>
      </c>
      <c r="G51" s="41">
        <v>9</v>
      </c>
      <c r="H51" s="41">
        <v>0</v>
      </c>
      <c r="I51" s="41">
        <v>197</v>
      </c>
      <c r="J51" s="41">
        <v>2240</v>
      </c>
      <c r="K51" s="41">
        <v>22</v>
      </c>
      <c r="L51" s="41">
        <v>34</v>
      </c>
      <c r="N51" s="14">
        <f t="shared" si="1"/>
        <v>4399</v>
      </c>
    </row>
    <row r="52" spans="1:14" x14ac:dyDescent="0.35">
      <c r="A52" s="17">
        <v>2024</v>
      </c>
      <c r="B52" s="17">
        <v>9</v>
      </c>
      <c r="C52" s="18" t="str">
        <f t="shared" si="0"/>
        <v>202409</v>
      </c>
      <c r="E52" s="41">
        <v>1490</v>
      </c>
      <c r="F52" s="41">
        <v>221</v>
      </c>
      <c r="G52" s="41">
        <v>9</v>
      </c>
      <c r="H52" s="41">
        <v>1</v>
      </c>
      <c r="I52" s="41">
        <v>184</v>
      </c>
      <c r="J52" s="41">
        <v>2192</v>
      </c>
      <c r="K52" s="41">
        <v>18</v>
      </c>
      <c r="L52" s="41">
        <v>29</v>
      </c>
      <c r="N52" s="14">
        <f t="shared" si="1"/>
        <v>4144</v>
      </c>
    </row>
    <row r="53" spans="1:14" x14ac:dyDescent="0.35">
      <c r="A53" s="17">
        <v>2024</v>
      </c>
      <c r="B53" s="17">
        <v>10</v>
      </c>
      <c r="C53" s="18" t="str">
        <f t="shared" si="0"/>
        <v>202410</v>
      </c>
      <c r="E53" s="41">
        <v>1085</v>
      </c>
      <c r="F53" s="41">
        <v>194</v>
      </c>
      <c r="G53" s="41">
        <v>9</v>
      </c>
      <c r="H53" s="41">
        <v>1</v>
      </c>
      <c r="I53" s="41">
        <v>142</v>
      </c>
      <c r="J53" s="41">
        <v>1883</v>
      </c>
      <c r="K53" s="41">
        <v>16</v>
      </c>
      <c r="L53" s="41">
        <v>30</v>
      </c>
      <c r="N53" s="14">
        <f t="shared" si="1"/>
        <v>3360</v>
      </c>
    </row>
    <row r="54" spans="1:14" x14ac:dyDescent="0.35">
      <c r="A54" s="17">
        <v>2024</v>
      </c>
      <c r="B54" s="17">
        <v>11</v>
      </c>
      <c r="C54" s="18" t="str">
        <f t="shared" si="0"/>
        <v>202411</v>
      </c>
      <c r="E54" s="41">
        <v>970</v>
      </c>
      <c r="F54" s="41">
        <v>190</v>
      </c>
      <c r="G54" s="41">
        <v>8</v>
      </c>
      <c r="H54" s="41">
        <v>1</v>
      </c>
      <c r="I54" s="41">
        <v>115</v>
      </c>
      <c r="J54" s="41">
        <v>1764</v>
      </c>
      <c r="K54" s="41">
        <v>17</v>
      </c>
      <c r="L54" s="41">
        <v>30</v>
      </c>
      <c r="N54" s="14">
        <f t="shared" si="1"/>
        <v>3095</v>
      </c>
    </row>
    <row r="55" spans="1:14" x14ac:dyDescent="0.35">
      <c r="A55" s="17">
        <v>2024</v>
      </c>
      <c r="B55" s="17">
        <v>12</v>
      </c>
      <c r="C55" s="18" t="str">
        <f t="shared" si="0"/>
        <v>202412</v>
      </c>
      <c r="E55" s="41">
        <v>1141</v>
      </c>
      <c r="F55" s="41">
        <v>223</v>
      </c>
      <c r="G55" s="41">
        <v>10</v>
      </c>
      <c r="H55" s="41">
        <v>1</v>
      </c>
      <c r="I55" s="41">
        <v>132</v>
      </c>
      <c r="J55" s="41">
        <v>1953</v>
      </c>
      <c r="K55" s="41">
        <v>29</v>
      </c>
      <c r="L55" s="41">
        <v>25</v>
      </c>
      <c r="N55" s="14">
        <f t="shared" si="1"/>
        <v>3514</v>
      </c>
    </row>
    <row r="56" spans="1:14" x14ac:dyDescent="0.35">
      <c r="A56" s="17">
        <v>2025</v>
      </c>
      <c r="B56" s="17">
        <v>1</v>
      </c>
      <c r="C56" s="18" t="str">
        <f t="shared" si="0"/>
        <v>202501</v>
      </c>
      <c r="E56" s="40">
        <v>1167</v>
      </c>
      <c r="F56" s="40">
        <v>251</v>
      </c>
      <c r="G56" s="40">
        <v>9</v>
      </c>
      <c r="H56" s="40">
        <v>1</v>
      </c>
      <c r="I56" s="40">
        <v>136</v>
      </c>
      <c r="J56" s="40">
        <v>1983</v>
      </c>
      <c r="K56" s="40">
        <v>35</v>
      </c>
      <c r="L56" s="40">
        <v>23</v>
      </c>
      <c r="N56" s="14">
        <f t="shared" si="1"/>
        <v>3605</v>
      </c>
    </row>
    <row r="57" spans="1:14" x14ac:dyDescent="0.35">
      <c r="A57" s="17">
        <v>2025</v>
      </c>
      <c r="B57" s="17">
        <v>2</v>
      </c>
      <c r="C57" s="18" t="str">
        <f t="shared" si="0"/>
        <v>202502</v>
      </c>
      <c r="E57" s="40">
        <v>1112</v>
      </c>
      <c r="F57" s="40">
        <v>263</v>
      </c>
      <c r="G57" s="40">
        <v>10</v>
      </c>
      <c r="H57" s="40">
        <v>1</v>
      </c>
      <c r="I57" s="40">
        <v>129</v>
      </c>
      <c r="J57" s="40">
        <v>1949</v>
      </c>
      <c r="K57" s="40">
        <v>40</v>
      </c>
      <c r="L57" s="40">
        <v>23</v>
      </c>
      <c r="N57" s="14">
        <f t="shared" si="1"/>
        <v>3527</v>
      </c>
    </row>
    <row r="58" spans="1:14" x14ac:dyDescent="0.35">
      <c r="A58" s="17">
        <v>2025</v>
      </c>
      <c r="B58" s="17">
        <v>3</v>
      </c>
      <c r="C58" s="18" t="str">
        <f t="shared" si="0"/>
        <v>202503</v>
      </c>
      <c r="E58" s="40">
        <v>1009</v>
      </c>
      <c r="F58" s="40">
        <v>236</v>
      </c>
      <c r="G58" s="40">
        <v>10</v>
      </c>
      <c r="H58" s="40">
        <v>1</v>
      </c>
      <c r="I58" s="40">
        <v>120</v>
      </c>
      <c r="J58" s="40">
        <v>1857</v>
      </c>
      <c r="K58" s="40">
        <v>31</v>
      </c>
      <c r="L58" s="40">
        <v>25</v>
      </c>
      <c r="N58" s="14">
        <f t="shared" si="1"/>
        <v>3289</v>
      </c>
    </row>
    <row r="59" spans="1:14" x14ac:dyDescent="0.35">
      <c r="A59" s="17">
        <v>2025</v>
      </c>
      <c r="B59" s="17">
        <v>4</v>
      </c>
      <c r="C59" s="18" t="str">
        <f t="shared" si="0"/>
        <v>202504</v>
      </c>
      <c r="E59" s="40">
        <v>910</v>
      </c>
      <c r="F59" s="40">
        <v>212</v>
      </c>
      <c r="G59" s="40">
        <v>9</v>
      </c>
      <c r="H59" s="40">
        <v>1</v>
      </c>
      <c r="I59" s="40">
        <v>112</v>
      </c>
      <c r="J59" s="40">
        <v>1754</v>
      </c>
      <c r="K59" s="40">
        <v>26</v>
      </c>
      <c r="L59" s="40">
        <v>25</v>
      </c>
      <c r="N59" s="14">
        <f t="shared" si="1"/>
        <v>3049</v>
      </c>
    </row>
    <row r="60" spans="1:14" x14ac:dyDescent="0.35">
      <c r="A60" s="17">
        <v>2025</v>
      </c>
      <c r="B60" s="17">
        <v>5</v>
      </c>
      <c r="C60" s="18" t="str">
        <f t="shared" si="0"/>
        <v>202505</v>
      </c>
      <c r="E60" s="40">
        <v>912</v>
      </c>
      <c r="F60" s="40">
        <v>195</v>
      </c>
      <c r="G60" s="40">
        <v>8</v>
      </c>
      <c r="H60" s="40">
        <v>1</v>
      </c>
      <c r="I60" s="40">
        <v>116</v>
      </c>
      <c r="J60" s="40">
        <v>1738</v>
      </c>
      <c r="K60" s="40">
        <v>17</v>
      </c>
      <c r="L60" s="40">
        <v>30</v>
      </c>
      <c r="N60" s="14">
        <f t="shared" si="1"/>
        <v>3017</v>
      </c>
    </row>
    <row r="61" spans="1:14" x14ac:dyDescent="0.35">
      <c r="A61" s="17">
        <v>2025</v>
      </c>
      <c r="B61" s="17">
        <v>6</v>
      </c>
      <c r="C61" s="18" t="str">
        <f t="shared" si="0"/>
        <v>202506</v>
      </c>
      <c r="E61" s="40">
        <v>1131</v>
      </c>
      <c r="F61" s="40">
        <v>210</v>
      </c>
      <c r="G61" s="40">
        <v>8</v>
      </c>
      <c r="H61" s="40">
        <v>1</v>
      </c>
      <c r="I61" s="40">
        <v>142</v>
      </c>
      <c r="J61" s="40">
        <v>1963</v>
      </c>
      <c r="K61" s="40">
        <v>19</v>
      </c>
      <c r="L61" s="40">
        <v>31</v>
      </c>
      <c r="N61" s="14">
        <f t="shared" si="1"/>
        <v>3505</v>
      </c>
    </row>
    <row r="62" spans="1:14" x14ac:dyDescent="0.35">
      <c r="A62" s="17">
        <v>2025</v>
      </c>
      <c r="B62" s="17">
        <v>7</v>
      </c>
      <c r="C62" s="18" t="str">
        <f t="shared" si="0"/>
        <v>202507</v>
      </c>
      <c r="E62" s="40">
        <v>1623</v>
      </c>
      <c r="F62" s="40">
        <v>227</v>
      </c>
      <c r="G62" s="40">
        <v>9</v>
      </c>
      <c r="H62" s="40">
        <v>1</v>
      </c>
      <c r="I62" s="40">
        <v>180</v>
      </c>
      <c r="J62" s="40">
        <v>2160</v>
      </c>
      <c r="K62" s="40">
        <v>19</v>
      </c>
      <c r="L62" s="40">
        <v>34</v>
      </c>
      <c r="N62" s="14">
        <f t="shared" si="1"/>
        <v>4253</v>
      </c>
    </row>
    <row r="63" spans="1:14" x14ac:dyDescent="0.35">
      <c r="A63" s="17">
        <v>2025</v>
      </c>
      <c r="B63" s="17">
        <v>8</v>
      </c>
      <c r="C63" s="18" t="str">
        <f t="shared" si="0"/>
        <v>202508</v>
      </c>
      <c r="E63" s="40">
        <v>1681</v>
      </c>
      <c r="F63" s="40">
        <v>239</v>
      </c>
      <c r="G63" s="40">
        <v>9</v>
      </c>
      <c r="H63" s="40">
        <v>0</v>
      </c>
      <c r="I63" s="40">
        <v>197</v>
      </c>
      <c r="J63" s="40">
        <v>2208</v>
      </c>
      <c r="K63" s="40">
        <v>22</v>
      </c>
      <c r="L63" s="40">
        <v>34</v>
      </c>
      <c r="N63" s="14">
        <f t="shared" si="1"/>
        <v>4390</v>
      </c>
    </row>
    <row r="64" spans="1:14" x14ac:dyDescent="0.35">
      <c r="A64" s="17">
        <v>2025</v>
      </c>
      <c r="B64" s="17">
        <v>9</v>
      </c>
      <c r="C64" s="18" t="str">
        <f t="shared" si="0"/>
        <v>202509</v>
      </c>
      <c r="E64" s="40">
        <v>1524</v>
      </c>
      <c r="F64" s="40">
        <v>230</v>
      </c>
      <c r="G64" s="40">
        <v>9</v>
      </c>
      <c r="H64" s="40">
        <v>1</v>
      </c>
      <c r="I64" s="40">
        <v>186</v>
      </c>
      <c r="J64" s="40">
        <v>2187</v>
      </c>
      <c r="K64" s="40">
        <v>18</v>
      </c>
      <c r="L64" s="40">
        <v>29</v>
      </c>
      <c r="N64" s="14">
        <f t="shared" si="1"/>
        <v>4184</v>
      </c>
    </row>
    <row r="65" spans="1:14" x14ac:dyDescent="0.35">
      <c r="A65" s="17">
        <v>2025</v>
      </c>
      <c r="B65" s="17">
        <v>10</v>
      </c>
      <c r="C65" s="18" t="str">
        <f t="shared" si="0"/>
        <v>202510</v>
      </c>
      <c r="E65" s="40">
        <v>1091</v>
      </c>
      <c r="F65" s="40">
        <v>197</v>
      </c>
      <c r="G65" s="40">
        <v>9</v>
      </c>
      <c r="H65" s="40">
        <v>1</v>
      </c>
      <c r="I65" s="40">
        <v>140</v>
      </c>
      <c r="J65" s="40">
        <v>1863</v>
      </c>
      <c r="K65" s="40">
        <v>15</v>
      </c>
      <c r="L65" s="40">
        <v>30</v>
      </c>
      <c r="N65" s="14">
        <f t="shared" si="1"/>
        <v>3346</v>
      </c>
    </row>
    <row r="66" spans="1:14" x14ac:dyDescent="0.35">
      <c r="A66" s="17">
        <v>2025</v>
      </c>
      <c r="B66" s="17">
        <v>11</v>
      </c>
      <c r="C66" s="18" t="str">
        <f t="shared" si="0"/>
        <v>202511</v>
      </c>
      <c r="E66" s="40">
        <v>993</v>
      </c>
      <c r="F66" s="40">
        <v>197</v>
      </c>
      <c r="G66" s="40">
        <v>8</v>
      </c>
      <c r="H66" s="40">
        <v>1</v>
      </c>
      <c r="I66" s="40">
        <v>116</v>
      </c>
      <c r="J66" s="40">
        <v>1771</v>
      </c>
      <c r="K66" s="40">
        <v>17</v>
      </c>
      <c r="L66" s="40">
        <v>30</v>
      </c>
      <c r="N66" s="14">
        <f t="shared" si="1"/>
        <v>3133</v>
      </c>
    </row>
    <row r="67" spans="1:14" x14ac:dyDescent="0.35">
      <c r="A67" s="17">
        <v>2025</v>
      </c>
      <c r="B67" s="17">
        <v>12</v>
      </c>
      <c r="C67" s="18" t="str">
        <f t="shared" si="0"/>
        <v>202512</v>
      </c>
      <c r="E67" s="40">
        <v>1119</v>
      </c>
      <c r="F67" s="40">
        <v>220</v>
      </c>
      <c r="G67" s="40">
        <v>10</v>
      </c>
      <c r="H67" s="40">
        <v>1</v>
      </c>
      <c r="I67" s="40">
        <v>128</v>
      </c>
      <c r="J67" s="40">
        <v>1880</v>
      </c>
      <c r="K67" s="40">
        <v>29</v>
      </c>
      <c r="L67" s="40">
        <v>25</v>
      </c>
      <c r="N67" s="14">
        <f t="shared" si="1"/>
        <v>3412</v>
      </c>
    </row>
    <row r="68" spans="1:14" x14ac:dyDescent="0.35">
      <c r="A68" s="17">
        <v>2026</v>
      </c>
      <c r="B68" s="17">
        <v>1</v>
      </c>
      <c r="C68" s="18" t="str">
        <f t="shared" si="0"/>
        <v>202601</v>
      </c>
      <c r="E68" s="41">
        <v>1166</v>
      </c>
      <c r="F68" s="41">
        <v>252</v>
      </c>
      <c r="G68" s="41">
        <v>9</v>
      </c>
      <c r="H68" s="41">
        <v>1</v>
      </c>
      <c r="I68" s="41">
        <v>134</v>
      </c>
      <c r="J68" s="41">
        <v>1918</v>
      </c>
      <c r="K68" s="41">
        <v>34</v>
      </c>
      <c r="L68" s="41">
        <v>23</v>
      </c>
      <c r="N68" s="14">
        <f t="shared" si="1"/>
        <v>3537</v>
      </c>
    </row>
    <row r="69" spans="1:14" x14ac:dyDescent="0.35">
      <c r="A69" s="17">
        <v>2026</v>
      </c>
      <c r="B69" s="17">
        <v>2</v>
      </c>
      <c r="C69" s="18" t="str">
        <f t="shared" si="0"/>
        <v>202602</v>
      </c>
      <c r="E69" s="41">
        <v>1126</v>
      </c>
      <c r="F69" s="41">
        <v>267</v>
      </c>
      <c r="G69" s="41">
        <v>10</v>
      </c>
      <c r="H69" s="41">
        <v>1</v>
      </c>
      <c r="I69" s="41">
        <v>129</v>
      </c>
      <c r="J69" s="41">
        <v>1911</v>
      </c>
      <c r="K69" s="41">
        <v>40</v>
      </c>
      <c r="L69" s="41">
        <v>23</v>
      </c>
      <c r="N69" s="14">
        <f t="shared" si="1"/>
        <v>3507</v>
      </c>
    </row>
    <row r="70" spans="1:14" x14ac:dyDescent="0.35">
      <c r="A70" s="17">
        <v>2026</v>
      </c>
      <c r="B70" s="17">
        <v>3</v>
      </c>
      <c r="C70" s="18" t="str">
        <f t="shared" si="0"/>
        <v>202603</v>
      </c>
      <c r="E70" s="41">
        <v>1023</v>
      </c>
      <c r="F70" s="41">
        <v>240</v>
      </c>
      <c r="G70" s="41">
        <v>10</v>
      </c>
      <c r="H70" s="41">
        <v>1</v>
      </c>
      <c r="I70" s="41">
        <v>120</v>
      </c>
      <c r="J70" s="41">
        <v>1821</v>
      </c>
      <c r="K70" s="41">
        <v>31</v>
      </c>
      <c r="L70" s="41">
        <v>25</v>
      </c>
      <c r="N70" s="14">
        <f t="shared" si="1"/>
        <v>3271</v>
      </c>
    </row>
    <row r="71" spans="1:14" x14ac:dyDescent="0.35">
      <c r="A71" s="17">
        <v>2026</v>
      </c>
      <c r="B71" s="17">
        <v>4</v>
      </c>
      <c r="C71" s="18" t="str">
        <f t="shared" si="0"/>
        <v>202604</v>
      </c>
      <c r="E71" s="41">
        <v>926</v>
      </c>
      <c r="F71" s="41">
        <v>216</v>
      </c>
      <c r="G71" s="41">
        <v>9</v>
      </c>
      <c r="H71" s="41">
        <v>1</v>
      </c>
      <c r="I71" s="41">
        <v>113</v>
      </c>
      <c r="J71" s="41">
        <v>1753</v>
      </c>
      <c r="K71" s="41">
        <v>25</v>
      </c>
      <c r="L71" s="41">
        <v>25</v>
      </c>
      <c r="N71" s="14">
        <f t="shared" si="1"/>
        <v>3068</v>
      </c>
    </row>
    <row r="72" spans="1:14" x14ac:dyDescent="0.35">
      <c r="A72" s="17">
        <v>2026</v>
      </c>
      <c r="B72" s="17">
        <v>5</v>
      </c>
      <c r="C72" s="18" t="str">
        <f t="shared" ref="C72:C91" si="2">CONCATENATE(A72,IF(B72&lt;10,0,""),B72)</f>
        <v>202605</v>
      </c>
      <c r="E72" s="41">
        <v>934</v>
      </c>
      <c r="F72" s="41">
        <v>201</v>
      </c>
      <c r="G72" s="41">
        <v>8</v>
      </c>
      <c r="H72" s="41">
        <v>1</v>
      </c>
      <c r="I72" s="41">
        <v>117</v>
      </c>
      <c r="J72" s="41">
        <v>1747</v>
      </c>
      <c r="K72" s="41">
        <v>17</v>
      </c>
      <c r="L72" s="41">
        <v>30</v>
      </c>
      <c r="N72" s="14">
        <f t="shared" si="1"/>
        <v>3055</v>
      </c>
    </row>
    <row r="73" spans="1:14" x14ac:dyDescent="0.35">
      <c r="A73" s="17">
        <v>2026</v>
      </c>
      <c r="B73" s="17">
        <v>6</v>
      </c>
      <c r="C73" s="18" t="str">
        <f t="shared" si="2"/>
        <v>202606</v>
      </c>
      <c r="E73" s="41">
        <v>1144</v>
      </c>
      <c r="F73" s="41">
        <v>213</v>
      </c>
      <c r="G73" s="41">
        <v>8</v>
      </c>
      <c r="H73" s="41">
        <v>1</v>
      </c>
      <c r="I73" s="41">
        <v>141</v>
      </c>
      <c r="J73" s="41">
        <v>1953</v>
      </c>
      <c r="K73" s="41">
        <v>19</v>
      </c>
      <c r="L73" s="41">
        <v>31</v>
      </c>
      <c r="N73" s="14">
        <f t="shared" ref="N73:N91" si="3">SUM(E73:L73)</f>
        <v>3510</v>
      </c>
    </row>
    <row r="74" spans="1:14" x14ac:dyDescent="0.35">
      <c r="A74" s="17">
        <v>2026</v>
      </c>
      <c r="B74" s="17">
        <v>7</v>
      </c>
      <c r="C74" s="18" t="str">
        <f t="shared" si="2"/>
        <v>202607</v>
      </c>
      <c r="E74" s="41">
        <v>1644</v>
      </c>
      <c r="F74" s="41">
        <v>232</v>
      </c>
      <c r="G74" s="41">
        <v>9</v>
      </c>
      <c r="H74" s="41">
        <v>1</v>
      </c>
      <c r="I74" s="41">
        <v>181</v>
      </c>
      <c r="J74" s="41">
        <v>2134</v>
      </c>
      <c r="K74" s="41">
        <v>19</v>
      </c>
      <c r="L74" s="41">
        <v>34</v>
      </c>
      <c r="N74" s="14">
        <f t="shared" si="3"/>
        <v>4254</v>
      </c>
    </row>
    <row r="75" spans="1:14" x14ac:dyDescent="0.35">
      <c r="A75" s="17">
        <v>2026</v>
      </c>
      <c r="B75" s="17">
        <v>8</v>
      </c>
      <c r="C75" s="18" t="str">
        <f t="shared" si="2"/>
        <v>202608</v>
      </c>
      <c r="E75" s="41">
        <v>1704</v>
      </c>
      <c r="F75" s="41">
        <v>243</v>
      </c>
      <c r="G75" s="41">
        <v>9</v>
      </c>
      <c r="H75" s="41">
        <v>0</v>
      </c>
      <c r="I75" s="41">
        <v>198</v>
      </c>
      <c r="J75" s="41">
        <v>2182</v>
      </c>
      <c r="K75" s="41">
        <v>21</v>
      </c>
      <c r="L75" s="41">
        <v>34</v>
      </c>
      <c r="N75" s="14">
        <f t="shared" si="3"/>
        <v>4391</v>
      </c>
    </row>
    <row r="76" spans="1:14" x14ac:dyDescent="0.35">
      <c r="A76" s="17">
        <v>2026</v>
      </c>
      <c r="B76" s="17">
        <v>9</v>
      </c>
      <c r="C76" s="18" t="str">
        <f t="shared" si="2"/>
        <v>202609</v>
      </c>
      <c r="E76" s="41">
        <v>1524</v>
      </c>
      <c r="F76" s="41">
        <v>231</v>
      </c>
      <c r="G76" s="41">
        <v>9</v>
      </c>
      <c r="H76" s="41">
        <v>1</v>
      </c>
      <c r="I76" s="41">
        <v>183</v>
      </c>
      <c r="J76" s="41">
        <v>2131</v>
      </c>
      <c r="K76" s="41">
        <v>18</v>
      </c>
      <c r="L76" s="41">
        <v>29</v>
      </c>
      <c r="N76" s="14">
        <f t="shared" si="3"/>
        <v>4126</v>
      </c>
    </row>
    <row r="77" spans="1:14" x14ac:dyDescent="0.35">
      <c r="A77" s="17">
        <v>2026</v>
      </c>
      <c r="B77" s="17">
        <v>10</v>
      </c>
      <c r="C77" s="18" t="str">
        <f t="shared" si="2"/>
        <v>202610</v>
      </c>
      <c r="E77" s="41">
        <v>1123</v>
      </c>
      <c r="F77" s="41">
        <v>203</v>
      </c>
      <c r="G77" s="41">
        <v>9</v>
      </c>
      <c r="H77" s="41">
        <v>1</v>
      </c>
      <c r="I77" s="41">
        <v>142</v>
      </c>
      <c r="J77" s="41">
        <v>1848</v>
      </c>
      <c r="K77" s="41">
        <v>15</v>
      </c>
      <c r="L77" s="41">
        <v>30</v>
      </c>
      <c r="N77" s="14">
        <f t="shared" si="3"/>
        <v>3371</v>
      </c>
    </row>
    <row r="78" spans="1:14" x14ac:dyDescent="0.35">
      <c r="A78" s="17">
        <v>2026</v>
      </c>
      <c r="B78" s="17">
        <v>11</v>
      </c>
      <c r="C78" s="18" t="str">
        <f t="shared" si="2"/>
        <v>202611</v>
      </c>
      <c r="E78" s="41">
        <v>1017</v>
      </c>
      <c r="F78" s="41">
        <v>202</v>
      </c>
      <c r="G78" s="41">
        <v>8</v>
      </c>
      <c r="H78" s="41">
        <v>1</v>
      </c>
      <c r="I78" s="41">
        <v>117</v>
      </c>
      <c r="J78" s="41">
        <v>1744</v>
      </c>
      <c r="K78" s="41">
        <v>17</v>
      </c>
      <c r="L78" s="41">
        <v>30</v>
      </c>
      <c r="N78" s="14">
        <f t="shared" si="3"/>
        <v>3136</v>
      </c>
    </row>
    <row r="79" spans="1:14" x14ac:dyDescent="0.35">
      <c r="A79" s="17">
        <v>2026</v>
      </c>
      <c r="B79" s="17">
        <v>12</v>
      </c>
      <c r="C79" s="18" t="str">
        <f t="shared" si="2"/>
        <v>202612</v>
      </c>
      <c r="E79" s="41">
        <v>1134</v>
      </c>
      <c r="F79" s="41">
        <v>224</v>
      </c>
      <c r="G79" s="41">
        <v>10</v>
      </c>
      <c r="H79" s="41">
        <v>1</v>
      </c>
      <c r="I79" s="41">
        <v>127</v>
      </c>
      <c r="J79" s="41">
        <v>1835</v>
      </c>
      <c r="K79" s="41">
        <v>28</v>
      </c>
      <c r="L79" s="41">
        <v>25</v>
      </c>
      <c r="N79" s="14">
        <f t="shared" si="3"/>
        <v>3384</v>
      </c>
    </row>
    <row r="80" spans="1:14" x14ac:dyDescent="0.35">
      <c r="A80" s="17">
        <v>2027</v>
      </c>
      <c r="B80" s="17">
        <v>1</v>
      </c>
      <c r="C80" s="18" t="str">
        <f t="shared" si="2"/>
        <v>202701</v>
      </c>
      <c r="E80" s="40">
        <v>1179</v>
      </c>
      <c r="F80" s="40">
        <v>254</v>
      </c>
      <c r="G80" s="40">
        <v>9</v>
      </c>
      <c r="H80" s="40">
        <v>1</v>
      </c>
      <c r="I80" s="40">
        <v>134</v>
      </c>
      <c r="J80" s="40">
        <v>1902</v>
      </c>
      <c r="K80" s="40">
        <v>34</v>
      </c>
      <c r="L80" s="40">
        <v>23</v>
      </c>
      <c r="N80" s="14">
        <f t="shared" si="3"/>
        <v>3536</v>
      </c>
    </row>
    <row r="81" spans="1:14" x14ac:dyDescent="0.35">
      <c r="A81" s="17">
        <v>2027</v>
      </c>
      <c r="B81" s="17">
        <v>2</v>
      </c>
      <c r="C81" s="18" t="str">
        <f t="shared" si="2"/>
        <v>202702</v>
      </c>
      <c r="E81" s="40">
        <v>1129</v>
      </c>
      <c r="F81" s="40">
        <v>268</v>
      </c>
      <c r="G81" s="40">
        <v>10</v>
      </c>
      <c r="H81" s="40">
        <v>1</v>
      </c>
      <c r="I81" s="40">
        <v>127</v>
      </c>
      <c r="J81" s="40">
        <v>1877</v>
      </c>
      <c r="K81" s="40">
        <v>38</v>
      </c>
      <c r="L81" s="40">
        <v>23</v>
      </c>
      <c r="N81" s="14">
        <f t="shared" si="3"/>
        <v>3473</v>
      </c>
    </row>
    <row r="82" spans="1:14" x14ac:dyDescent="0.35">
      <c r="A82" s="17">
        <v>2027</v>
      </c>
      <c r="B82" s="17">
        <v>3</v>
      </c>
      <c r="C82" s="18" t="str">
        <f t="shared" si="2"/>
        <v>202703</v>
      </c>
      <c r="E82" s="40">
        <v>1029</v>
      </c>
      <c r="F82" s="40">
        <v>241</v>
      </c>
      <c r="G82" s="40">
        <v>10</v>
      </c>
      <c r="H82" s="40">
        <v>1</v>
      </c>
      <c r="I82" s="40">
        <v>118</v>
      </c>
      <c r="J82" s="40">
        <v>1791</v>
      </c>
      <c r="K82" s="40">
        <v>30</v>
      </c>
      <c r="L82" s="40">
        <v>25</v>
      </c>
      <c r="N82" s="14">
        <f t="shared" si="3"/>
        <v>3245</v>
      </c>
    </row>
    <row r="83" spans="1:14" x14ac:dyDescent="0.35">
      <c r="A83" s="17">
        <v>2027</v>
      </c>
      <c r="B83" s="17">
        <v>4</v>
      </c>
      <c r="C83" s="18" t="str">
        <f t="shared" si="2"/>
        <v>202704</v>
      </c>
      <c r="E83" s="40">
        <v>906</v>
      </c>
      <c r="F83" s="40">
        <v>213</v>
      </c>
      <c r="G83" s="40">
        <v>9</v>
      </c>
      <c r="H83" s="40">
        <v>1</v>
      </c>
      <c r="I83" s="40">
        <v>108</v>
      </c>
      <c r="J83" s="40">
        <v>1652</v>
      </c>
      <c r="K83" s="40">
        <v>25</v>
      </c>
      <c r="L83" s="40">
        <v>25</v>
      </c>
      <c r="N83" s="14">
        <f t="shared" si="3"/>
        <v>2939</v>
      </c>
    </row>
    <row r="84" spans="1:14" x14ac:dyDescent="0.35">
      <c r="A84" s="17">
        <v>2027</v>
      </c>
      <c r="B84" s="17">
        <v>5</v>
      </c>
      <c r="C84" s="18" t="str">
        <f t="shared" si="2"/>
        <v>202705</v>
      </c>
      <c r="E84" s="40">
        <v>906</v>
      </c>
      <c r="F84" s="40">
        <v>196</v>
      </c>
      <c r="G84" s="40">
        <v>8</v>
      </c>
      <c r="H84" s="40">
        <v>1</v>
      </c>
      <c r="I84" s="40">
        <v>111</v>
      </c>
      <c r="J84" s="40">
        <v>1630</v>
      </c>
      <c r="K84" s="40">
        <v>17</v>
      </c>
      <c r="L84" s="40">
        <v>30</v>
      </c>
      <c r="N84" s="14">
        <f t="shared" si="3"/>
        <v>2899</v>
      </c>
    </row>
    <row r="85" spans="1:14" x14ac:dyDescent="0.35">
      <c r="A85" s="17">
        <v>2027</v>
      </c>
      <c r="B85" s="17">
        <v>6</v>
      </c>
      <c r="C85" s="18" t="str">
        <f t="shared" si="2"/>
        <v>202706</v>
      </c>
      <c r="E85" s="40">
        <v>1159</v>
      </c>
      <c r="F85" s="40">
        <v>217</v>
      </c>
      <c r="G85" s="40">
        <v>8</v>
      </c>
      <c r="H85" s="40">
        <v>1</v>
      </c>
      <c r="I85" s="40">
        <v>141</v>
      </c>
      <c r="J85" s="40">
        <v>1909</v>
      </c>
      <c r="K85" s="40">
        <v>19</v>
      </c>
      <c r="L85" s="40">
        <v>31</v>
      </c>
      <c r="N85" s="14">
        <f t="shared" si="3"/>
        <v>3485</v>
      </c>
    </row>
    <row r="86" spans="1:14" x14ac:dyDescent="0.35">
      <c r="A86" s="17">
        <v>2027</v>
      </c>
      <c r="B86" s="17">
        <v>7</v>
      </c>
      <c r="C86" s="18" t="str">
        <f t="shared" si="2"/>
        <v>202707</v>
      </c>
      <c r="E86" s="40">
        <v>1610</v>
      </c>
      <c r="F86" s="40">
        <v>232</v>
      </c>
      <c r="G86" s="40">
        <v>9</v>
      </c>
      <c r="H86" s="40">
        <v>1</v>
      </c>
      <c r="I86" s="40">
        <v>176</v>
      </c>
      <c r="J86" s="40">
        <v>2079</v>
      </c>
      <c r="K86" s="40">
        <v>19</v>
      </c>
      <c r="L86" s="40">
        <v>34</v>
      </c>
      <c r="N86" s="14">
        <f t="shared" si="3"/>
        <v>4160</v>
      </c>
    </row>
    <row r="87" spans="1:14" x14ac:dyDescent="0.35">
      <c r="A87" s="17">
        <v>2027</v>
      </c>
      <c r="B87" s="17">
        <v>8</v>
      </c>
      <c r="C87" s="18" t="str">
        <f t="shared" si="2"/>
        <v>202708</v>
      </c>
      <c r="E87" s="40">
        <v>1683</v>
      </c>
      <c r="F87" s="40">
        <v>245</v>
      </c>
      <c r="G87" s="40">
        <v>9</v>
      </c>
      <c r="H87" s="40">
        <v>0</v>
      </c>
      <c r="I87" s="40">
        <v>194</v>
      </c>
      <c r="J87" s="40">
        <v>2148</v>
      </c>
      <c r="K87" s="40">
        <v>21</v>
      </c>
      <c r="L87" s="40">
        <v>34</v>
      </c>
      <c r="N87" s="14">
        <f t="shared" si="3"/>
        <v>4334</v>
      </c>
    </row>
    <row r="88" spans="1:14" x14ac:dyDescent="0.35">
      <c r="A88" s="17">
        <v>2027</v>
      </c>
      <c r="B88" s="17">
        <v>9</v>
      </c>
      <c r="C88" s="18" t="str">
        <f t="shared" si="2"/>
        <v>202709</v>
      </c>
      <c r="E88" s="40">
        <v>1503</v>
      </c>
      <c r="F88" s="40">
        <v>233</v>
      </c>
      <c r="G88" s="40">
        <v>9</v>
      </c>
      <c r="H88" s="40">
        <v>1</v>
      </c>
      <c r="I88" s="40">
        <v>179</v>
      </c>
      <c r="J88" s="40">
        <v>2086</v>
      </c>
      <c r="K88" s="40">
        <v>17</v>
      </c>
      <c r="L88" s="40">
        <v>29</v>
      </c>
      <c r="N88" s="14">
        <f t="shared" si="3"/>
        <v>4057</v>
      </c>
    </row>
    <row r="89" spans="1:14" x14ac:dyDescent="0.35">
      <c r="A89" s="17">
        <v>2027</v>
      </c>
      <c r="B89" s="17">
        <v>10</v>
      </c>
      <c r="C89" s="18" t="str">
        <f t="shared" si="2"/>
        <v>202710</v>
      </c>
      <c r="E89" s="40">
        <v>1132</v>
      </c>
      <c r="F89" s="40">
        <v>205</v>
      </c>
      <c r="G89" s="40">
        <v>9</v>
      </c>
      <c r="H89" s="40">
        <v>1</v>
      </c>
      <c r="I89" s="40">
        <v>141</v>
      </c>
      <c r="J89" s="40">
        <v>1828</v>
      </c>
      <c r="K89" s="40">
        <v>15</v>
      </c>
      <c r="L89" s="40">
        <v>30</v>
      </c>
      <c r="N89" s="14">
        <f t="shared" si="3"/>
        <v>3361</v>
      </c>
    </row>
    <row r="90" spans="1:14" x14ac:dyDescent="0.35">
      <c r="A90" s="17">
        <v>2027</v>
      </c>
      <c r="B90" s="17">
        <v>11</v>
      </c>
      <c r="C90" s="18" t="str">
        <f t="shared" si="2"/>
        <v>202711</v>
      </c>
      <c r="E90" s="40">
        <v>1027</v>
      </c>
      <c r="F90" s="40">
        <v>203</v>
      </c>
      <c r="G90" s="40">
        <v>8</v>
      </c>
      <c r="H90" s="40">
        <v>1</v>
      </c>
      <c r="I90" s="40">
        <v>115</v>
      </c>
      <c r="J90" s="40">
        <v>1727</v>
      </c>
      <c r="K90" s="40">
        <v>16</v>
      </c>
      <c r="L90" s="40">
        <v>30</v>
      </c>
      <c r="N90" s="14">
        <f t="shared" si="3"/>
        <v>3127</v>
      </c>
    </row>
    <row r="91" spans="1:14" x14ac:dyDescent="0.35">
      <c r="A91" s="17">
        <v>2027</v>
      </c>
      <c r="B91" s="17">
        <v>12</v>
      </c>
      <c r="C91" s="18" t="str">
        <f t="shared" si="2"/>
        <v>202712</v>
      </c>
      <c r="E91" s="40">
        <v>1144</v>
      </c>
      <c r="F91" s="40">
        <v>225</v>
      </c>
      <c r="G91" s="40">
        <v>10</v>
      </c>
      <c r="H91" s="40">
        <v>1</v>
      </c>
      <c r="I91" s="40">
        <v>126</v>
      </c>
      <c r="J91" s="40">
        <v>1817</v>
      </c>
      <c r="K91" s="40">
        <v>27</v>
      </c>
      <c r="L91" s="40">
        <v>25</v>
      </c>
      <c r="N91" s="14">
        <f t="shared" si="3"/>
        <v>3375</v>
      </c>
    </row>
    <row r="95" spans="1:14" x14ac:dyDescent="0.35">
      <c r="A95" s="17">
        <v>2021</v>
      </c>
      <c r="E95" s="14">
        <f>SUM(E8:E19)</f>
        <v>10760</v>
      </c>
      <c r="F95" s="14">
        <f t="shared" ref="F95:L95" si="4">SUM(F8:F19)</f>
        <v>1702</v>
      </c>
      <c r="G95" s="14">
        <f t="shared" si="4"/>
        <v>79</v>
      </c>
      <c r="H95" s="14">
        <f t="shared" si="4"/>
        <v>8</v>
      </c>
      <c r="I95" s="14">
        <f t="shared" si="4"/>
        <v>1310</v>
      </c>
      <c r="J95" s="14">
        <f t="shared" si="4"/>
        <v>17579</v>
      </c>
      <c r="K95" s="14">
        <f t="shared" si="4"/>
        <v>201</v>
      </c>
      <c r="L95" s="14">
        <f t="shared" si="4"/>
        <v>250</v>
      </c>
      <c r="N95" s="14">
        <f>SUM(N8:N19)</f>
        <v>31889</v>
      </c>
    </row>
    <row r="96" spans="1:14" x14ac:dyDescent="0.35">
      <c r="A96" s="17">
        <v>2022</v>
      </c>
      <c r="E96" s="14">
        <f>SUM(E20:E31)</f>
        <v>13951</v>
      </c>
      <c r="F96" s="14">
        <f t="shared" ref="F96:L96" si="5">SUM(F20:F31)</f>
        <v>2452</v>
      </c>
      <c r="G96" s="14">
        <f t="shared" si="5"/>
        <v>108</v>
      </c>
      <c r="H96" s="14">
        <f t="shared" si="5"/>
        <v>11</v>
      </c>
      <c r="I96" s="14">
        <f t="shared" si="5"/>
        <v>1706</v>
      </c>
      <c r="J96" s="14">
        <f t="shared" si="5"/>
        <v>23903</v>
      </c>
      <c r="K96" s="14">
        <f t="shared" si="5"/>
        <v>311</v>
      </c>
      <c r="L96" s="14">
        <f t="shared" si="5"/>
        <v>318</v>
      </c>
      <c r="N96" s="14">
        <f>SUM(N20:N31)</f>
        <v>42760</v>
      </c>
    </row>
    <row r="97" spans="1:14" x14ac:dyDescent="0.35">
      <c r="A97" s="17">
        <v>2023</v>
      </c>
      <c r="E97" s="14">
        <f>SUM(E32:E43)</f>
        <v>13830</v>
      </c>
      <c r="F97" s="14">
        <f t="shared" ref="F97:L97" si="6">SUM(F32:F43)</f>
        <v>2495</v>
      </c>
      <c r="G97" s="14">
        <f t="shared" si="6"/>
        <v>108</v>
      </c>
      <c r="H97" s="14">
        <f t="shared" si="6"/>
        <v>11</v>
      </c>
      <c r="I97" s="14">
        <f t="shared" si="6"/>
        <v>1682</v>
      </c>
      <c r="J97" s="14">
        <f t="shared" si="6"/>
        <v>23685</v>
      </c>
      <c r="K97" s="14">
        <f t="shared" si="6"/>
        <v>298</v>
      </c>
      <c r="L97" s="14">
        <f t="shared" si="6"/>
        <v>337</v>
      </c>
      <c r="N97" s="14">
        <f>SUM(N32:N43)</f>
        <v>42446</v>
      </c>
    </row>
    <row r="98" spans="1:14" x14ac:dyDescent="0.35">
      <c r="A98" s="17">
        <v>2024</v>
      </c>
      <c r="E98" s="14">
        <f>SUM(E44:E55)</f>
        <v>14067</v>
      </c>
      <c r="F98" s="14">
        <f t="shared" ref="F98:L98" si="7">SUM(F44:F55)</f>
        <v>2602</v>
      </c>
      <c r="G98" s="14">
        <f t="shared" si="7"/>
        <v>108</v>
      </c>
      <c r="H98" s="14">
        <f t="shared" si="7"/>
        <v>11</v>
      </c>
      <c r="I98" s="14">
        <f t="shared" si="7"/>
        <v>1698</v>
      </c>
      <c r="J98" s="14">
        <f t="shared" si="7"/>
        <v>23602</v>
      </c>
      <c r="K98" s="14">
        <f t="shared" si="7"/>
        <v>295</v>
      </c>
      <c r="L98" s="14">
        <f t="shared" si="7"/>
        <v>339</v>
      </c>
      <c r="N98" s="14">
        <f>SUM(N44:N55)</f>
        <v>42722</v>
      </c>
    </row>
    <row r="99" spans="1:14" x14ac:dyDescent="0.35">
      <c r="A99" s="17">
        <v>2025</v>
      </c>
      <c r="E99" s="14">
        <f>SUM(E56:E67)</f>
        <v>14272</v>
      </c>
      <c r="F99" s="14">
        <f t="shared" ref="F99:L99" si="8">SUM(F56:F67)</f>
        <v>2677</v>
      </c>
      <c r="G99" s="14">
        <f t="shared" si="8"/>
        <v>108</v>
      </c>
      <c r="H99" s="14">
        <f t="shared" si="8"/>
        <v>11</v>
      </c>
      <c r="I99" s="14">
        <f t="shared" si="8"/>
        <v>1702</v>
      </c>
      <c r="J99" s="14">
        <f t="shared" si="8"/>
        <v>23313</v>
      </c>
      <c r="K99" s="14">
        <f t="shared" si="8"/>
        <v>288</v>
      </c>
      <c r="L99" s="14">
        <f t="shared" si="8"/>
        <v>339</v>
      </c>
      <c r="N99" s="14">
        <f>SUM(N56:N67)</f>
        <v>42710</v>
      </c>
    </row>
    <row r="100" spans="1:14" x14ac:dyDescent="0.35">
      <c r="A100" s="17">
        <v>2026</v>
      </c>
      <c r="E100" s="14">
        <f>SUM(E68:E79)</f>
        <v>14465</v>
      </c>
      <c r="F100" s="14">
        <f t="shared" ref="F100:L100" si="9">SUM(F68:F79)</f>
        <v>2724</v>
      </c>
      <c r="G100" s="14">
        <f t="shared" si="9"/>
        <v>108</v>
      </c>
      <c r="H100" s="14">
        <f t="shared" si="9"/>
        <v>11</v>
      </c>
      <c r="I100" s="14">
        <f t="shared" si="9"/>
        <v>1702</v>
      </c>
      <c r="J100" s="14">
        <f t="shared" si="9"/>
        <v>22977</v>
      </c>
      <c r="K100" s="14">
        <f t="shared" si="9"/>
        <v>284</v>
      </c>
      <c r="L100" s="14">
        <f t="shared" si="9"/>
        <v>339</v>
      </c>
      <c r="N100" s="14">
        <f>SUM(N68:N79)</f>
        <v>42610</v>
      </c>
    </row>
    <row r="101" spans="1:14" x14ac:dyDescent="0.35">
      <c r="A101" s="17">
        <v>2027</v>
      </c>
      <c r="E101" s="14">
        <f>SUM(E80:E91)</f>
        <v>14407</v>
      </c>
      <c r="F101" s="14">
        <f t="shared" ref="F101:L101" si="10">SUM(F80:F91)</f>
        <v>2732</v>
      </c>
      <c r="G101" s="14">
        <f t="shared" si="10"/>
        <v>108</v>
      </c>
      <c r="H101" s="14">
        <f t="shared" si="10"/>
        <v>11</v>
      </c>
      <c r="I101" s="14">
        <f t="shared" si="10"/>
        <v>1670</v>
      </c>
      <c r="J101" s="14">
        <f t="shared" si="10"/>
        <v>22446</v>
      </c>
      <c r="K101" s="14">
        <f t="shared" si="10"/>
        <v>278</v>
      </c>
      <c r="L101" s="14">
        <f t="shared" si="10"/>
        <v>339</v>
      </c>
      <c r="N101" s="14">
        <f>SUM(N80:N91)</f>
        <v>41991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4D37A-B4E9-4C24-B9E8-27D3019BBB82}">
  <sheetPr>
    <pageSetUpPr fitToPage="1"/>
  </sheetPr>
  <dimension ref="A1:AS133"/>
  <sheetViews>
    <sheetView topLeftCell="R25" zoomScale="80" zoomScaleNormal="80" workbookViewId="0">
      <selection activeCell="AG40" sqref="AG40"/>
    </sheetView>
  </sheetViews>
  <sheetFormatPr defaultColWidth="9.1796875" defaultRowHeight="14.5" x14ac:dyDescent="0.35"/>
  <cols>
    <col min="2" max="6" width="10.54296875" customWidth="1"/>
    <col min="7" max="7" width="3.54296875" customWidth="1"/>
    <col min="8" max="12" width="10.54296875" customWidth="1"/>
    <col min="13" max="13" width="3.54296875" customWidth="1"/>
    <col min="14" max="20" width="10.54296875" customWidth="1"/>
    <col min="21" max="21" width="7.54296875" customWidth="1"/>
    <col min="29" max="29" width="10.453125" bestFit="1" customWidth="1"/>
    <col min="34" max="34" width="10.453125" bestFit="1" customWidth="1"/>
    <col min="35" max="35" width="15.54296875" bestFit="1" customWidth="1"/>
    <col min="36" max="36" width="14.1796875" customWidth="1"/>
  </cols>
  <sheetData>
    <row r="1" spans="1:36" x14ac:dyDescent="0.35">
      <c r="A1" s="1" t="s">
        <v>0</v>
      </c>
    </row>
    <row r="2" spans="1:36" x14ac:dyDescent="0.35">
      <c r="A2" s="2" t="s">
        <v>113</v>
      </c>
    </row>
    <row r="3" spans="1:36" x14ac:dyDescent="0.35">
      <c r="A3" s="1" t="s">
        <v>69</v>
      </c>
    </row>
    <row r="5" spans="1:36" ht="15.75" customHeight="1" thickBot="1" x14ac:dyDescent="0.4"/>
    <row r="6" spans="1:36" ht="15" thickBot="1" x14ac:dyDescent="0.4">
      <c r="B6" s="109" t="s">
        <v>70</v>
      </c>
      <c r="C6" s="110"/>
      <c r="D6" s="110"/>
      <c r="E6" s="110"/>
      <c r="F6" s="111"/>
      <c r="H6" s="109" t="s">
        <v>71</v>
      </c>
      <c r="I6" s="110"/>
      <c r="J6" s="110"/>
      <c r="K6" s="110"/>
      <c r="L6" s="111"/>
      <c r="N6" s="112" t="s">
        <v>72</v>
      </c>
      <c r="O6" s="113"/>
      <c r="P6" s="113"/>
      <c r="Q6" s="113"/>
      <c r="R6" s="114"/>
      <c r="S6" s="42"/>
      <c r="T6" s="42"/>
    </row>
    <row r="7" spans="1:36" ht="15" thickBot="1" x14ac:dyDescent="0.4">
      <c r="B7" s="118" t="s">
        <v>73</v>
      </c>
      <c r="C7" s="119"/>
      <c r="D7" s="119"/>
      <c r="E7" s="119"/>
      <c r="F7" s="120"/>
      <c r="H7" s="118" t="s">
        <v>74</v>
      </c>
      <c r="I7" s="119"/>
      <c r="J7" s="119"/>
      <c r="K7" s="119"/>
      <c r="L7" s="120"/>
      <c r="N7" s="115"/>
      <c r="O7" s="116"/>
      <c r="P7" s="116"/>
      <c r="Q7" s="116"/>
      <c r="R7" s="117"/>
      <c r="S7" s="42"/>
      <c r="T7" s="42"/>
      <c r="V7" s="106" t="s">
        <v>75</v>
      </c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8"/>
    </row>
    <row r="8" spans="1:36" x14ac:dyDescent="0.35">
      <c r="B8" s="5"/>
      <c r="C8" s="5" t="s">
        <v>76</v>
      </c>
      <c r="D8" s="5"/>
      <c r="E8" s="5" t="s">
        <v>77</v>
      </c>
      <c r="F8" s="5"/>
      <c r="H8" s="5"/>
      <c r="I8" s="5" t="s">
        <v>76</v>
      </c>
      <c r="J8" s="5"/>
      <c r="K8" s="5" t="s">
        <v>77</v>
      </c>
      <c r="L8" s="5"/>
      <c r="N8" s="5"/>
      <c r="O8" s="5" t="s">
        <v>76</v>
      </c>
      <c r="P8" s="5"/>
      <c r="Q8" s="5" t="s">
        <v>77</v>
      </c>
      <c r="R8" s="5"/>
      <c r="S8" s="5"/>
      <c r="T8" s="5"/>
      <c r="AI8" s="5" t="s">
        <v>78</v>
      </c>
      <c r="AJ8" s="5" t="s">
        <v>79</v>
      </c>
    </row>
    <row r="9" spans="1:36" s="7" customFormat="1" ht="15.75" customHeight="1" x14ac:dyDescent="0.35">
      <c r="B9" s="6" t="s">
        <v>80</v>
      </c>
      <c r="C9" s="6" t="s">
        <v>81</v>
      </c>
      <c r="D9" s="6" t="s">
        <v>82</v>
      </c>
      <c r="E9" s="6" t="s">
        <v>83</v>
      </c>
      <c r="F9" s="6" t="s">
        <v>4</v>
      </c>
      <c r="H9" s="6" t="s">
        <v>80</v>
      </c>
      <c r="I9" s="6" t="s">
        <v>81</v>
      </c>
      <c r="J9" s="6" t="s">
        <v>82</v>
      </c>
      <c r="K9" s="6" t="s">
        <v>83</v>
      </c>
      <c r="L9" s="6" t="s">
        <v>4</v>
      </c>
      <c r="N9" s="6" t="s">
        <v>80</v>
      </c>
      <c r="O9" s="6" t="s">
        <v>81</v>
      </c>
      <c r="P9" s="6" t="s">
        <v>82</v>
      </c>
      <c r="Q9" s="6" t="s">
        <v>83</v>
      </c>
      <c r="R9" s="6" t="s">
        <v>4</v>
      </c>
      <c r="S9" s="6"/>
      <c r="T9" s="6"/>
      <c r="V9" s="43" t="s">
        <v>17</v>
      </c>
      <c r="W9" s="43" t="s">
        <v>18</v>
      </c>
      <c r="X9" s="43" t="s">
        <v>19</v>
      </c>
      <c r="Y9" s="43" t="s">
        <v>20</v>
      </c>
      <c r="Z9" s="43" t="s">
        <v>22</v>
      </c>
      <c r="AA9" s="44" t="s">
        <v>23</v>
      </c>
      <c r="AB9" s="44" t="s">
        <v>24</v>
      </c>
      <c r="AC9" s="43" t="s">
        <v>26</v>
      </c>
      <c r="AD9" s="43" t="s">
        <v>27</v>
      </c>
      <c r="AE9" s="43" t="s">
        <v>29</v>
      </c>
      <c r="AF9" s="43" t="s">
        <v>30</v>
      </c>
      <c r="AG9" s="43" t="s">
        <v>32</v>
      </c>
      <c r="AH9" s="6" t="s">
        <v>33</v>
      </c>
      <c r="AI9" s="6" t="s">
        <v>84</v>
      </c>
      <c r="AJ9" s="6" t="s">
        <v>84</v>
      </c>
    </row>
    <row r="10" spans="1:36" x14ac:dyDescent="0.35">
      <c r="A10">
        <v>2015</v>
      </c>
      <c r="B10" s="45">
        <v>1956</v>
      </c>
      <c r="C10" s="45">
        <v>2984</v>
      </c>
      <c r="D10" s="45">
        <v>1039</v>
      </c>
      <c r="E10" s="45">
        <v>328</v>
      </c>
      <c r="F10" s="46">
        <f>SUM(B10:E10)</f>
        <v>6307</v>
      </c>
      <c r="H10" s="45">
        <v>9832.1</v>
      </c>
      <c r="I10" s="45">
        <v>12450.8</v>
      </c>
      <c r="J10" s="45">
        <v>3601.7</v>
      </c>
      <c r="K10" s="45">
        <v>747.2</v>
      </c>
      <c r="L10" s="46">
        <f>SUM(H10:K10)</f>
        <v>26631.800000000003</v>
      </c>
      <c r="N10" s="47">
        <f>H10*1000/(B10*IF(MOD($A10,4)=0,8784,8760))</f>
        <v>0.57381689404338365</v>
      </c>
      <c r="O10" s="47">
        <f t="shared" ref="N10:R15" si="0">I10*1000/(C10*IF(MOD($A10,4)=0,8784,8760))</f>
        <v>0.47631508073500067</v>
      </c>
      <c r="P10" s="47">
        <f t="shared" si="0"/>
        <v>0.39571989223920084</v>
      </c>
      <c r="Q10" s="47">
        <f t="shared" si="0"/>
        <v>0.26005123064929281</v>
      </c>
      <c r="R10" s="47">
        <f t="shared" si="0"/>
        <v>0.48202946208206732</v>
      </c>
      <c r="S10" s="47"/>
      <c r="T10" s="47"/>
      <c r="V10" s="48">
        <f>J10</f>
        <v>3601.7</v>
      </c>
      <c r="W10" s="48">
        <f>K10</f>
        <v>747.2</v>
      </c>
      <c r="X10" s="49">
        <v>0</v>
      </c>
      <c r="Y10" s="49">
        <v>120.5</v>
      </c>
      <c r="Z10" s="48">
        <v>0</v>
      </c>
      <c r="AA10" s="49">
        <v>1274.5999999999999</v>
      </c>
      <c r="AB10" s="49">
        <v>205</v>
      </c>
      <c r="AC10" s="49">
        <v>11041.9</v>
      </c>
      <c r="AD10" s="49">
        <v>9294.6</v>
      </c>
      <c r="AE10" s="49">
        <v>134.30000000000001</v>
      </c>
      <c r="AF10" s="49">
        <v>180.1</v>
      </c>
    </row>
    <row r="11" spans="1:36" x14ac:dyDescent="0.35">
      <c r="A11">
        <v>2016</v>
      </c>
      <c r="B11" s="45">
        <v>1974</v>
      </c>
      <c r="C11" s="45">
        <v>3298</v>
      </c>
      <c r="D11" s="45">
        <v>1073</v>
      </c>
      <c r="E11" s="45">
        <v>230</v>
      </c>
      <c r="F11" s="46">
        <f t="shared" ref="F11:F23" si="1">SUM(B11:E11)</f>
        <v>6575</v>
      </c>
      <c r="H11" s="45">
        <v>10033.799999999999</v>
      </c>
      <c r="I11" s="45">
        <v>12225.2</v>
      </c>
      <c r="J11" s="45">
        <v>3822.7</v>
      </c>
      <c r="K11" s="45">
        <v>759</v>
      </c>
      <c r="L11" s="46">
        <f t="shared" ref="L11:L23" si="2">SUM(H11:K11)</f>
        <v>26840.7</v>
      </c>
      <c r="N11" s="47">
        <f t="shared" si="0"/>
        <v>0.57866333372088519</v>
      </c>
      <c r="O11" s="47">
        <f t="shared" si="0"/>
        <v>0.42200052800118415</v>
      </c>
      <c r="P11" s="47">
        <f t="shared" si="0"/>
        <v>0.40558152839102529</v>
      </c>
      <c r="Q11" s="47">
        <f t="shared" si="0"/>
        <v>0.37568306010928959</v>
      </c>
      <c r="R11" s="47">
        <f t="shared" si="0"/>
        <v>0.46473539861621893</v>
      </c>
      <c r="S11" s="47"/>
      <c r="T11" s="47"/>
      <c r="V11" s="48">
        <f t="shared" ref="V11:W15" si="3">J11</f>
        <v>3822.7</v>
      </c>
      <c r="W11" s="48">
        <f t="shared" si="3"/>
        <v>759</v>
      </c>
      <c r="X11" s="49">
        <v>0</v>
      </c>
      <c r="Y11" s="49">
        <v>125.6</v>
      </c>
      <c r="Z11" s="48">
        <v>0</v>
      </c>
      <c r="AA11" s="49">
        <v>1284.5</v>
      </c>
      <c r="AB11" s="49">
        <v>226.8</v>
      </c>
      <c r="AC11" s="49">
        <v>10812.5</v>
      </c>
      <c r="AD11" s="49">
        <v>9477.1</v>
      </c>
      <c r="AE11" s="49">
        <v>128.19999999999999</v>
      </c>
      <c r="AF11" s="49">
        <v>186.1</v>
      </c>
    </row>
    <row r="12" spans="1:36" x14ac:dyDescent="0.35">
      <c r="A12">
        <v>2017</v>
      </c>
      <c r="B12" s="45">
        <v>1854</v>
      </c>
      <c r="C12" s="45">
        <v>3057</v>
      </c>
      <c r="D12" s="45">
        <v>1077</v>
      </c>
      <c r="E12" s="45">
        <v>232</v>
      </c>
      <c r="F12" s="46">
        <f t="shared" si="1"/>
        <v>6220</v>
      </c>
      <c r="H12" s="45">
        <v>9946.1999999999989</v>
      </c>
      <c r="I12" s="45">
        <v>11748.900000000001</v>
      </c>
      <c r="J12" s="45">
        <v>3646</v>
      </c>
      <c r="K12" s="45">
        <v>743.50000000000011</v>
      </c>
      <c r="L12" s="46">
        <f t="shared" si="2"/>
        <v>26084.6</v>
      </c>
      <c r="N12" s="47">
        <f>H12*1000/(B12*IF(MOD($A12,4)=0,8784,8760))</f>
        <v>0.61241152044450342</v>
      </c>
      <c r="O12" s="47">
        <f t="shared" si="0"/>
        <v>0.43873033370526221</v>
      </c>
      <c r="P12" s="47">
        <f t="shared" si="0"/>
        <v>0.38645315288960119</v>
      </c>
      <c r="Q12" s="47">
        <f t="shared" si="0"/>
        <v>0.36583805699889788</v>
      </c>
      <c r="R12" s="47">
        <f t="shared" si="0"/>
        <v>0.47872894918439562</v>
      </c>
      <c r="S12" s="47"/>
      <c r="T12" s="47"/>
      <c r="V12" s="48">
        <f t="shared" si="3"/>
        <v>3646</v>
      </c>
      <c r="W12" s="48">
        <f t="shared" si="3"/>
        <v>743.50000000000011</v>
      </c>
      <c r="X12" s="49">
        <v>0.6</v>
      </c>
      <c r="Y12" s="49">
        <v>107.6</v>
      </c>
      <c r="Z12" s="48">
        <v>0</v>
      </c>
      <c r="AA12" s="49">
        <v>1172.0999999999999</v>
      </c>
      <c r="AB12" s="49">
        <v>272</v>
      </c>
      <c r="AC12" s="49">
        <v>10451.9</v>
      </c>
      <c r="AD12" s="49">
        <v>9365.2000000000007</v>
      </c>
      <c r="AE12" s="49">
        <v>124.9</v>
      </c>
      <c r="AF12" s="49">
        <v>177.9</v>
      </c>
    </row>
    <row r="13" spans="1:36" x14ac:dyDescent="0.35">
      <c r="A13">
        <v>2018</v>
      </c>
      <c r="B13" s="45">
        <v>1799</v>
      </c>
      <c r="C13" s="45">
        <v>2570</v>
      </c>
      <c r="D13" s="45">
        <v>1147</v>
      </c>
      <c r="E13" s="45">
        <v>221</v>
      </c>
      <c r="F13" s="46">
        <f t="shared" si="1"/>
        <v>5737</v>
      </c>
      <c r="H13" s="45">
        <v>10011.299999999999</v>
      </c>
      <c r="I13" s="45">
        <v>11943.9</v>
      </c>
      <c r="J13" s="45">
        <v>3464.0000000000005</v>
      </c>
      <c r="K13" s="45">
        <v>759.79999999999984</v>
      </c>
      <c r="L13" s="46">
        <f t="shared" si="2"/>
        <v>26178.999999999996</v>
      </c>
      <c r="N13" s="47">
        <f t="shared" si="0"/>
        <v>0.63526540619979133</v>
      </c>
      <c r="O13" s="47">
        <f t="shared" si="0"/>
        <v>0.53052875646287512</v>
      </c>
      <c r="P13" s="47">
        <f t="shared" si="0"/>
        <v>0.34475482995147161</v>
      </c>
      <c r="Q13" s="47">
        <f t="shared" si="0"/>
        <v>0.3924667865038533</v>
      </c>
      <c r="R13" s="47">
        <f t="shared" si="0"/>
        <v>0.5209116820001225</v>
      </c>
      <c r="S13" s="47"/>
      <c r="T13" s="47"/>
      <c r="V13" s="48">
        <f t="shared" si="3"/>
        <v>3464.0000000000005</v>
      </c>
      <c r="W13" s="48">
        <f t="shared" si="3"/>
        <v>759.79999999999984</v>
      </c>
      <c r="X13" s="49">
        <v>0.6</v>
      </c>
      <c r="Y13" s="49">
        <v>115.19999999999999</v>
      </c>
      <c r="Z13" s="48">
        <v>0</v>
      </c>
      <c r="AA13" s="49">
        <v>1226.7</v>
      </c>
      <c r="AB13" s="49">
        <v>281.89999999999998</v>
      </c>
      <c r="AC13" s="49">
        <v>10575.699999999999</v>
      </c>
      <c r="AD13" s="49">
        <v>9412.2000000000007</v>
      </c>
      <c r="AE13" s="49">
        <v>141.5</v>
      </c>
      <c r="AF13" s="49">
        <v>188.5</v>
      </c>
    </row>
    <row r="14" spans="1:36" x14ac:dyDescent="0.35">
      <c r="A14">
        <v>2019</v>
      </c>
      <c r="B14" s="45">
        <v>1676</v>
      </c>
      <c r="C14" s="45">
        <v>2848</v>
      </c>
      <c r="D14" s="45">
        <v>986</v>
      </c>
      <c r="E14" s="45">
        <v>232</v>
      </c>
      <c r="F14" s="46">
        <f t="shared" si="1"/>
        <v>5742</v>
      </c>
      <c r="H14" s="45">
        <v>9598.1000000000022</v>
      </c>
      <c r="I14" s="45">
        <v>11393.3</v>
      </c>
      <c r="J14" s="45">
        <v>3164.1</v>
      </c>
      <c r="K14" s="45">
        <v>740.3</v>
      </c>
      <c r="L14" s="46">
        <f t="shared" si="2"/>
        <v>24895.8</v>
      </c>
      <c r="N14" s="47">
        <f t="shared" si="0"/>
        <v>0.65374314796046262</v>
      </c>
      <c r="O14" s="47">
        <f t="shared" si="0"/>
        <v>0.4566731119491047</v>
      </c>
      <c r="P14" s="47">
        <f t="shared" si="0"/>
        <v>0.36632721109227817</v>
      </c>
      <c r="Q14" s="47">
        <f t="shared" si="0"/>
        <v>0.36426350181073847</v>
      </c>
      <c r="R14" s="47">
        <f t="shared" si="0"/>
        <v>0.49494710925981594</v>
      </c>
      <c r="S14" s="47"/>
      <c r="T14" s="47"/>
      <c r="V14" s="48">
        <f t="shared" si="3"/>
        <v>3164.1</v>
      </c>
      <c r="W14" s="48">
        <f t="shared" si="3"/>
        <v>740.3</v>
      </c>
      <c r="X14" s="49">
        <v>0.6</v>
      </c>
      <c r="Y14" s="49">
        <v>113.30000000000001</v>
      </c>
      <c r="Z14" s="48">
        <v>0</v>
      </c>
      <c r="AA14" s="49">
        <v>1173.8</v>
      </c>
      <c r="AB14" s="49">
        <v>225.7</v>
      </c>
      <c r="AC14" s="49">
        <v>10100.299999999999</v>
      </c>
      <c r="AD14" s="49">
        <v>9073.0000000000018</v>
      </c>
      <c r="AE14" s="49">
        <v>119.20000000000002</v>
      </c>
      <c r="AF14" s="49">
        <v>172.1</v>
      </c>
      <c r="AG14" s="48"/>
    </row>
    <row r="15" spans="1:36" x14ac:dyDescent="0.35">
      <c r="A15">
        <v>2020</v>
      </c>
      <c r="B15" s="45">
        <v>1397</v>
      </c>
      <c r="C15" s="45">
        <v>2181.1</v>
      </c>
      <c r="D15" s="45">
        <v>1148.9000000000001</v>
      </c>
      <c r="E15" s="45">
        <v>146.80000000000001</v>
      </c>
      <c r="F15" s="46">
        <f t="shared" si="1"/>
        <v>4873.8</v>
      </c>
      <c r="H15" s="45">
        <v>8371.2999999999993</v>
      </c>
      <c r="I15" s="45">
        <v>9690.7999999999993</v>
      </c>
      <c r="J15" s="45">
        <v>2975.9</v>
      </c>
      <c r="K15" s="45">
        <v>679.2</v>
      </c>
      <c r="L15" s="46">
        <f t="shared" si="2"/>
        <v>21717.200000000001</v>
      </c>
      <c r="N15" s="47">
        <f>H15*1000/(B15*IF(MOD($A15,4)=0,8784,8760))</f>
        <v>0.68218815233788765</v>
      </c>
      <c r="O15" s="47">
        <f t="shared" si="0"/>
        <v>0.50581502507173948</v>
      </c>
      <c r="P15" s="47">
        <f t="shared" si="0"/>
        <v>0.29487895367089861</v>
      </c>
      <c r="Q15" s="47">
        <f t="shared" si="0"/>
        <v>0.52671937582823358</v>
      </c>
      <c r="R15" s="47">
        <f t="shared" si="0"/>
        <v>0.50727539789160003</v>
      </c>
      <c r="S15" s="47"/>
      <c r="T15" s="47"/>
      <c r="V15" s="48">
        <f t="shared" si="3"/>
        <v>2975.9</v>
      </c>
      <c r="W15" s="48">
        <f t="shared" si="3"/>
        <v>679.2</v>
      </c>
      <c r="X15" s="49">
        <v>0.6</v>
      </c>
      <c r="Y15" s="49">
        <v>95.3</v>
      </c>
      <c r="Z15" s="48">
        <v>0</v>
      </c>
      <c r="AA15" s="49">
        <v>1083.5000000000002</v>
      </c>
      <c r="AB15" s="49">
        <v>187.99999999999997</v>
      </c>
      <c r="AC15" s="49">
        <v>8508.9</v>
      </c>
      <c r="AD15" s="49">
        <v>7928.4</v>
      </c>
      <c r="AE15" s="49">
        <v>98.40000000000002</v>
      </c>
      <c r="AF15" s="49">
        <v>147.69999999999999</v>
      </c>
      <c r="AG15" s="48"/>
    </row>
    <row r="16" spans="1:36" x14ac:dyDescent="0.35">
      <c r="A16" s="18" t="s">
        <v>85</v>
      </c>
      <c r="B16" s="45"/>
      <c r="C16" s="45"/>
      <c r="D16" s="45"/>
      <c r="E16" s="45"/>
      <c r="F16" s="46"/>
      <c r="H16" s="50">
        <f>AVERAGE(H14:H15)</f>
        <v>8984.7000000000007</v>
      </c>
      <c r="I16" s="50">
        <f>AVERAGE(I14:I15)</f>
        <v>10542.05</v>
      </c>
      <c r="J16" s="50">
        <f>AVERAGE(J14:J15)</f>
        <v>3070</v>
      </c>
      <c r="K16" s="50">
        <f>AVERAGE(K14:K15)</f>
        <v>709.75</v>
      </c>
      <c r="L16" s="46"/>
      <c r="N16" s="47"/>
      <c r="O16" s="47"/>
      <c r="P16" s="47"/>
      <c r="Q16" s="47"/>
      <c r="R16" s="47"/>
      <c r="S16" s="47"/>
      <c r="T16" s="47"/>
      <c r="V16" s="51">
        <f>AVERAGE(V14:V15)</f>
        <v>3070</v>
      </c>
      <c r="W16" s="51">
        <f>AVERAGE(W14:W15)</f>
        <v>709.75</v>
      </c>
      <c r="X16" s="51">
        <f>AVERAGE(X14:X15)</f>
        <v>0.6</v>
      </c>
      <c r="Y16" s="51">
        <f>AVERAGE(Y14:Y15)</f>
        <v>104.30000000000001</v>
      </c>
      <c r="Z16" s="51">
        <v>0</v>
      </c>
      <c r="AA16" s="51">
        <f>AVERAGE(AA14:AA15)</f>
        <v>1128.6500000000001</v>
      </c>
      <c r="AB16" s="51">
        <f>AVERAGE(AB14:AB15)</f>
        <v>206.84999999999997</v>
      </c>
      <c r="AC16" s="51">
        <f>AVERAGE(AC14:AC15)</f>
        <v>9304.5999999999985</v>
      </c>
      <c r="AD16" s="51">
        <f t="shared" ref="AD16:AE16" si="4">AVERAGE(AD14:AD15)</f>
        <v>8500.7000000000007</v>
      </c>
      <c r="AE16" s="51">
        <f t="shared" si="4"/>
        <v>108.80000000000001</v>
      </c>
      <c r="AF16" s="51">
        <f>AVERAGE(AF14:AF15)</f>
        <v>159.89999999999998</v>
      </c>
      <c r="AG16" s="52"/>
    </row>
    <row r="17" spans="1:36" x14ac:dyDescent="0.35">
      <c r="B17" s="45"/>
      <c r="C17" s="45"/>
      <c r="D17" s="45"/>
      <c r="E17" s="45"/>
      <c r="F17" s="46"/>
      <c r="H17" s="45"/>
      <c r="I17" s="45"/>
      <c r="J17" s="45"/>
      <c r="K17" s="45"/>
      <c r="L17" s="46"/>
      <c r="N17" s="47"/>
      <c r="O17" s="47"/>
      <c r="P17" s="47"/>
      <c r="Q17" s="47"/>
      <c r="R17" s="47"/>
      <c r="S17" s="47"/>
      <c r="T17" s="47"/>
      <c r="V17" s="53">
        <f>V16/J16</f>
        <v>1</v>
      </c>
      <c r="W17" s="53">
        <f>W16/K16</f>
        <v>1</v>
      </c>
      <c r="X17" s="52"/>
      <c r="Y17" s="52"/>
      <c r="Z17" s="52"/>
      <c r="AA17" s="53">
        <f>AA16/I16</f>
        <v>0.10706171949478518</v>
      </c>
      <c r="AB17" s="53">
        <f>AB16/(H16-Y16)</f>
        <v>2.3292869690554472E-2</v>
      </c>
      <c r="AC17" s="53">
        <f>AC16/I16</f>
        <v>0.88261770718218935</v>
      </c>
      <c r="AD17" s="53">
        <f>AD16/(H16-Y16)</f>
        <v>0.95724291698572128</v>
      </c>
      <c r="AE17" s="53">
        <f>AE16/I16</f>
        <v>1.032057332302541E-2</v>
      </c>
      <c r="AF17" s="53">
        <f>AF16/(H16-Y16)</f>
        <v>1.8005945678122602E-2</v>
      </c>
      <c r="AG17" s="54"/>
    </row>
    <row r="18" spans="1:36" x14ac:dyDescent="0.35">
      <c r="A18">
        <v>2021</v>
      </c>
      <c r="B18" s="55">
        <v>1343.2243097305984</v>
      </c>
      <c r="C18" s="55">
        <v>2097.1414044047301</v>
      </c>
      <c r="D18" s="55">
        <v>870.88994274493757</v>
      </c>
      <c r="E18" s="55">
        <v>135.9311257469233</v>
      </c>
      <c r="F18" s="45">
        <f t="shared" si="1"/>
        <v>4447.18678262719</v>
      </c>
      <c r="H18" s="45">
        <f>ROUND(B18*IF(MOD($A18,4)=0,8784,8760)*N18/1000,0)</f>
        <v>7648</v>
      </c>
      <c r="I18" s="45">
        <f t="shared" ref="H18:K24" si="5">ROUND(C18*IF(MOD($A18,4)=0,8784,8760)*O18/1000,0)</f>
        <v>8818</v>
      </c>
      <c r="J18" s="45">
        <f>ROUND(D18*IF(MOD($A18,4)=0,8784,8760)*P18/1000,0)</f>
        <v>2670</v>
      </c>
      <c r="K18" s="45">
        <f>ROUND(E18*IF(MOD($A18,4)=0,8784,8760)*Q18/1000,0)</f>
        <v>488</v>
      </c>
      <c r="L18" s="45">
        <f>SUM(H18:K18)</f>
        <v>19624</v>
      </c>
      <c r="N18" s="56">
        <f>ROUND(AVERAGE(N12:N15),2)</f>
        <v>0.65</v>
      </c>
      <c r="O18" s="56">
        <f>ROUND(AVERAGE(O12:O15),2)</f>
        <v>0.48</v>
      </c>
      <c r="P18" s="56">
        <f>ROUND(AVERAGE(P12:P15),2)</f>
        <v>0.35</v>
      </c>
      <c r="Q18" s="56">
        <f>ROUND(AVERAGE(Q12:Q15),2)</f>
        <v>0.41</v>
      </c>
      <c r="R18" s="56">
        <f>ROUND(AVERAGE(R12:R15),2)</f>
        <v>0.5</v>
      </c>
      <c r="S18" s="57"/>
      <c r="T18" s="57"/>
      <c r="V18" s="14">
        <f>ROUND(V$17*J18,0)</f>
        <v>2670</v>
      </c>
      <c r="W18" s="14">
        <f>ROUND(W$17*K18,0)</f>
        <v>488</v>
      </c>
      <c r="X18" s="58">
        <f>SUM(X40:X51)</f>
        <v>1</v>
      </c>
      <c r="Y18" s="58">
        <f>SUM(Y40:Y51)</f>
        <v>78</v>
      </c>
      <c r="Z18" s="58">
        <f>SUM(Z40:Z51)</f>
        <v>0</v>
      </c>
      <c r="AA18" s="14">
        <f>ROUND(AA$17*$I18,0)</f>
        <v>944</v>
      </c>
      <c r="AB18" s="14">
        <f>ROUND(AB$17*($H18-$X18-$Y18-$AG18),0)</f>
        <v>171</v>
      </c>
      <c r="AC18" s="14">
        <f t="shared" ref="AC18:AC24" si="6">I18-AA18-AE18</f>
        <v>7783</v>
      </c>
      <c r="AD18" s="14">
        <f>H18-X18-Y18-AB18-AF18-AG18</f>
        <v>7050</v>
      </c>
      <c r="AE18" s="14">
        <f t="shared" ref="AE18:AE24" si="7">ROUND(AE$17*$I18,0)</f>
        <v>91</v>
      </c>
      <c r="AF18" s="14">
        <f>ROUND(AF$17*($H18-$X18-$Y18-$AG18),0)</f>
        <v>132</v>
      </c>
      <c r="AG18" s="58">
        <f>SUM(AG40:AG51)</f>
        <v>216</v>
      </c>
      <c r="AH18" s="14">
        <f t="shared" ref="AH18:AH24" si="8">SUM(V18:AG18)</f>
        <v>19624</v>
      </c>
      <c r="AI18" s="14">
        <f>AH18-SUM(X18:Y18)-AG18</f>
        <v>19329</v>
      </c>
    </row>
    <row r="19" spans="1:36" x14ac:dyDescent="0.35">
      <c r="A19">
        <v>2022</v>
      </c>
      <c r="B19" s="55">
        <v>1345.1043097305985</v>
      </c>
      <c r="C19" s="55">
        <v>2097.2508199404001</v>
      </c>
      <c r="D19" s="55">
        <v>863.15610863892164</v>
      </c>
      <c r="E19" s="55">
        <v>131.78605122356728</v>
      </c>
      <c r="F19" s="45">
        <f t="shared" si="1"/>
        <v>4437.2972895334879</v>
      </c>
      <c r="H19" s="45">
        <f>ROUND(B19*IF(MOD($A19,4)=0,8784,8760)*N19/1000,0)</f>
        <v>7659</v>
      </c>
      <c r="I19" s="45">
        <f t="shared" si="5"/>
        <v>8819</v>
      </c>
      <c r="J19" s="45">
        <f t="shared" si="5"/>
        <v>2646</v>
      </c>
      <c r="K19" s="45">
        <f t="shared" si="5"/>
        <v>473</v>
      </c>
      <c r="L19" s="45">
        <f t="shared" si="2"/>
        <v>19597</v>
      </c>
      <c r="N19" s="56">
        <f t="shared" ref="N19:R24" si="9">N18</f>
        <v>0.65</v>
      </c>
      <c r="O19" s="56">
        <f t="shared" si="9"/>
        <v>0.48</v>
      </c>
      <c r="P19" s="56">
        <f t="shared" si="9"/>
        <v>0.35</v>
      </c>
      <c r="Q19" s="56">
        <f t="shared" si="9"/>
        <v>0.41</v>
      </c>
      <c r="R19" s="56">
        <f t="shared" si="9"/>
        <v>0.5</v>
      </c>
      <c r="S19" s="57"/>
      <c r="T19" s="57"/>
      <c r="V19" s="14">
        <f t="shared" ref="V19:W23" si="10">ROUND(V$17*J19,0)</f>
        <v>2646</v>
      </c>
      <c r="W19" s="14">
        <f t="shared" si="10"/>
        <v>473</v>
      </c>
      <c r="X19" s="58">
        <f>SUM(X52:X63)</f>
        <v>1</v>
      </c>
      <c r="Y19" s="58">
        <f>SUM(Y52:Y63)</f>
        <v>107</v>
      </c>
      <c r="Z19" s="58">
        <f>SUM(Z52:Z63)</f>
        <v>0</v>
      </c>
      <c r="AA19" s="14">
        <f t="shared" ref="AA19:AA24" si="11">ROUND(AA$17*$I19,0)</f>
        <v>944</v>
      </c>
      <c r="AB19" s="14">
        <f t="shared" ref="AB19:AB24" si="12">ROUND(AB$17*($H19-$X19-$Y19-$AG19),0)</f>
        <v>169</v>
      </c>
      <c r="AC19" s="14">
        <f t="shared" si="6"/>
        <v>7784</v>
      </c>
      <c r="AD19" s="14">
        <f t="shared" ref="AD19:AD24" si="13">H19-X19-Y19-AB19-AF19-AG19</f>
        <v>6975</v>
      </c>
      <c r="AE19" s="14">
        <f t="shared" si="7"/>
        <v>91</v>
      </c>
      <c r="AF19" s="14">
        <f t="shared" ref="AF19:AF24" si="14">ROUND(AF$17*($H19-$X19-$Y19-$AG19),0)</f>
        <v>131</v>
      </c>
      <c r="AG19" s="58">
        <f>SUM(AG52:AG63)</f>
        <v>276</v>
      </c>
      <c r="AH19" s="14">
        <f t="shared" si="8"/>
        <v>19597</v>
      </c>
      <c r="AI19" s="14">
        <f t="shared" ref="AI19:AI24" si="15">AH19-SUM(X19:Y19)-AG19</f>
        <v>19213</v>
      </c>
    </row>
    <row r="20" spans="1:36" x14ac:dyDescent="0.35">
      <c r="A20">
        <v>2023</v>
      </c>
      <c r="B20" s="55">
        <v>1346.9843097305986</v>
      </c>
      <c r="C20" s="55">
        <v>2097.3602354760701</v>
      </c>
      <c r="D20" s="55">
        <v>883.85827453290574</v>
      </c>
      <c r="E20" s="55">
        <v>132.85897670021126</v>
      </c>
      <c r="F20" s="45">
        <f t="shared" si="1"/>
        <v>4461.0617964397861</v>
      </c>
      <c r="H20" s="45">
        <f>ROUND(B20*IF(MOD($A20,4)=0,8784,8760)*N20/1000,0)</f>
        <v>7670</v>
      </c>
      <c r="I20" s="45">
        <f t="shared" si="5"/>
        <v>8819</v>
      </c>
      <c r="J20" s="45">
        <f t="shared" si="5"/>
        <v>2710</v>
      </c>
      <c r="K20" s="45">
        <f t="shared" si="5"/>
        <v>477</v>
      </c>
      <c r="L20" s="45">
        <f t="shared" si="2"/>
        <v>19676</v>
      </c>
      <c r="N20" s="56">
        <f t="shared" si="9"/>
        <v>0.65</v>
      </c>
      <c r="O20" s="56">
        <f t="shared" si="9"/>
        <v>0.48</v>
      </c>
      <c r="P20" s="56">
        <f t="shared" si="9"/>
        <v>0.35</v>
      </c>
      <c r="Q20" s="56">
        <f t="shared" si="9"/>
        <v>0.41</v>
      </c>
      <c r="R20" s="56">
        <f t="shared" si="9"/>
        <v>0.5</v>
      </c>
      <c r="S20" s="57"/>
      <c r="T20" s="57"/>
      <c r="V20" s="14">
        <f t="shared" si="10"/>
        <v>2710</v>
      </c>
      <c r="W20" s="14">
        <f t="shared" si="10"/>
        <v>477</v>
      </c>
      <c r="X20" s="58">
        <f>SUM(X64:X75)</f>
        <v>1</v>
      </c>
      <c r="Y20" s="58">
        <f>SUM(Y64:Y75)</f>
        <v>107</v>
      </c>
      <c r="Z20" s="58">
        <f>SUM(Z64:Z75)</f>
        <v>0</v>
      </c>
      <c r="AA20" s="14">
        <f t="shared" si="11"/>
        <v>944</v>
      </c>
      <c r="AB20" s="14">
        <f t="shared" si="12"/>
        <v>169</v>
      </c>
      <c r="AC20" s="14">
        <f t="shared" si="6"/>
        <v>7784</v>
      </c>
      <c r="AD20" s="14">
        <f t="shared" si="13"/>
        <v>6967</v>
      </c>
      <c r="AE20" s="14">
        <f t="shared" si="7"/>
        <v>91</v>
      </c>
      <c r="AF20" s="14">
        <f t="shared" si="14"/>
        <v>131</v>
      </c>
      <c r="AG20" s="58">
        <f>SUM(AG64:AG75)</f>
        <v>295</v>
      </c>
      <c r="AH20" s="14">
        <f t="shared" si="8"/>
        <v>19676</v>
      </c>
      <c r="AI20" s="14">
        <f t="shared" si="15"/>
        <v>19273</v>
      </c>
    </row>
    <row r="21" spans="1:36" x14ac:dyDescent="0.35">
      <c r="A21">
        <v>2024</v>
      </c>
      <c r="B21" s="55">
        <v>1348.8643097305987</v>
      </c>
      <c r="C21" s="55">
        <v>2097.4696510117401</v>
      </c>
      <c r="D21" s="55">
        <v>904.56044042688984</v>
      </c>
      <c r="E21" s="55">
        <v>133.93190217685523</v>
      </c>
      <c r="F21" s="45">
        <f t="shared" si="1"/>
        <v>4484.8263033460835</v>
      </c>
      <c r="H21" s="45">
        <f>ROUND(B21*IF(MOD($A21,4)=0,8784,8760)*N21/1000,0)</f>
        <v>7701</v>
      </c>
      <c r="I21" s="45">
        <f t="shared" si="5"/>
        <v>8844</v>
      </c>
      <c r="J21" s="45">
        <f t="shared" si="5"/>
        <v>2781</v>
      </c>
      <c r="K21" s="45">
        <f t="shared" si="5"/>
        <v>482</v>
      </c>
      <c r="L21" s="45">
        <f t="shared" si="2"/>
        <v>19808</v>
      </c>
      <c r="N21" s="56">
        <f t="shared" si="9"/>
        <v>0.65</v>
      </c>
      <c r="O21" s="56">
        <f t="shared" si="9"/>
        <v>0.48</v>
      </c>
      <c r="P21" s="56">
        <f t="shared" si="9"/>
        <v>0.35</v>
      </c>
      <c r="Q21" s="56">
        <f t="shared" si="9"/>
        <v>0.41</v>
      </c>
      <c r="R21" s="56">
        <f t="shared" si="9"/>
        <v>0.5</v>
      </c>
      <c r="S21" s="57"/>
      <c r="T21" s="57"/>
      <c r="V21" s="14">
        <f t="shared" si="10"/>
        <v>2781</v>
      </c>
      <c r="W21" s="14">
        <f t="shared" si="10"/>
        <v>482</v>
      </c>
      <c r="X21" s="58">
        <f>SUM(X76:X87)</f>
        <v>1</v>
      </c>
      <c r="Y21" s="58">
        <f>SUM(Y76:Y87)</f>
        <v>107</v>
      </c>
      <c r="Z21" s="58">
        <f>SUM(Z76:Z87)</f>
        <v>0</v>
      </c>
      <c r="AA21" s="14">
        <f t="shared" si="11"/>
        <v>947</v>
      </c>
      <c r="AB21" s="14">
        <f t="shared" si="12"/>
        <v>170</v>
      </c>
      <c r="AC21" s="14">
        <f t="shared" si="6"/>
        <v>7806</v>
      </c>
      <c r="AD21" s="14">
        <f t="shared" si="13"/>
        <v>6995</v>
      </c>
      <c r="AE21" s="14">
        <f t="shared" si="7"/>
        <v>91</v>
      </c>
      <c r="AF21" s="14">
        <f t="shared" si="14"/>
        <v>131</v>
      </c>
      <c r="AG21" s="58">
        <f>SUM(AG76:AG87)</f>
        <v>297</v>
      </c>
      <c r="AH21" s="14">
        <f t="shared" si="8"/>
        <v>19808</v>
      </c>
      <c r="AI21" s="14">
        <f t="shared" si="15"/>
        <v>19403</v>
      </c>
    </row>
    <row r="22" spans="1:36" x14ac:dyDescent="0.35">
      <c r="A22">
        <v>2025</v>
      </c>
      <c r="B22" s="55">
        <v>1350.7443097305988</v>
      </c>
      <c r="C22" s="55">
        <v>2097.5790665474101</v>
      </c>
      <c r="D22" s="55">
        <v>925.26260632087394</v>
      </c>
      <c r="E22" s="55">
        <v>135.00482765349921</v>
      </c>
      <c r="F22" s="45">
        <f t="shared" si="1"/>
        <v>4508.5908102523817</v>
      </c>
      <c r="H22" s="45">
        <f t="shared" si="5"/>
        <v>7691</v>
      </c>
      <c r="I22" s="45">
        <f t="shared" si="5"/>
        <v>8820</v>
      </c>
      <c r="J22" s="45">
        <f t="shared" si="5"/>
        <v>2837</v>
      </c>
      <c r="K22" s="45">
        <f t="shared" si="5"/>
        <v>485</v>
      </c>
      <c r="L22" s="45">
        <f t="shared" si="2"/>
        <v>19833</v>
      </c>
      <c r="N22" s="56">
        <f t="shared" si="9"/>
        <v>0.65</v>
      </c>
      <c r="O22" s="56">
        <f t="shared" si="9"/>
        <v>0.48</v>
      </c>
      <c r="P22" s="56">
        <f t="shared" si="9"/>
        <v>0.35</v>
      </c>
      <c r="Q22" s="56">
        <f t="shared" si="9"/>
        <v>0.41</v>
      </c>
      <c r="R22" s="56">
        <f t="shared" si="9"/>
        <v>0.5</v>
      </c>
      <c r="S22" s="57"/>
      <c r="T22" s="57"/>
      <c r="V22" s="14">
        <f t="shared" si="10"/>
        <v>2837</v>
      </c>
      <c r="W22" s="14">
        <f t="shared" si="10"/>
        <v>485</v>
      </c>
      <c r="X22" s="58">
        <f>SUM(X88:X99)</f>
        <v>1</v>
      </c>
      <c r="Y22" s="58">
        <f>SUM(Y88:Y99)</f>
        <v>107</v>
      </c>
      <c r="Z22" s="58">
        <f>SUM(Z88:Z99)</f>
        <v>0</v>
      </c>
      <c r="AA22" s="14">
        <f t="shared" si="11"/>
        <v>944</v>
      </c>
      <c r="AB22" s="14">
        <f t="shared" si="12"/>
        <v>170</v>
      </c>
      <c r="AC22" s="14">
        <f t="shared" si="6"/>
        <v>7785</v>
      </c>
      <c r="AD22" s="14">
        <f t="shared" si="13"/>
        <v>6985</v>
      </c>
      <c r="AE22" s="14">
        <f t="shared" si="7"/>
        <v>91</v>
      </c>
      <c r="AF22" s="14">
        <f t="shared" si="14"/>
        <v>131</v>
      </c>
      <c r="AG22" s="58">
        <f>SUM(AG88:AG99)</f>
        <v>297</v>
      </c>
      <c r="AH22" s="14">
        <f t="shared" si="8"/>
        <v>19833</v>
      </c>
      <c r="AI22" s="14">
        <f t="shared" si="15"/>
        <v>19428</v>
      </c>
    </row>
    <row r="23" spans="1:36" x14ac:dyDescent="0.35">
      <c r="A23">
        <v>2026</v>
      </c>
      <c r="B23" s="55">
        <v>1352.624309730599</v>
      </c>
      <c r="C23" s="55">
        <v>2097.6884820830801</v>
      </c>
      <c r="D23" s="55">
        <v>945.96477221485804</v>
      </c>
      <c r="E23" s="55">
        <v>136.07775313014318</v>
      </c>
      <c r="F23" s="45">
        <f t="shared" si="1"/>
        <v>4532.35531715868</v>
      </c>
      <c r="H23" s="45">
        <f t="shared" si="5"/>
        <v>7702</v>
      </c>
      <c r="I23" s="45">
        <f t="shared" si="5"/>
        <v>8820</v>
      </c>
      <c r="J23" s="45">
        <f t="shared" si="5"/>
        <v>2900</v>
      </c>
      <c r="K23" s="45">
        <f t="shared" si="5"/>
        <v>489</v>
      </c>
      <c r="L23" s="45">
        <f t="shared" si="2"/>
        <v>19911</v>
      </c>
      <c r="N23" s="56">
        <f t="shared" si="9"/>
        <v>0.65</v>
      </c>
      <c r="O23" s="56">
        <f t="shared" si="9"/>
        <v>0.48</v>
      </c>
      <c r="P23" s="56">
        <f t="shared" si="9"/>
        <v>0.35</v>
      </c>
      <c r="Q23" s="56">
        <f t="shared" si="9"/>
        <v>0.41</v>
      </c>
      <c r="R23" s="56">
        <f t="shared" si="9"/>
        <v>0.5</v>
      </c>
      <c r="S23" s="57"/>
      <c r="T23" s="57"/>
      <c r="V23" s="14">
        <f t="shared" si="10"/>
        <v>2900</v>
      </c>
      <c r="W23" s="14">
        <f t="shared" si="10"/>
        <v>489</v>
      </c>
      <c r="X23" s="58">
        <f>SUM(X100:X111)</f>
        <v>1</v>
      </c>
      <c r="Y23" s="58">
        <f>SUM(Y100:Y111)</f>
        <v>107</v>
      </c>
      <c r="Z23" s="58">
        <f>SUM(Z100:Z111)</f>
        <v>0</v>
      </c>
      <c r="AA23" s="14">
        <f t="shared" si="11"/>
        <v>944</v>
      </c>
      <c r="AB23" s="14">
        <f t="shared" si="12"/>
        <v>170</v>
      </c>
      <c r="AC23" s="14">
        <f t="shared" si="6"/>
        <v>7785</v>
      </c>
      <c r="AD23" s="14">
        <f t="shared" si="13"/>
        <v>6996</v>
      </c>
      <c r="AE23" s="14">
        <f t="shared" si="7"/>
        <v>91</v>
      </c>
      <c r="AF23" s="14">
        <f t="shared" si="14"/>
        <v>131</v>
      </c>
      <c r="AG23" s="58">
        <f>SUM(AG100:AG111)</f>
        <v>297</v>
      </c>
      <c r="AH23" s="14">
        <f t="shared" si="8"/>
        <v>19911</v>
      </c>
      <c r="AI23" s="14">
        <f t="shared" si="15"/>
        <v>19506</v>
      </c>
    </row>
    <row r="24" spans="1:36" x14ac:dyDescent="0.35">
      <c r="A24">
        <v>2027</v>
      </c>
      <c r="B24" s="55">
        <v>1352.624309730599</v>
      </c>
      <c r="C24" s="55">
        <v>2097.7978976187501</v>
      </c>
      <c r="D24" s="55">
        <v>966.66693810884215</v>
      </c>
      <c r="E24" s="55">
        <v>137.15067860678715</v>
      </c>
      <c r="F24" s="45">
        <f>SUM(B24:E24)</f>
        <v>4554.2398240649791</v>
      </c>
      <c r="H24" s="45">
        <f t="shared" si="5"/>
        <v>7702</v>
      </c>
      <c r="I24" s="45">
        <f t="shared" si="5"/>
        <v>8821</v>
      </c>
      <c r="J24" s="45">
        <f t="shared" si="5"/>
        <v>2964</v>
      </c>
      <c r="K24" s="45">
        <f t="shared" si="5"/>
        <v>493</v>
      </c>
      <c r="L24" s="45">
        <f>SUM(H24:K24)</f>
        <v>19980</v>
      </c>
      <c r="N24" s="56">
        <f t="shared" si="9"/>
        <v>0.65</v>
      </c>
      <c r="O24" s="56">
        <f t="shared" si="9"/>
        <v>0.48</v>
      </c>
      <c r="P24" s="56">
        <f t="shared" si="9"/>
        <v>0.35</v>
      </c>
      <c r="Q24" s="56">
        <f t="shared" si="9"/>
        <v>0.41</v>
      </c>
      <c r="R24" s="56">
        <f t="shared" si="9"/>
        <v>0.5</v>
      </c>
      <c r="S24" s="57"/>
      <c r="T24" s="57"/>
      <c r="V24" s="14">
        <f>ROUND(V$17*J24,0)</f>
        <v>2964</v>
      </c>
      <c r="W24" s="14">
        <f>ROUND(W$17*K24,0)</f>
        <v>493</v>
      </c>
      <c r="X24" s="58">
        <f>SUM(X112:X123)</f>
        <v>1</v>
      </c>
      <c r="Y24" s="58">
        <f>SUM(Y112:Y123)</f>
        <v>107</v>
      </c>
      <c r="Z24" s="58">
        <f>SUM(Z112:Z123)</f>
        <v>0</v>
      </c>
      <c r="AA24" s="14">
        <f t="shared" si="11"/>
        <v>944</v>
      </c>
      <c r="AB24" s="14">
        <f t="shared" si="12"/>
        <v>170</v>
      </c>
      <c r="AC24" s="14">
        <f t="shared" si="6"/>
        <v>7786</v>
      </c>
      <c r="AD24" s="14">
        <f t="shared" si="13"/>
        <v>6996</v>
      </c>
      <c r="AE24" s="14">
        <f t="shared" si="7"/>
        <v>91</v>
      </c>
      <c r="AF24" s="14">
        <f t="shared" si="14"/>
        <v>131</v>
      </c>
      <c r="AG24" s="58">
        <f>SUM(AG112:AG123)</f>
        <v>297</v>
      </c>
      <c r="AH24" s="14">
        <f t="shared" si="8"/>
        <v>19980</v>
      </c>
      <c r="AI24" s="14">
        <f t="shared" si="15"/>
        <v>19575</v>
      </c>
    </row>
    <row r="25" spans="1:36" ht="15" thickBot="1" x14ac:dyDescent="0.4"/>
    <row r="26" spans="1:36" ht="15" thickBot="1" x14ac:dyDescent="0.4">
      <c r="V26" s="106" t="s">
        <v>86</v>
      </c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8"/>
      <c r="AI26" s="5" t="s">
        <v>78</v>
      </c>
      <c r="AJ26" s="5" t="s">
        <v>79</v>
      </c>
    </row>
    <row r="27" spans="1:36" x14ac:dyDescent="0.35">
      <c r="V27" s="43" t="s">
        <v>17</v>
      </c>
      <c r="W27" s="43" t="s">
        <v>18</v>
      </c>
      <c r="X27" s="43" t="s">
        <v>19</v>
      </c>
      <c r="Y27" s="43" t="s">
        <v>20</v>
      </c>
      <c r="Z27" s="43" t="s">
        <v>22</v>
      </c>
      <c r="AA27" s="44" t="s">
        <v>23</v>
      </c>
      <c r="AB27" s="44" t="s">
        <v>24</v>
      </c>
      <c r="AC27" s="43" t="s">
        <v>26</v>
      </c>
      <c r="AD27" s="43" t="s">
        <v>27</v>
      </c>
      <c r="AE27" s="43" t="s">
        <v>29</v>
      </c>
      <c r="AF27" s="43" t="s">
        <v>30</v>
      </c>
      <c r="AG27" s="43" t="s">
        <v>32</v>
      </c>
      <c r="AH27" s="6" t="s">
        <v>33</v>
      </c>
      <c r="AI27" s="6" t="s">
        <v>84</v>
      </c>
      <c r="AJ27" s="6" t="s">
        <v>84</v>
      </c>
    </row>
    <row r="28" spans="1:36" x14ac:dyDescent="0.35">
      <c r="A28">
        <v>2021</v>
      </c>
      <c r="V28" s="59">
        <f t="shared" ref="V28:W34" si="16">V18/$AI18</f>
        <v>0.13813440943659785</v>
      </c>
      <c r="W28" s="59">
        <f t="shared" si="16"/>
        <v>2.5247038129235864E-2</v>
      </c>
      <c r="AA28" s="59">
        <f t="shared" ref="AA28:AF34" si="17">AA18/$AI18</f>
        <v>4.8838532774587405E-2</v>
      </c>
      <c r="AB28" s="59">
        <f t="shared" si="17"/>
        <v>8.8468104920068295E-3</v>
      </c>
      <c r="AC28" s="59">
        <f t="shared" si="17"/>
        <v>0.4026592167209892</v>
      </c>
      <c r="AD28" s="59">
        <f t="shared" si="17"/>
        <v>0.364736923793264</v>
      </c>
      <c r="AE28" s="59">
        <f t="shared" si="17"/>
        <v>4.7079517822960319E-3</v>
      </c>
      <c r="AF28" s="59">
        <f t="shared" si="17"/>
        <v>6.8291168710228152E-3</v>
      </c>
      <c r="AI28" s="59">
        <f>V28+W28+AA28+AB28+AC28+AD28+AE28+AF28</f>
        <v>1</v>
      </c>
      <c r="AJ28" s="59">
        <f>AB28+AD28+AF28</f>
        <v>0.38041285115629364</v>
      </c>
    </row>
    <row r="29" spans="1:36" x14ac:dyDescent="0.35">
      <c r="A29">
        <v>2022</v>
      </c>
      <c r="V29" s="59">
        <f t="shared" si="16"/>
        <v>0.1377192525893926</v>
      </c>
      <c r="W29" s="59">
        <f t="shared" si="16"/>
        <v>2.4618747722895955E-2</v>
      </c>
      <c r="AA29" s="59">
        <f t="shared" si="17"/>
        <v>4.9133399260917088E-2</v>
      </c>
      <c r="AB29" s="59">
        <f t="shared" si="17"/>
        <v>8.7961276219226565E-3</v>
      </c>
      <c r="AC29" s="59">
        <f t="shared" si="17"/>
        <v>0.4051423515328163</v>
      </c>
      <c r="AD29" s="59">
        <f t="shared" si="17"/>
        <v>0.3630354447509499</v>
      </c>
      <c r="AE29" s="59">
        <f t="shared" si="17"/>
        <v>4.7363764118045076E-3</v>
      </c>
      <c r="AF29" s="59">
        <f t="shared" si="17"/>
        <v>6.8183001093009938E-3</v>
      </c>
      <c r="AI29" s="59">
        <f t="shared" ref="AI29:AI34" si="18">V29+W29+AA29+AB29+AC29+AD29+AE29+AF29</f>
        <v>1</v>
      </c>
      <c r="AJ29" s="59">
        <f t="shared" ref="AJ29:AJ34" si="19">AB29+AD29+AF29</f>
        <v>0.37864987248217358</v>
      </c>
    </row>
    <row r="30" spans="1:36" x14ac:dyDescent="0.35">
      <c r="A30">
        <v>2023</v>
      </c>
      <c r="V30" s="59">
        <f t="shared" si="16"/>
        <v>0.14061121776578633</v>
      </c>
      <c r="W30" s="59">
        <f t="shared" si="16"/>
        <v>2.4749649769107041E-2</v>
      </c>
      <c r="AA30" s="59">
        <f t="shared" si="17"/>
        <v>4.8980438956052509E-2</v>
      </c>
      <c r="AB30" s="59">
        <f t="shared" si="17"/>
        <v>8.7687438385305877E-3</v>
      </c>
      <c r="AC30" s="59">
        <f t="shared" si="17"/>
        <v>0.40388107715456856</v>
      </c>
      <c r="AD30" s="59">
        <f t="shared" si="17"/>
        <v>0.36149016759196806</v>
      </c>
      <c r="AE30" s="59">
        <f t="shared" si="17"/>
        <v>4.7216312976703159E-3</v>
      </c>
      <c r="AF30" s="59">
        <f t="shared" si="17"/>
        <v>6.7970736263166086E-3</v>
      </c>
      <c r="AI30" s="59">
        <f t="shared" si="18"/>
        <v>1</v>
      </c>
      <c r="AJ30" s="59">
        <f t="shared" si="19"/>
        <v>0.37705598505681526</v>
      </c>
    </row>
    <row r="31" spans="1:36" x14ac:dyDescent="0.35">
      <c r="A31">
        <v>2024</v>
      </c>
      <c r="V31" s="59">
        <f t="shared" si="16"/>
        <v>0.14332835128588362</v>
      </c>
      <c r="W31" s="59">
        <f t="shared" si="16"/>
        <v>2.4841519352677421E-2</v>
      </c>
      <c r="AA31" s="59">
        <f t="shared" si="17"/>
        <v>4.8806885533164972E-2</v>
      </c>
      <c r="AB31" s="59">
        <f t="shared" si="17"/>
        <v>8.7615317218986757E-3</v>
      </c>
      <c r="AC31" s="59">
        <f t="shared" si="17"/>
        <v>0.40230892130082979</v>
      </c>
      <c r="AD31" s="59">
        <f t="shared" si="17"/>
        <v>0.36051126114518373</v>
      </c>
      <c r="AE31" s="59">
        <f t="shared" si="17"/>
        <v>4.6899963923104672E-3</v>
      </c>
      <c r="AF31" s="59">
        <f t="shared" si="17"/>
        <v>6.7515332680513325E-3</v>
      </c>
      <c r="AI31" s="59">
        <f t="shared" si="18"/>
        <v>1</v>
      </c>
      <c r="AJ31" s="59">
        <f t="shared" si="19"/>
        <v>0.37602432613513376</v>
      </c>
    </row>
    <row r="32" spans="1:36" x14ac:dyDescent="0.35">
      <c r="A32">
        <v>2025</v>
      </c>
      <c r="V32" s="59">
        <f t="shared" si="16"/>
        <v>0.14602635371628578</v>
      </c>
      <c r="W32" s="59">
        <f t="shared" si="16"/>
        <v>2.4963969528515543E-2</v>
      </c>
      <c r="AA32" s="59">
        <f t="shared" si="17"/>
        <v>4.8589664401894175E-2</v>
      </c>
      <c r="AB32" s="59">
        <f t="shared" si="17"/>
        <v>8.7502573605106031E-3</v>
      </c>
      <c r="AC32" s="59">
        <f t="shared" si="17"/>
        <v>0.40071031500926496</v>
      </c>
      <c r="AD32" s="59">
        <f t="shared" si="17"/>
        <v>0.35953263331274449</v>
      </c>
      <c r="AE32" s="59">
        <f t="shared" si="17"/>
        <v>4.6839612929792055E-3</v>
      </c>
      <c r="AF32" s="59">
        <f t="shared" si="17"/>
        <v>6.7428453778052297E-3</v>
      </c>
      <c r="AI32" s="59">
        <f t="shared" si="18"/>
        <v>0.99999999999999989</v>
      </c>
      <c r="AJ32" s="59">
        <f>AB32+AD32+AF32</f>
        <v>0.37502573605106032</v>
      </c>
    </row>
    <row r="33" spans="1:45" x14ac:dyDescent="0.35">
      <c r="A33">
        <v>2026</v>
      </c>
      <c r="V33" s="59">
        <f t="shared" si="16"/>
        <v>0.14867220342458731</v>
      </c>
      <c r="W33" s="59">
        <f t="shared" si="16"/>
        <v>2.5069209474007998E-2</v>
      </c>
      <c r="AA33" s="59">
        <f t="shared" si="17"/>
        <v>4.8395365528555313E-2</v>
      </c>
      <c r="AB33" s="59">
        <f t="shared" si="17"/>
        <v>8.7152670973033933E-3</v>
      </c>
      <c r="AC33" s="59">
        <f t="shared" si="17"/>
        <v>0.39910796677945248</v>
      </c>
      <c r="AD33" s="59">
        <f t="shared" si="17"/>
        <v>0.35865887419255615</v>
      </c>
      <c r="AE33" s="59">
        <f t="shared" si="17"/>
        <v>4.6652312109094641E-3</v>
      </c>
      <c r="AF33" s="59">
        <f t="shared" si="17"/>
        <v>6.7158822926279092E-3</v>
      </c>
      <c r="AI33" s="59">
        <f t="shared" si="18"/>
        <v>1</v>
      </c>
      <c r="AJ33" s="59">
        <f t="shared" si="19"/>
        <v>0.3740900235824875</v>
      </c>
    </row>
    <row r="34" spans="1:45" x14ac:dyDescent="0.35">
      <c r="A34">
        <v>2027</v>
      </c>
      <c r="V34" s="59">
        <f t="shared" si="16"/>
        <v>0.1514176245210728</v>
      </c>
      <c r="W34" s="59">
        <f t="shared" si="16"/>
        <v>2.5185185185185185E-2</v>
      </c>
      <c r="AA34" s="59">
        <f t="shared" si="17"/>
        <v>4.8224776500638569E-2</v>
      </c>
      <c r="AB34" s="59">
        <f t="shared" si="17"/>
        <v>8.6845466155810978E-3</v>
      </c>
      <c r="AC34" s="59">
        <f t="shared" si="17"/>
        <v>0.39775223499361428</v>
      </c>
      <c r="AD34" s="59">
        <f t="shared" si="17"/>
        <v>0.35739463601532567</v>
      </c>
      <c r="AE34" s="59">
        <f t="shared" si="17"/>
        <v>4.6487867177522346E-3</v>
      </c>
      <c r="AF34" s="59">
        <f t="shared" si="17"/>
        <v>6.6922094508301408E-3</v>
      </c>
      <c r="AI34" s="59">
        <f t="shared" si="18"/>
        <v>1</v>
      </c>
      <c r="AJ34" s="59">
        <f t="shared" si="19"/>
        <v>0.37277139208173693</v>
      </c>
    </row>
    <row r="37" spans="1:45" ht="15" thickBot="1" x14ac:dyDescent="0.4">
      <c r="T37" s="5" t="s">
        <v>87</v>
      </c>
    </row>
    <row r="38" spans="1:45" ht="15" thickBot="1" x14ac:dyDescent="0.4">
      <c r="I38" s="106" t="s">
        <v>88</v>
      </c>
      <c r="J38" s="107"/>
      <c r="K38" s="108"/>
      <c r="L38" s="5" t="s">
        <v>89</v>
      </c>
      <c r="P38" s="5" t="s">
        <v>9</v>
      </c>
      <c r="Q38" s="5" t="s">
        <v>90</v>
      </c>
      <c r="R38" s="5" t="s">
        <v>89</v>
      </c>
      <c r="S38" s="5" t="s">
        <v>89</v>
      </c>
      <c r="T38" s="5" t="s">
        <v>89</v>
      </c>
      <c r="AI38" s="5" t="s">
        <v>78</v>
      </c>
      <c r="AJ38" s="5" t="s">
        <v>79</v>
      </c>
      <c r="AK38" s="5" t="s">
        <v>76</v>
      </c>
      <c r="AL38" s="5" t="s">
        <v>91</v>
      </c>
    </row>
    <row r="39" spans="1:45" x14ac:dyDescent="0.35">
      <c r="I39" s="6">
        <v>2019</v>
      </c>
      <c r="J39" s="6">
        <v>2020</v>
      </c>
      <c r="K39" s="6" t="s">
        <v>92</v>
      </c>
      <c r="L39" s="6" t="s">
        <v>93</v>
      </c>
      <c r="N39" s="6" t="s">
        <v>15</v>
      </c>
      <c r="O39" s="6" t="s">
        <v>9</v>
      </c>
      <c r="P39" s="6" t="s">
        <v>16</v>
      </c>
      <c r="Q39" s="6" t="s">
        <v>94</v>
      </c>
      <c r="R39" s="6" t="s">
        <v>93</v>
      </c>
      <c r="S39" s="6" t="s">
        <v>94</v>
      </c>
      <c r="T39" s="6" t="s">
        <v>94</v>
      </c>
      <c r="V39" s="43" t="s">
        <v>17</v>
      </c>
      <c r="W39" s="43" t="s">
        <v>18</v>
      </c>
      <c r="X39" s="43" t="s">
        <v>19</v>
      </c>
      <c r="Y39" s="43" t="s">
        <v>20</v>
      </c>
      <c r="Z39" s="43" t="s">
        <v>22</v>
      </c>
      <c r="AA39" s="44" t="s">
        <v>23</v>
      </c>
      <c r="AB39" s="44" t="s">
        <v>24</v>
      </c>
      <c r="AC39" s="43" t="s">
        <v>26</v>
      </c>
      <c r="AD39" s="43" t="s">
        <v>27</v>
      </c>
      <c r="AE39" s="43" t="s">
        <v>29</v>
      </c>
      <c r="AF39" s="43" t="s">
        <v>30</v>
      </c>
      <c r="AG39" s="43" t="s">
        <v>32</v>
      </c>
      <c r="AH39" s="6" t="s">
        <v>33</v>
      </c>
      <c r="AI39" s="6" t="s">
        <v>84</v>
      </c>
      <c r="AJ39" s="6" t="s">
        <v>84</v>
      </c>
      <c r="AK39" s="6" t="s">
        <v>81</v>
      </c>
      <c r="AL39" s="6" t="s">
        <v>95</v>
      </c>
      <c r="AN39" s="6" t="s">
        <v>23</v>
      </c>
      <c r="AO39" s="6" t="s">
        <v>24</v>
      </c>
      <c r="AP39" s="6" t="s">
        <v>26</v>
      </c>
      <c r="AQ39" s="6" t="s">
        <v>27</v>
      </c>
      <c r="AR39" s="6" t="s">
        <v>29</v>
      </c>
      <c r="AS39" s="6" t="s">
        <v>30</v>
      </c>
    </row>
    <row r="40" spans="1:45" x14ac:dyDescent="0.35">
      <c r="A40" s="17">
        <v>2019</v>
      </c>
      <c r="B40" s="17">
        <v>2020</v>
      </c>
      <c r="C40" s="17">
        <v>1</v>
      </c>
      <c r="D40" s="18" t="str">
        <f t="shared" ref="D40:D51" si="20">CONCATENATE(A40,IF(C40&lt;10,0,""),C40)</f>
        <v>201901</v>
      </c>
      <c r="E40" s="18" t="str">
        <f>CONCATENATE(B40,IF(C40&lt;10,0,""),C40)</f>
        <v>202001</v>
      </c>
      <c r="H40" s="5" t="s">
        <v>96</v>
      </c>
      <c r="I40" s="14">
        <v>4545</v>
      </c>
      <c r="J40" s="14">
        <v>4485</v>
      </c>
      <c r="K40" s="60">
        <f>AVERAGE(I40:J40)</f>
        <v>4515</v>
      </c>
      <c r="L40" s="47">
        <f>K40/$K$52</f>
        <v>8.5041060800120541E-2</v>
      </c>
      <c r="N40" s="61">
        <v>2021</v>
      </c>
      <c r="O40" s="61">
        <v>1</v>
      </c>
      <c r="P40" s="62" t="str">
        <f t="shared" ref="P40:P103" si="21">CONCATENATE(N40,IF(O40&lt;10,0,""),O40)</f>
        <v>202101</v>
      </c>
      <c r="Q40" s="63">
        <f>$L$18</f>
        <v>19624</v>
      </c>
      <c r="R40" s="64">
        <f>L40</f>
        <v>8.5041060800120541E-2</v>
      </c>
      <c r="S40" s="65">
        <v>0</v>
      </c>
      <c r="T40" s="65">
        <f>ROUND(S40,0)</f>
        <v>0</v>
      </c>
      <c r="U40" s="66"/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5">
        <f>IF(AA$28*$AI40&lt;AN40,ROUND(AA$28*$AI40,0),AN40)</f>
        <v>0</v>
      </c>
      <c r="AB40" s="65">
        <f t="shared" ref="AB40:AF51" si="22">IF(AB$28*$AI40&lt;AO40,ROUND(AB$28*$AI40,0),AO40)</f>
        <v>0</v>
      </c>
      <c r="AC40" s="65">
        <f>IF(AK40-AA40-AE40&lt;=AP40,ROUND(AK40-AA40-AE40,0),"Error")</f>
        <v>0</v>
      </c>
      <c r="AD40" s="65">
        <f>IF(AJ40-AB40-AF40&lt;AQ40,ROUND(AJ40-AB40-AF40,0),AQ40)</f>
        <v>0</v>
      </c>
      <c r="AE40" s="65">
        <f t="shared" si="22"/>
        <v>0</v>
      </c>
      <c r="AF40" s="65">
        <f t="shared" si="22"/>
        <v>0</v>
      </c>
      <c r="AG40" s="68">
        <v>0</v>
      </c>
      <c r="AH40" s="65">
        <f>SUM(V40:AG40)</f>
        <v>0</v>
      </c>
      <c r="AI40" s="65">
        <f>T40-X40-Y40-Z40-AG40</f>
        <v>0</v>
      </c>
      <c r="AJ40" s="65">
        <f>ROUND(AJ$28*$AI40,0)</f>
        <v>0</v>
      </c>
      <c r="AK40" s="65">
        <f>AI40-V40-W40-AJ40</f>
        <v>0</v>
      </c>
      <c r="AL40" s="65">
        <f>T40-AH40</f>
        <v>0</v>
      </c>
      <c r="AM40" s="66"/>
      <c r="AN40" s="63">
        <v>0</v>
      </c>
      <c r="AO40" s="63">
        <v>0</v>
      </c>
      <c r="AP40" s="63">
        <v>0</v>
      </c>
      <c r="AQ40" s="63">
        <v>0</v>
      </c>
      <c r="AR40" s="63">
        <v>0</v>
      </c>
      <c r="AS40" s="63">
        <v>0</v>
      </c>
    </row>
    <row r="41" spans="1:45" x14ac:dyDescent="0.35">
      <c r="A41" s="17">
        <v>2019</v>
      </c>
      <c r="B41" s="17">
        <v>2020</v>
      </c>
      <c r="C41" s="17">
        <v>2</v>
      </c>
      <c r="D41" s="18" t="str">
        <f t="shared" si="20"/>
        <v>201902</v>
      </c>
      <c r="E41" s="18" t="str">
        <f t="shared" ref="E41:E51" si="23">CONCATENATE(B41,IF(C41&lt;10,0,""),C41)</f>
        <v>202002</v>
      </c>
      <c r="H41" s="5" t="s">
        <v>97</v>
      </c>
      <c r="I41" s="14">
        <v>4402</v>
      </c>
      <c r="J41" s="14">
        <v>4454</v>
      </c>
      <c r="K41" s="60">
        <f t="shared" ref="K41:K51" si="24">AVERAGE(I41:J41)</f>
        <v>4428</v>
      </c>
      <c r="L41" s="47">
        <f t="shared" ref="L41:L51" si="25">K41/$K$52</f>
        <v>8.3402395841181351E-2</v>
      </c>
      <c r="N41" s="61">
        <v>2021</v>
      </c>
      <c r="O41" s="61">
        <v>2</v>
      </c>
      <c r="P41" s="62" t="str">
        <f t="shared" si="21"/>
        <v>202102</v>
      </c>
      <c r="Q41" s="63">
        <f t="shared" ref="Q41:Q51" si="26">$L$18</f>
        <v>19624</v>
      </c>
      <c r="R41" s="64">
        <f t="shared" ref="R41:R51" si="27">L41</f>
        <v>8.3402395841181351E-2</v>
      </c>
      <c r="S41" s="65">
        <v>0</v>
      </c>
      <c r="T41" s="65">
        <f t="shared" ref="T41:T104" si="28">ROUND(S41,0)</f>
        <v>0</v>
      </c>
      <c r="U41" s="66"/>
      <c r="V41" s="65">
        <v>0</v>
      </c>
      <c r="W41" s="65">
        <v>0</v>
      </c>
      <c r="X41" s="67">
        <v>0</v>
      </c>
      <c r="Y41" s="67">
        <v>0</v>
      </c>
      <c r="Z41" s="67">
        <v>0</v>
      </c>
      <c r="AA41" s="65">
        <f t="shared" ref="AA41:AA51" si="29">IF(AA$28*$AI41&lt;AN41,ROUND(AA$28*$AI41,0),AN41)</f>
        <v>0</v>
      </c>
      <c r="AB41" s="65">
        <f t="shared" si="22"/>
        <v>0</v>
      </c>
      <c r="AC41" s="65">
        <f t="shared" ref="AC41:AC104" si="30">IF(AK41-AA41-AE41&lt;=AP41,ROUND(AK41-AA41-AE41,0),"Error")</f>
        <v>0</v>
      </c>
      <c r="AD41" s="65">
        <f t="shared" ref="AD41:AD104" si="31">IF(AJ41-AB41-AF41&lt;AQ41,ROUND(AJ41-AB41-AF41,0),AQ41)</f>
        <v>0</v>
      </c>
      <c r="AE41" s="65">
        <f t="shared" si="22"/>
        <v>0</v>
      </c>
      <c r="AF41" s="65">
        <f t="shared" si="22"/>
        <v>0</v>
      </c>
      <c r="AG41" s="68">
        <v>0</v>
      </c>
      <c r="AH41" s="65">
        <f t="shared" ref="AH41:AH104" si="32">SUM(V41:AG41)</f>
        <v>0</v>
      </c>
      <c r="AI41" s="65">
        <f t="shared" ref="AI41:AI104" si="33">T41-X41-Y41-Z41-AG41</f>
        <v>0</v>
      </c>
      <c r="AJ41" s="65">
        <f t="shared" ref="AJ41:AJ51" si="34">ROUND(AJ$28*$AI41,0)</f>
        <v>0</v>
      </c>
      <c r="AK41" s="65">
        <f t="shared" ref="AK41:AK104" si="35">AI41-V41-W41-AJ41</f>
        <v>0</v>
      </c>
      <c r="AL41" s="69">
        <f t="shared" ref="AL41:AL104" si="36">T41-AH41</f>
        <v>0</v>
      </c>
      <c r="AM41" s="66"/>
      <c r="AN41" s="63">
        <v>0</v>
      </c>
      <c r="AO41" s="63">
        <v>0</v>
      </c>
      <c r="AP41" s="63">
        <v>0</v>
      </c>
      <c r="AQ41" s="63">
        <v>0</v>
      </c>
      <c r="AR41" s="63">
        <v>0</v>
      </c>
      <c r="AS41" s="63">
        <v>0</v>
      </c>
    </row>
    <row r="42" spans="1:45" x14ac:dyDescent="0.35">
      <c r="A42" s="17">
        <v>2019</v>
      </c>
      <c r="B42" s="17">
        <v>2020</v>
      </c>
      <c r="C42" s="17">
        <v>3</v>
      </c>
      <c r="D42" s="18" t="str">
        <f t="shared" si="20"/>
        <v>201903</v>
      </c>
      <c r="E42" s="18" t="str">
        <f t="shared" si="23"/>
        <v>202003</v>
      </c>
      <c r="H42" s="5" t="s">
        <v>98</v>
      </c>
      <c r="I42" s="14">
        <v>4194</v>
      </c>
      <c r="J42" s="14">
        <v>4203</v>
      </c>
      <c r="K42" s="60">
        <f t="shared" si="24"/>
        <v>4198.5</v>
      </c>
      <c r="L42" s="47">
        <f t="shared" si="25"/>
        <v>7.9079710690876215E-2</v>
      </c>
      <c r="N42" s="61">
        <v>2021</v>
      </c>
      <c r="O42" s="61">
        <v>3</v>
      </c>
      <c r="P42" s="62" t="str">
        <f t="shared" si="21"/>
        <v>202103</v>
      </c>
      <c r="Q42" s="63">
        <f t="shared" si="26"/>
        <v>19624</v>
      </c>
      <c r="R42" s="64">
        <f t="shared" si="27"/>
        <v>7.9079710690876215E-2</v>
      </c>
      <c r="S42" s="65">
        <v>0</v>
      </c>
      <c r="T42" s="65">
        <f t="shared" si="28"/>
        <v>0</v>
      </c>
      <c r="U42" s="66"/>
      <c r="V42" s="65">
        <v>0</v>
      </c>
      <c r="W42" s="65">
        <v>0</v>
      </c>
      <c r="X42" s="67">
        <v>0</v>
      </c>
      <c r="Y42" s="67">
        <v>0</v>
      </c>
      <c r="Z42" s="67">
        <v>0</v>
      </c>
      <c r="AA42" s="65">
        <f t="shared" si="29"/>
        <v>0</v>
      </c>
      <c r="AB42" s="65">
        <f t="shared" si="22"/>
        <v>0</v>
      </c>
      <c r="AC42" s="65">
        <f t="shared" si="30"/>
        <v>0</v>
      </c>
      <c r="AD42" s="65">
        <f t="shared" si="31"/>
        <v>0</v>
      </c>
      <c r="AE42" s="65">
        <f t="shared" si="22"/>
        <v>0</v>
      </c>
      <c r="AF42" s="65">
        <f t="shared" si="22"/>
        <v>0</v>
      </c>
      <c r="AG42" s="68">
        <v>0</v>
      </c>
      <c r="AH42" s="65">
        <f t="shared" si="32"/>
        <v>0</v>
      </c>
      <c r="AI42" s="65">
        <f t="shared" si="33"/>
        <v>0</v>
      </c>
      <c r="AJ42" s="65">
        <f t="shared" si="34"/>
        <v>0</v>
      </c>
      <c r="AK42" s="65">
        <f t="shared" si="35"/>
        <v>0</v>
      </c>
      <c r="AL42" s="69">
        <f t="shared" si="36"/>
        <v>0</v>
      </c>
      <c r="AM42" s="66"/>
      <c r="AN42" s="63">
        <v>0</v>
      </c>
      <c r="AO42" s="63">
        <v>0</v>
      </c>
      <c r="AP42" s="63">
        <v>0</v>
      </c>
      <c r="AQ42" s="63">
        <v>0</v>
      </c>
      <c r="AR42" s="63">
        <v>0</v>
      </c>
      <c r="AS42" s="63">
        <v>0</v>
      </c>
    </row>
    <row r="43" spans="1:45" x14ac:dyDescent="0.35">
      <c r="A43" s="17">
        <v>2019</v>
      </c>
      <c r="B43" s="17">
        <v>2020</v>
      </c>
      <c r="C43" s="17">
        <v>4</v>
      </c>
      <c r="D43" s="18" t="str">
        <f t="shared" si="20"/>
        <v>201904</v>
      </c>
      <c r="E43" s="18" t="str">
        <f t="shared" si="23"/>
        <v>202004</v>
      </c>
      <c r="H43" s="5" t="s">
        <v>99</v>
      </c>
      <c r="I43" s="14">
        <v>3975</v>
      </c>
      <c r="J43" s="14">
        <v>3874</v>
      </c>
      <c r="K43" s="60">
        <f t="shared" si="24"/>
        <v>3924.5</v>
      </c>
      <c r="L43" s="47">
        <f t="shared" si="25"/>
        <v>7.3918857831688389E-2</v>
      </c>
      <c r="N43" s="61">
        <v>2021</v>
      </c>
      <c r="O43" s="61">
        <v>4</v>
      </c>
      <c r="P43" s="62" t="str">
        <f t="shared" si="21"/>
        <v>202104</v>
      </c>
      <c r="Q43" s="63">
        <f t="shared" si="26"/>
        <v>19624</v>
      </c>
      <c r="R43" s="64">
        <f t="shared" si="27"/>
        <v>7.3918857831688389E-2</v>
      </c>
      <c r="S43" s="65">
        <v>1450.5836660890529</v>
      </c>
      <c r="T43" s="65">
        <f t="shared" si="28"/>
        <v>1451</v>
      </c>
      <c r="U43" s="66"/>
      <c r="V43" s="65">
        <v>196</v>
      </c>
      <c r="W43" s="65">
        <v>36</v>
      </c>
      <c r="X43" s="70">
        <v>1</v>
      </c>
      <c r="Y43" s="70">
        <v>8</v>
      </c>
      <c r="Z43" s="67">
        <v>0</v>
      </c>
      <c r="AA43" s="65">
        <f t="shared" si="29"/>
        <v>69</v>
      </c>
      <c r="AB43" s="65">
        <f t="shared" si="22"/>
        <v>13</v>
      </c>
      <c r="AC43" s="65">
        <f>IF(AK43-AA43-AE43&lt;=AP43,ROUND(AK43-AA43-AE43,0),"Error")</f>
        <v>573</v>
      </c>
      <c r="AD43" s="65">
        <f>IF(AJ43-AB43-AF43&lt;AQ43,ROUND(AJ43-AB43-AF43,0),AQ43)</f>
        <v>518</v>
      </c>
      <c r="AE43" s="65">
        <f t="shared" si="22"/>
        <v>7</v>
      </c>
      <c r="AF43" s="65">
        <f t="shared" si="22"/>
        <v>10</v>
      </c>
      <c r="AG43" s="68">
        <v>20</v>
      </c>
      <c r="AH43" s="65">
        <f>SUM(V43:AG43)</f>
        <v>1451</v>
      </c>
      <c r="AI43" s="65">
        <f>T43-X43-Y43-Z43-AG43</f>
        <v>1422</v>
      </c>
      <c r="AJ43" s="65">
        <f t="shared" si="34"/>
        <v>541</v>
      </c>
      <c r="AK43" s="65">
        <f t="shared" si="35"/>
        <v>649</v>
      </c>
      <c r="AL43" s="69">
        <f t="shared" si="36"/>
        <v>0</v>
      </c>
      <c r="AM43" s="66"/>
      <c r="AN43" s="63">
        <v>93</v>
      </c>
      <c r="AO43" s="63">
        <v>17</v>
      </c>
      <c r="AP43" s="63">
        <v>1075</v>
      </c>
      <c r="AQ43" s="63">
        <v>614</v>
      </c>
      <c r="AR43" s="63">
        <v>15</v>
      </c>
      <c r="AS43" s="63">
        <v>12</v>
      </c>
    </row>
    <row r="44" spans="1:45" x14ac:dyDescent="0.35">
      <c r="A44" s="17">
        <v>2019</v>
      </c>
      <c r="B44" s="17">
        <v>2020</v>
      </c>
      <c r="C44" s="17">
        <v>5</v>
      </c>
      <c r="D44" s="18" t="str">
        <f t="shared" si="20"/>
        <v>201905</v>
      </c>
      <c r="E44" s="18" t="str">
        <f t="shared" si="23"/>
        <v>202005</v>
      </c>
      <c r="H44" s="5" t="s">
        <v>100</v>
      </c>
      <c r="I44" s="14">
        <v>3938</v>
      </c>
      <c r="J44" s="14">
        <v>3561</v>
      </c>
      <c r="K44" s="60">
        <f t="shared" si="24"/>
        <v>3749.5</v>
      </c>
      <c r="L44" s="47">
        <f t="shared" si="25"/>
        <v>7.0622692684396901E-2</v>
      </c>
      <c r="N44" s="61">
        <v>2021</v>
      </c>
      <c r="O44" s="61">
        <v>5</v>
      </c>
      <c r="P44" s="62" t="str">
        <f t="shared" si="21"/>
        <v>202105</v>
      </c>
      <c r="Q44" s="63">
        <f t="shared" si="26"/>
        <v>19624</v>
      </c>
      <c r="R44" s="64">
        <f t="shared" si="27"/>
        <v>7.0622692684396901E-2</v>
      </c>
      <c r="S44" s="65">
        <v>1385.8997212386048</v>
      </c>
      <c r="T44" s="65">
        <f t="shared" si="28"/>
        <v>1386</v>
      </c>
      <c r="U44" s="66"/>
      <c r="V44" s="65">
        <v>187</v>
      </c>
      <c r="W44" s="65">
        <v>34</v>
      </c>
      <c r="X44" s="67">
        <v>0</v>
      </c>
      <c r="Y44" s="67">
        <v>8</v>
      </c>
      <c r="Z44" s="67">
        <v>0</v>
      </c>
      <c r="AA44" s="65">
        <f t="shared" si="29"/>
        <v>66</v>
      </c>
      <c r="AB44" s="65">
        <f t="shared" si="22"/>
        <v>12</v>
      </c>
      <c r="AC44" s="65">
        <f t="shared" si="30"/>
        <v>545</v>
      </c>
      <c r="AD44" s="65">
        <f t="shared" si="31"/>
        <v>494</v>
      </c>
      <c r="AE44" s="65">
        <f t="shared" si="22"/>
        <v>6</v>
      </c>
      <c r="AF44" s="65">
        <f t="shared" si="22"/>
        <v>9</v>
      </c>
      <c r="AG44" s="68">
        <v>25</v>
      </c>
      <c r="AH44" s="65">
        <f t="shared" si="32"/>
        <v>1386</v>
      </c>
      <c r="AI44" s="65">
        <f>T44-X44-Y44-Z44-AG44</f>
        <v>1353</v>
      </c>
      <c r="AJ44" s="65">
        <f t="shared" si="34"/>
        <v>515</v>
      </c>
      <c r="AK44" s="65">
        <f t="shared" si="35"/>
        <v>617</v>
      </c>
      <c r="AL44" s="69">
        <f t="shared" si="36"/>
        <v>0</v>
      </c>
      <c r="AM44" s="66"/>
      <c r="AN44" s="63">
        <v>95</v>
      </c>
      <c r="AO44" s="63">
        <v>17</v>
      </c>
      <c r="AP44" s="63">
        <v>1057</v>
      </c>
      <c r="AQ44" s="63">
        <v>613</v>
      </c>
      <c r="AR44" s="63">
        <v>8</v>
      </c>
      <c r="AS44" s="63">
        <v>12</v>
      </c>
    </row>
    <row r="45" spans="1:45" x14ac:dyDescent="0.35">
      <c r="A45" s="17">
        <v>2019</v>
      </c>
      <c r="B45" s="17">
        <v>2020</v>
      </c>
      <c r="C45" s="17">
        <v>6</v>
      </c>
      <c r="D45" s="18" t="str">
        <f t="shared" si="20"/>
        <v>201906</v>
      </c>
      <c r="E45" s="18" t="str">
        <f t="shared" si="23"/>
        <v>202006</v>
      </c>
      <c r="H45" s="5" t="s">
        <v>101</v>
      </c>
      <c r="I45" s="14">
        <v>4593</v>
      </c>
      <c r="J45" s="14">
        <v>4151</v>
      </c>
      <c r="K45" s="60">
        <f t="shared" si="24"/>
        <v>4372</v>
      </c>
      <c r="L45" s="47">
        <f t="shared" si="25"/>
        <v>8.2347622994048061E-2</v>
      </c>
      <c r="N45" s="61">
        <v>2021</v>
      </c>
      <c r="O45" s="61">
        <v>6</v>
      </c>
      <c r="P45" s="62" t="str">
        <f t="shared" si="21"/>
        <v>202106</v>
      </c>
      <c r="Q45" s="63">
        <f t="shared" si="26"/>
        <v>19624</v>
      </c>
      <c r="R45" s="64">
        <f t="shared" si="27"/>
        <v>8.2347622994048061E-2</v>
      </c>
      <c r="S45" s="65">
        <v>1615.9897536351991</v>
      </c>
      <c r="T45" s="65">
        <f t="shared" si="28"/>
        <v>1616</v>
      </c>
      <c r="U45" s="66"/>
      <c r="V45" s="65">
        <v>219</v>
      </c>
      <c r="W45" s="65">
        <v>40</v>
      </c>
      <c r="X45" s="67">
        <v>0</v>
      </c>
      <c r="Y45" s="67">
        <v>8</v>
      </c>
      <c r="Z45" s="67">
        <v>0</v>
      </c>
      <c r="AA45" s="65">
        <f t="shared" si="29"/>
        <v>77</v>
      </c>
      <c r="AB45" s="65">
        <f t="shared" si="22"/>
        <v>14</v>
      </c>
      <c r="AC45" s="65">
        <f t="shared" si="30"/>
        <v>638</v>
      </c>
      <c r="AD45" s="65">
        <f t="shared" si="31"/>
        <v>578</v>
      </c>
      <c r="AE45" s="65">
        <f t="shared" si="22"/>
        <v>7</v>
      </c>
      <c r="AF45" s="65">
        <f t="shared" si="22"/>
        <v>11</v>
      </c>
      <c r="AG45" s="68">
        <v>24</v>
      </c>
      <c r="AH45" s="65">
        <f t="shared" si="32"/>
        <v>1616</v>
      </c>
      <c r="AI45" s="65">
        <f t="shared" si="33"/>
        <v>1584</v>
      </c>
      <c r="AJ45" s="65">
        <f t="shared" si="34"/>
        <v>603</v>
      </c>
      <c r="AK45" s="65">
        <f t="shared" si="35"/>
        <v>722</v>
      </c>
      <c r="AL45" s="69">
        <f t="shared" si="36"/>
        <v>0</v>
      </c>
      <c r="AM45" s="66"/>
      <c r="AN45" s="63">
        <v>120</v>
      </c>
      <c r="AO45" s="63">
        <v>23</v>
      </c>
      <c r="AP45" s="63">
        <v>1240</v>
      </c>
      <c r="AQ45" s="63">
        <v>714</v>
      </c>
      <c r="AR45" s="63">
        <v>10</v>
      </c>
      <c r="AS45" s="63">
        <v>11</v>
      </c>
    </row>
    <row r="46" spans="1:45" x14ac:dyDescent="0.35">
      <c r="A46" s="17">
        <v>2019</v>
      </c>
      <c r="B46" s="17">
        <v>2020</v>
      </c>
      <c r="C46" s="17">
        <v>7</v>
      </c>
      <c r="D46" s="18" t="str">
        <f t="shared" si="20"/>
        <v>201907</v>
      </c>
      <c r="E46" s="18" t="str">
        <f t="shared" si="23"/>
        <v>202007</v>
      </c>
      <c r="H46" s="5" t="s">
        <v>102</v>
      </c>
      <c r="I46" s="14">
        <v>5396</v>
      </c>
      <c r="J46" s="14">
        <v>4933</v>
      </c>
      <c r="K46" s="60">
        <f t="shared" si="24"/>
        <v>5164.5</v>
      </c>
      <c r="L46" s="47">
        <f t="shared" si="25"/>
        <v>9.7274542303925265E-2</v>
      </c>
      <c r="N46" s="61">
        <v>2021</v>
      </c>
      <c r="O46" s="61">
        <v>7</v>
      </c>
      <c r="P46" s="62" t="str">
        <f t="shared" si="21"/>
        <v>202107</v>
      </c>
      <c r="Q46" s="63">
        <f t="shared" si="26"/>
        <v>19624</v>
      </c>
      <c r="R46" s="64">
        <f t="shared" si="27"/>
        <v>9.7274542303925265E-2</v>
      </c>
      <c r="S46" s="65">
        <v>1908.9156181722294</v>
      </c>
      <c r="T46" s="65">
        <f t="shared" si="28"/>
        <v>1909</v>
      </c>
      <c r="U46" s="66"/>
      <c r="V46" s="65">
        <v>258</v>
      </c>
      <c r="W46" s="65">
        <v>47</v>
      </c>
      <c r="X46" s="67">
        <v>0</v>
      </c>
      <c r="Y46" s="67">
        <v>9</v>
      </c>
      <c r="Z46" s="67">
        <v>0</v>
      </c>
      <c r="AA46" s="65">
        <f t="shared" si="29"/>
        <v>91</v>
      </c>
      <c r="AB46" s="65">
        <f t="shared" si="22"/>
        <v>17</v>
      </c>
      <c r="AC46" s="65">
        <f t="shared" si="30"/>
        <v>754</v>
      </c>
      <c r="AD46" s="65">
        <f t="shared" si="31"/>
        <v>684</v>
      </c>
      <c r="AE46" s="65">
        <f t="shared" si="22"/>
        <v>9</v>
      </c>
      <c r="AF46" s="65">
        <f t="shared" si="22"/>
        <v>11</v>
      </c>
      <c r="AG46" s="68">
        <v>29</v>
      </c>
      <c r="AH46" s="65">
        <f t="shared" si="32"/>
        <v>1909</v>
      </c>
      <c r="AI46" s="65">
        <f t="shared" si="33"/>
        <v>1871</v>
      </c>
      <c r="AJ46" s="65">
        <f t="shared" si="34"/>
        <v>712</v>
      </c>
      <c r="AK46" s="65">
        <f t="shared" si="35"/>
        <v>854</v>
      </c>
      <c r="AL46" s="69">
        <f t="shared" si="36"/>
        <v>0</v>
      </c>
      <c r="AM46" s="66"/>
      <c r="AN46" s="63">
        <v>158</v>
      </c>
      <c r="AO46" s="63">
        <v>22</v>
      </c>
      <c r="AP46" s="63">
        <v>1410</v>
      </c>
      <c r="AQ46" s="63">
        <v>773</v>
      </c>
      <c r="AR46" s="63">
        <v>11</v>
      </c>
      <c r="AS46" s="63">
        <v>11</v>
      </c>
    </row>
    <row r="47" spans="1:45" x14ac:dyDescent="0.35">
      <c r="A47" s="17">
        <v>2019</v>
      </c>
      <c r="B47" s="17">
        <v>2020</v>
      </c>
      <c r="C47" s="17">
        <v>8</v>
      </c>
      <c r="D47" s="18" t="str">
        <f t="shared" si="20"/>
        <v>201908</v>
      </c>
      <c r="E47" s="18" t="str">
        <f t="shared" si="23"/>
        <v>202008</v>
      </c>
      <c r="H47" s="5" t="s">
        <v>103</v>
      </c>
      <c r="I47" s="14">
        <v>5580</v>
      </c>
      <c r="J47" s="14">
        <v>5041</v>
      </c>
      <c r="K47" s="60">
        <f t="shared" si="24"/>
        <v>5310.5</v>
      </c>
      <c r="L47" s="47">
        <f t="shared" si="25"/>
        <v>0.10002448579823703</v>
      </c>
      <c r="N47" s="61">
        <v>2021</v>
      </c>
      <c r="O47" s="61">
        <v>8</v>
      </c>
      <c r="P47" s="62" t="str">
        <f t="shared" si="21"/>
        <v>202108</v>
      </c>
      <c r="Q47" s="63">
        <f t="shared" si="26"/>
        <v>19624</v>
      </c>
      <c r="R47" s="64">
        <f t="shared" si="27"/>
        <v>0.10002448579823703</v>
      </c>
      <c r="S47" s="65">
        <v>1962.8805093046035</v>
      </c>
      <c r="T47" s="65">
        <f t="shared" si="28"/>
        <v>1963</v>
      </c>
      <c r="U47" s="66"/>
      <c r="V47" s="65">
        <v>266</v>
      </c>
      <c r="W47" s="65">
        <v>49</v>
      </c>
      <c r="X47" s="67">
        <v>0</v>
      </c>
      <c r="Y47" s="67">
        <v>9</v>
      </c>
      <c r="Z47" s="67">
        <v>0</v>
      </c>
      <c r="AA47" s="65">
        <f t="shared" si="29"/>
        <v>94</v>
      </c>
      <c r="AB47" s="65">
        <f t="shared" si="22"/>
        <v>17</v>
      </c>
      <c r="AC47" s="65">
        <f t="shared" si="30"/>
        <v>775</v>
      </c>
      <c r="AD47" s="65">
        <f t="shared" si="31"/>
        <v>703</v>
      </c>
      <c r="AE47" s="65">
        <f t="shared" si="22"/>
        <v>9</v>
      </c>
      <c r="AF47" s="65">
        <f t="shared" si="22"/>
        <v>13</v>
      </c>
      <c r="AG47" s="68">
        <v>28</v>
      </c>
      <c r="AH47" s="65">
        <f t="shared" si="32"/>
        <v>1963</v>
      </c>
      <c r="AI47" s="65">
        <f t="shared" si="33"/>
        <v>1926</v>
      </c>
      <c r="AJ47" s="65">
        <f t="shared" si="34"/>
        <v>733</v>
      </c>
      <c r="AK47" s="65">
        <f t="shared" si="35"/>
        <v>878</v>
      </c>
      <c r="AL47" s="69">
        <f t="shared" si="36"/>
        <v>0</v>
      </c>
      <c r="AM47" s="66"/>
      <c r="AN47" s="63">
        <v>172</v>
      </c>
      <c r="AO47" s="63">
        <v>26</v>
      </c>
      <c r="AP47" s="63">
        <v>1439</v>
      </c>
      <c r="AQ47" s="63">
        <v>811</v>
      </c>
      <c r="AR47" s="63">
        <v>11</v>
      </c>
      <c r="AS47" s="63">
        <v>13</v>
      </c>
    </row>
    <row r="48" spans="1:45" x14ac:dyDescent="0.35">
      <c r="A48" s="17">
        <v>2019</v>
      </c>
      <c r="B48" s="17">
        <v>2020</v>
      </c>
      <c r="C48" s="17">
        <v>9</v>
      </c>
      <c r="D48" s="18" t="str">
        <f t="shared" si="20"/>
        <v>201909</v>
      </c>
      <c r="E48" s="18" t="str">
        <f t="shared" si="23"/>
        <v>202009</v>
      </c>
      <c r="H48" s="5" t="s">
        <v>104</v>
      </c>
      <c r="I48" s="14">
        <v>5316</v>
      </c>
      <c r="J48" s="14">
        <v>4853</v>
      </c>
      <c r="K48" s="60">
        <f t="shared" si="24"/>
        <v>5084.5</v>
      </c>
      <c r="L48" s="47">
        <f t="shared" si="25"/>
        <v>9.5767723950877723E-2</v>
      </c>
      <c r="N48" s="61">
        <v>2021</v>
      </c>
      <c r="O48" s="61">
        <v>9</v>
      </c>
      <c r="P48" s="62" t="str">
        <f t="shared" si="21"/>
        <v>202109</v>
      </c>
      <c r="Q48" s="63">
        <f t="shared" si="26"/>
        <v>19624</v>
      </c>
      <c r="R48" s="64">
        <f t="shared" si="27"/>
        <v>9.5767723950877723E-2</v>
      </c>
      <c r="S48" s="65">
        <v>1879.3458148120244</v>
      </c>
      <c r="T48" s="65">
        <f t="shared" si="28"/>
        <v>1879</v>
      </c>
      <c r="U48" s="66"/>
      <c r="V48" s="65">
        <v>255</v>
      </c>
      <c r="W48" s="65">
        <v>47</v>
      </c>
      <c r="X48" s="67">
        <v>0</v>
      </c>
      <c r="Y48" s="67">
        <v>9</v>
      </c>
      <c r="Z48" s="67">
        <v>0</v>
      </c>
      <c r="AA48" s="65">
        <f t="shared" si="29"/>
        <v>90</v>
      </c>
      <c r="AB48" s="65">
        <f t="shared" si="22"/>
        <v>16</v>
      </c>
      <c r="AC48" s="65">
        <f t="shared" si="30"/>
        <v>743</v>
      </c>
      <c r="AD48" s="65">
        <f t="shared" si="31"/>
        <v>676</v>
      </c>
      <c r="AE48" s="65">
        <f t="shared" si="22"/>
        <v>9</v>
      </c>
      <c r="AF48" s="65">
        <f t="shared" si="22"/>
        <v>11</v>
      </c>
      <c r="AG48" s="68">
        <v>23</v>
      </c>
      <c r="AH48" s="65">
        <f t="shared" si="32"/>
        <v>1879</v>
      </c>
      <c r="AI48" s="65">
        <f t="shared" si="33"/>
        <v>1847</v>
      </c>
      <c r="AJ48" s="65">
        <f t="shared" si="34"/>
        <v>703</v>
      </c>
      <c r="AK48" s="65">
        <f t="shared" si="35"/>
        <v>842</v>
      </c>
      <c r="AL48" s="69">
        <f t="shared" si="36"/>
        <v>0</v>
      </c>
      <c r="AM48" s="66"/>
      <c r="AN48" s="63">
        <v>157</v>
      </c>
      <c r="AO48" s="63">
        <v>25</v>
      </c>
      <c r="AP48" s="63">
        <v>1401</v>
      </c>
      <c r="AQ48" s="63">
        <v>781</v>
      </c>
      <c r="AR48" s="63">
        <v>9</v>
      </c>
      <c r="AS48" s="63">
        <v>11</v>
      </c>
    </row>
    <row r="49" spans="1:45" x14ac:dyDescent="0.35">
      <c r="A49" s="17">
        <v>2019</v>
      </c>
      <c r="B49" s="17">
        <v>2020</v>
      </c>
      <c r="C49" s="17">
        <v>10</v>
      </c>
      <c r="D49" s="18" t="str">
        <f t="shared" si="20"/>
        <v>201910</v>
      </c>
      <c r="E49" s="18" t="str">
        <f t="shared" si="23"/>
        <v>202010</v>
      </c>
      <c r="H49" s="5" t="s">
        <v>105</v>
      </c>
      <c r="I49" s="14">
        <v>4350</v>
      </c>
      <c r="J49" s="14">
        <v>3970</v>
      </c>
      <c r="K49" s="60">
        <f t="shared" si="24"/>
        <v>4160</v>
      </c>
      <c r="L49" s="47">
        <f t="shared" si="25"/>
        <v>7.8354554358472092E-2</v>
      </c>
      <c r="N49" s="61">
        <v>2021</v>
      </c>
      <c r="O49" s="61">
        <v>10</v>
      </c>
      <c r="P49" s="62" t="str">
        <f t="shared" si="21"/>
        <v>202110</v>
      </c>
      <c r="Q49" s="63">
        <f t="shared" si="26"/>
        <v>19624</v>
      </c>
      <c r="R49" s="64">
        <f t="shared" si="27"/>
        <v>7.8354554358472092E-2</v>
      </c>
      <c r="S49" s="65">
        <v>1537.6297747306564</v>
      </c>
      <c r="T49" s="65">
        <f t="shared" si="28"/>
        <v>1538</v>
      </c>
      <c r="U49" s="66"/>
      <c r="V49" s="65">
        <v>208</v>
      </c>
      <c r="W49" s="65">
        <v>38</v>
      </c>
      <c r="X49" s="67">
        <v>0</v>
      </c>
      <c r="Y49" s="67">
        <v>9</v>
      </c>
      <c r="Z49" s="67">
        <v>0</v>
      </c>
      <c r="AA49" s="65">
        <f t="shared" si="29"/>
        <v>74</v>
      </c>
      <c r="AB49" s="65">
        <f t="shared" si="22"/>
        <v>13</v>
      </c>
      <c r="AC49" s="65">
        <f t="shared" si="30"/>
        <v>605</v>
      </c>
      <c r="AD49" s="65">
        <f t="shared" si="31"/>
        <v>551</v>
      </c>
      <c r="AE49" s="65">
        <f t="shared" si="22"/>
        <v>7</v>
      </c>
      <c r="AF49" s="65">
        <f t="shared" si="22"/>
        <v>9</v>
      </c>
      <c r="AG49" s="68">
        <v>24</v>
      </c>
      <c r="AH49" s="65">
        <f t="shared" si="32"/>
        <v>1538</v>
      </c>
      <c r="AI49" s="65">
        <f>T49-X49-Y49-Z49-AG49</f>
        <v>1505</v>
      </c>
      <c r="AJ49" s="65">
        <f t="shared" si="34"/>
        <v>573</v>
      </c>
      <c r="AK49" s="65">
        <f t="shared" si="35"/>
        <v>686</v>
      </c>
      <c r="AL49" s="69">
        <f t="shared" si="36"/>
        <v>0</v>
      </c>
      <c r="AM49" s="66"/>
      <c r="AN49" s="63">
        <v>124</v>
      </c>
      <c r="AO49" s="63">
        <v>18</v>
      </c>
      <c r="AP49" s="63">
        <v>1187</v>
      </c>
      <c r="AQ49" s="63">
        <v>742</v>
      </c>
      <c r="AR49" s="63">
        <v>8</v>
      </c>
      <c r="AS49" s="63">
        <v>9</v>
      </c>
    </row>
    <row r="50" spans="1:45" x14ac:dyDescent="0.35">
      <c r="A50" s="17">
        <v>2019</v>
      </c>
      <c r="B50" s="17">
        <v>2020</v>
      </c>
      <c r="C50" s="17">
        <v>11</v>
      </c>
      <c r="D50" s="18" t="str">
        <f t="shared" si="20"/>
        <v>201911</v>
      </c>
      <c r="E50" s="18" t="str">
        <f t="shared" si="23"/>
        <v>202011</v>
      </c>
      <c r="H50" s="5" t="s">
        <v>106</v>
      </c>
      <c r="I50" s="14">
        <v>4050</v>
      </c>
      <c r="J50" s="14">
        <v>3782</v>
      </c>
      <c r="K50" s="60">
        <f t="shared" si="24"/>
        <v>3916</v>
      </c>
      <c r="L50" s="47">
        <f t="shared" si="25"/>
        <v>7.3758758381677086E-2</v>
      </c>
      <c r="N50" s="61">
        <v>2021</v>
      </c>
      <c r="O50" s="61">
        <v>11</v>
      </c>
      <c r="P50" s="62" t="str">
        <f t="shared" si="21"/>
        <v>202111</v>
      </c>
      <c r="Q50" s="63">
        <f t="shared" si="26"/>
        <v>19624</v>
      </c>
      <c r="R50" s="64">
        <f t="shared" si="27"/>
        <v>7.3758758381677086E-2</v>
      </c>
      <c r="S50" s="65">
        <v>1447.4418744820312</v>
      </c>
      <c r="T50" s="65">
        <f t="shared" si="28"/>
        <v>1447</v>
      </c>
      <c r="U50" s="66"/>
      <c r="V50" s="65">
        <v>195</v>
      </c>
      <c r="W50" s="65">
        <v>36</v>
      </c>
      <c r="X50" s="67">
        <v>0</v>
      </c>
      <c r="Y50" s="67">
        <v>8</v>
      </c>
      <c r="Z50" s="67">
        <v>0</v>
      </c>
      <c r="AA50" s="65">
        <f t="shared" si="29"/>
        <v>69</v>
      </c>
      <c r="AB50" s="65">
        <f t="shared" si="22"/>
        <v>12</v>
      </c>
      <c r="AC50" s="65">
        <f t="shared" si="30"/>
        <v>570</v>
      </c>
      <c r="AD50" s="65">
        <f t="shared" si="31"/>
        <v>516</v>
      </c>
      <c r="AE50" s="65">
        <f t="shared" si="22"/>
        <v>7</v>
      </c>
      <c r="AF50" s="65">
        <f t="shared" si="22"/>
        <v>10</v>
      </c>
      <c r="AG50" s="68">
        <v>24</v>
      </c>
      <c r="AH50" s="65">
        <f t="shared" si="32"/>
        <v>1447</v>
      </c>
      <c r="AI50" s="65">
        <f>T50-X50-Y50-Z50-AG50</f>
        <v>1415</v>
      </c>
      <c r="AJ50" s="65">
        <f t="shared" si="34"/>
        <v>538</v>
      </c>
      <c r="AK50" s="65">
        <f t="shared" si="35"/>
        <v>646</v>
      </c>
      <c r="AL50" s="69">
        <f t="shared" si="36"/>
        <v>0</v>
      </c>
      <c r="AM50" s="66"/>
      <c r="AN50" s="63">
        <v>104</v>
      </c>
      <c r="AO50" s="63">
        <v>12</v>
      </c>
      <c r="AP50" s="63">
        <v>1151</v>
      </c>
      <c r="AQ50" s="63">
        <v>661</v>
      </c>
      <c r="AR50" s="63">
        <v>8</v>
      </c>
      <c r="AS50" s="63">
        <v>11</v>
      </c>
    </row>
    <row r="51" spans="1:45" x14ac:dyDescent="0.35">
      <c r="A51" s="17">
        <v>2019</v>
      </c>
      <c r="B51" s="17">
        <v>2020</v>
      </c>
      <c r="C51" s="17">
        <v>12</v>
      </c>
      <c r="D51" s="18" t="str">
        <f t="shared" si="20"/>
        <v>201912</v>
      </c>
      <c r="E51" s="18" t="str">
        <f t="shared" si="23"/>
        <v>202012</v>
      </c>
      <c r="H51" s="5" t="s">
        <v>107</v>
      </c>
      <c r="I51" s="71">
        <v>4374</v>
      </c>
      <c r="J51" s="71">
        <v>4164</v>
      </c>
      <c r="K51" s="72">
        <f t="shared" si="24"/>
        <v>4269</v>
      </c>
      <c r="L51" s="73">
        <f t="shared" si="25"/>
        <v>8.040759436449936E-2</v>
      </c>
      <c r="N51" s="61">
        <v>2021</v>
      </c>
      <c r="O51" s="61">
        <v>12</v>
      </c>
      <c r="P51" s="62" t="str">
        <f t="shared" si="21"/>
        <v>202112</v>
      </c>
      <c r="Q51" s="63">
        <f t="shared" si="26"/>
        <v>19624</v>
      </c>
      <c r="R51" s="64">
        <f t="shared" si="27"/>
        <v>8.040759436449936E-2</v>
      </c>
      <c r="S51" s="65">
        <v>1577.9186318089355</v>
      </c>
      <c r="T51" s="65">
        <f t="shared" si="28"/>
        <v>1578</v>
      </c>
      <c r="U51" s="66"/>
      <c r="V51" s="65">
        <v>214</v>
      </c>
      <c r="W51" s="65">
        <v>39</v>
      </c>
      <c r="X51" s="67">
        <v>0</v>
      </c>
      <c r="Y51" s="67">
        <v>10</v>
      </c>
      <c r="Z51" s="67">
        <v>0</v>
      </c>
      <c r="AA51" s="65">
        <f t="shared" si="29"/>
        <v>76</v>
      </c>
      <c r="AB51" s="65">
        <f t="shared" si="22"/>
        <v>14</v>
      </c>
      <c r="AC51" s="65">
        <f t="shared" si="30"/>
        <v>624</v>
      </c>
      <c r="AD51" s="65">
        <f t="shared" si="31"/>
        <v>564</v>
      </c>
      <c r="AE51" s="65">
        <f t="shared" si="22"/>
        <v>7</v>
      </c>
      <c r="AF51" s="65">
        <f t="shared" si="22"/>
        <v>11</v>
      </c>
      <c r="AG51" s="68">
        <v>19</v>
      </c>
      <c r="AH51" s="65">
        <f t="shared" si="32"/>
        <v>1578</v>
      </c>
      <c r="AI51" s="65">
        <f>T51-X51-Y51-Z51-AG51</f>
        <v>1549</v>
      </c>
      <c r="AJ51" s="65">
        <f t="shared" si="34"/>
        <v>589</v>
      </c>
      <c r="AK51" s="65">
        <f t="shared" si="35"/>
        <v>707</v>
      </c>
      <c r="AL51" s="69">
        <f t="shared" si="36"/>
        <v>0</v>
      </c>
      <c r="AM51" s="66"/>
      <c r="AN51" s="63">
        <v>110</v>
      </c>
      <c r="AO51" s="63">
        <v>17</v>
      </c>
      <c r="AP51" s="63">
        <v>1230</v>
      </c>
      <c r="AQ51" s="63">
        <v>680</v>
      </c>
      <c r="AR51" s="63">
        <v>13</v>
      </c>
      <c r="AS51" s="63">
        <v>18</v>
      </c>
    </row>
    <row r="52" spans="1:45" x14ac:dyDescent="0.35">
      <c r="I52" s="60">
        <f>SUM(I40:I51)</f>
        <v>54713</v>
      </c>
      <c r="J52" s="60">
        <f>SUM(J40:J51)</f>
        <v>51471</v>
      </c>
      <c r="K52" s="60">
        <f>SUM(K40:K51)</f>
        <v>53092</v>
      </c>
      <c r="L52" s="74">
        <f>SUM(L40:L51)</f>
        <v>1</v>
      </c>
      <c r="N52" s="17">
        <v>2022</v>
      </c>
      <c r="O52" s="17">
        <v>1</v>
      </c>
      <c r="P52" s="18" t="str">
        <f t="shared" si="21"/>
        <v>202201</v>
      </c>
      <c r="Q52" s="14">
        <f>$L$19</f>
        <v>19597</v>
      </c>
      <c r="R52" s="47">
        <f>R40</f>
        <v>8.5041060800120541E-2</v>
      </c>
      <c r="S52" s="75">
        <f>Q52*R52</f>
        <v>1666.5496684999623</v>
      </c>
      <c r="T52" s="75">
        <f t="shared" si="28"/>
        <v>1667</v>
      </c>
      <c r="V52" s="75">
        <f>ROUND(V$29*$AI52,0)</f>
        <v>226</v>
      </c>
      <c r="W52" s="75">
        <f t="shared" ref="V52:W63" si="37">ROUND(W$29*$AI52,0)</f>
        <v>40</v>
      </c>
      <c r="X52" s="70">
        <v>1</v>
      </c>
      <c r="Y52" s="70">
        <v>8</v>
      </c>
      <c r="Z52" s="76">
        <v>0</v>
      </c>
      <c r="AA52" s="75">
        <f>IF(AA$29*$AI52&lt;AN52,ROUND(AA$29*$AI52,0),AN52)</f>
        <v>81</v>
      </c>
      <c r="AB52" s="75">
        <f t="shared" ref="AB52:AF63" si="38">IF(AB$29*$AI52&lt;AO52,ROUND(AB$29*$AI52,0),AO52)</f>
        <v>14</v>
      </c>
      <c r="AC52" s="75">
        <f t="shared" si="30"/>
        <v>664</v>
      </c>
      <c r="AD52" s="75">
        <f t="shared" si="31"/>
        <v>596</v>
      </c>
      <c r="AE52" s="75">
        <f t="shared" si="38"/>
        <v>8</v>
      </c>
      <c r="AF52" s="75">
        <f t="shared" si="38"/>
        <v>11</v>
      </c>
      <c r="AG52" s="77">
        <v>18</v>
      </c>
      <c r="AH52" s="75">
        <f t="shared" si="32"/>
        <v>1667</v>
      </c>
      <c r="AI52" s="75">
        <f t="shared" si="33"/>
        <v>1640</v>
      </c>
      <c r="AJ52" s="75">
        <f t="shared" ref="AJ52:AJ63" si="39">ROUND(AJ$29*$AI52,0)</f>
        <v>621</v>
      </c>
      <c r="AK52" s="75">
        <f t="shared" si="35"/>
        <v>753</v>
      </c>
      <c r="AL52" s="78">
        <f t="shared" si="36"/>
        <v>0</v>
      </c>
      <c r="AN52" s="14">
        <v>114</v>
      </c>
      <c r="AO52" s="14">
        <v>21</v>
      </c>
      <c r="AP52" s="14">
        <v>1274</v>
      </c>
      <c r="AQ52" s="14">
        <v>686</v>
      </c>
      <c r="AR52" s="14">
        <v>17</v>
      </c>
      <c r="AS52" s="14">
        <v>21</v>
      </c>
    </row>
    <row r="53" spans="1:45" x14ac:dyDescent="0.35">
      <c r="N53" s="17">
        <v>2022</v>
      </c>
      <c r="O53" s="17">
        <v>2</v>
      </c>
      <c r="P53" s="18" t="str">
        <f t="shared" si="21"/>
        <v>202202</v>
      </c>
      <c r="Q53" s="14">
        <f t="shared" ref="Q53:Q63" si="40">$L$19</f>
        <v>19597</v>
      </c>
      <c r="R53" s="47">
        <f t="shared" ref="R53:R116" si="41">R41</f>
        <v>8.3402395841181351E-2</v>
      </c>
      <c r="S53" s="75">
        <f t="shared" ref="S53:S116" si="42">Q53*R53</f>
        <v>1634.4367512996309</v>
      </c>
      <c r="T53" s="79">
        <f t="shared" si="28"/>
        <v>1634</v>
      </c>
      <c r="V53" s="75">
        <f t="shared" si="37"/>
        <v>221</v>
      </c>
      <c r="W53" s="75">
        <f t="shared" si="37"/>
        <v>40</v>
      </c>
      <c r="X53" s="76">
        <v>0</v>
      </c>
      <c r="Y53" s="79">
        <v>10</v>
      </c>
      <c r="Z53" s="76">
        <v>0</v>
      </c>
      <c r="AA53" s="75">
        <f t="shared" ref="AA53:AA63" si="43">IF(AA$29*$AI53&lt;AN53,ROUND(AA$29*$AI53,0),AN53)</f>
        <v>79</v>
      </c>
      <c r="AB53" s="75">
        <f t="shared" si="38"/>
        <v>14</v>
      </c>
      <c r="AC53" s="75">
        <f t="shared" si="30"/>
        <v>650</v>
      </c>
      <c r="AD53" s="75">
        <f t="shared" si="31"/>
        <v>583</v>
      </c>
      <c r="AE53" s="75">
        <f t="shared" si="38"/>
        <v>8</v>
      </c>
      <c r="AF53" s="75">
        <f t="shared" si="38"/>
        <v>11</v>
      </c>
      <c r="AG53" s="77">
        <v>18</v>
      </c>
      <c r="AH53" s="75">
        <f t="shared" si="32"/>
        <v>1634</v>
      </c>
      <c r="AI53" s="75">
        <f t="shared" si="33"/>
        <v>1606</v>
      </c>
      <c r="AJ53" s="75">
        <f t="shared" si="39"/>
        <v>608</v>
      </c>
      <c r="AK53" s="75">
        <f t="shared" si="35"/>
        <v>737</v>
      </c>
      <c r="AL53" s="78">
        <f t="shared" si="36"/>
        <v>0</v>
      </c>
      <c r="AN53" s="14">
        <v>107</v>
      </c>
      <c r="AO53" s="14">
        <v>20</v>
      </c>
      <c r="AP53" s="14">
        <v>1253</v>
      </c>
      <c r="AQ53" s="14">
        <v>670</v>
      </c>
      <c r="AR53" s="14">
        <v>20</v>
      </c>
      <c r="AS53" s="14">
        <v>25</v>
      </c>
    </row>
    <row r="54" spans="1:45" x14ac:dyDescent="0.35">
      <c r="N54" s="17">
        <v>2022</v>
      </c>
      <c r="O54" s="17">
        <v>3</v>
      </c>
      <c r="P54" s="18" t="str">
        <f t="shared" si="21"/>
        <v>202203</v>
      </c>
      <c r="Q54" s="14">
        <f t="shared" si="40"/>
        <v>19597</v>
      </c>
      <c r="R54" s="47">
        <f t="shared" si="41"/>
        <v>7.9079710690876215E-2</v>
      </c>
      <c r="S54" s="75">
        <f t="shared" si="42"/>
        <v>1549.7250904091011</v>
      </c>
      <c r="T54" s="79">
        <f t="shared" si="28"/>
        <v>1550</v>
      </c>
      <c r="V54" s="75">
        <f t="shared" si="37"/>
        <v>209</v>
      </c>
      <c r="W54" s="75">
        <f t="shared" si="37"/>
        <v>37</v>
      </c>
      <c r="X54" s="76">
        <v>0</v>
      </c>
      <c r="Y54" s="79">
        <v>10</v>
      </c>
      <c r="Z54" s="76">
        <v>0</v>
      </c>
      <c r="AA54" s="75">
        <f t="shared" si="43"/>
        <v>75</v>
      </c>
      <c r="AB54" s="75">
        <f t="shared" si="38"/>
        <v>13</v>
      </c>
      <c r="AC54" s="75">
        <f t="shared" si="30"/>
        <v>616</v>
      </c>
      <c r="AD54" s="75">
        <f t="shared" si="31"/>
        <v>552</v>
      </c>
      <c r="AE54" s="75">
        <f t="shared" si="38"/>
        <v>7</v>
      </c>
      <c r="AF54" s="75">
        <f t="shared" si="38"/>
        <v>10</v>
      </c>
      <c r="AG54" s="77">
        <v>21</v>
      </c>
      <c r="AH54" s="75">
        <f t="shared" si="32"/>
        <v>1550</v>
      </c>
      <c r="AI54" s="75">
        <f t="shared" si="33"/>
        <v>1519</v>
      </c>
      <c r="AJ54" s="75">
        <f t="shared" si="39"/>
        <v>575</v>
      </c>
      <c r="AK54" s="75">
        <f t="shared" si="35"/>
        <v>698</v>
      </c>
      <c r="AL54" s="78">
        <f t="shared" si="36"/>
        <v>0</v>
      </c>
      <c r="AN54" s="14">
        <v>102</v>
      </c>
      <c r="AO54" s="14">
        <v>20</v>
      </c>
      <c r="AP54" s="14">
        <v>1191</v>
      </c>
      <c r="AQ54" s="14">
        <v>691</v>
      </c>
      <c r="AR54" s="14">
        <v>15</v>
      </c>
      <c r="AS54" s="14">
        <v>19</v>
      </c>
    </row>
    <row r="55" spans="1:45" x14ac:dyDescent="0.35">
      <c r="N55" s="17">
        <v>2022</v>
      </c>
      <c r="O55" s="17">
        <v>4</v>
      </c>
      <c r="P55" s="18" t="str">
        <f t="shared" si="21"/>
        <v>202204</v>
      </c>
      <c r="Q55" s="14">
        <f t="shared" si="40"/>
        <v>19597</v>
      </c>
      <c r="R55" s="47">
        <f t="shared" si="41"/>
        <v>7.3918857831688389E-2</v>
      </c>
      <c r="S55" s="75">
        <f t="shared" si="42"/>
        <v>1448.5878569275974</v>
      </c>
      <c r="T55" s="79">
        <f t="shared" si="28"/>
        <v>1449</v>
      </c>
      <c r="V55" s="75">
        <f t="shared" si="37"/>
        <v>196</v>
      </c>
      <c r="W55" s="75">
        <f t="shared" si="37"/>
        <v>35</v>
      </c>
      <c r="X55" s="76">
        <v>0</v>
      </c>
      <c r="Y55" s="79">
        <v>9</v>
      </c>
      <c r="Z55" s="76">
        <v>0</v>
      </c>
      <c r="AA55" s="75">
        <f t="shared" si="43"/>
        <v>70</v>
      </c>
      <c r="AB55" s="75">
        <f t="shared" si="38"/>
        <v>12</v>
      </c>
      <c r="AC55" s="75">
        <f t="shared" si="30"/>
        <v>574</v>
      </c>
      <c r="AD55" s="75">
        <f t="shared" si="31"/>
        <v>516</v>
      </c>
      <c r="AE55" s="75">
        <f t="shared" si="38"/>
        <v>7</v>
      </c>
      <c r="AF55" s="75">
        <f t="shared" si="38"/>
        <v>10</v>
      </c>
      <c r="AG55" s="77">
        <v>20</v>
      </c>
      <c r="AH55" s="75">
        <f t="shared" si="32"/>
        <v>1449</v>
      </c>
      <c r="AI55" s="75">
        <f t="shared" si="33"/>
        <v>1420</v>
      </c>
      <c r="AJ55" s="75">
        <f t="shared" si="39"/>
        <v>538</v>
      </c>
      <c r="AK55" s="75">
        <f t="shared" si="35"/>
        <v>651</v>
      </c>
      <c r="AL55" s="78">
        <f t="shared" si="36"/>
        <v>0</v>
      </c>
      <c r="AN55" s="14">
        <v>95</v>
      </c>
      <c r="AO55" s="14">
        <v>18</v>
      </c>
      <c r="AP55" s="14">
        <v>1171</v>
      </c>
      <c r="AQ55" s="14">
        <v>669</v>
      </c>
      <c r="AR55" s="14">
        <v>15</v>
      </c>
      <c r="AS55" s="14">
        <v>13</v>
      </c>
    </row>
    <row r="56" spans="1:45" x14ac:dyDescent="0.35">
      <c r="N56" s="17">
        <v>2022</v>
      </c>
      <c r="O56" s="17">
        <v>5</v>
      </c>
      <c r="P56" s="18" t="str">
        <f t="shared" si="21"/>
        <v>202205</v>
      </c>
      <c r="Q56" s="14">
        <f t="shared" si="40"/>
        <v>19597</v>
      </c>
      <c r="R56" s="47">
        <f t="shared" si="41"/>
        <v>7.0622692684396901E-2</v>
      </c>
      <c r="S56" s="75">
        <f t="shared" si="42"/>
        <v>1383.9929085361262</v>
      </c>
      <c r="T56" s="79">
        <f t="shared" si="28"/>
        <v>1384</v>
      </c>
      <c r="V56" s="75">
        <f t="shared" si="37"/>
        <v>186</v>
      </c>
      <c r="W56" s="75">
        <f t="shared" si="37"/>
        <v>33</v>
      </c>
      <c r="X56" s="76">
        <v>0</v>
      </c>
      <c r="Y56" s="79">
        <v>8</v>
      </c>
      <c r="Z56" s="76">
        <v>0</v>
      </c>
      <c r="AA56" s="75">
        <f t="shared" si="43"/>
        <v>66</v>
      </c>
      <c r="AB56" s="75">
        <f t="shared" si="38"/>
        <v>12</v>
      </c>
      <c r="AC56" s="75">
        <f t="shared" si="30"/>
        <v>548</v>
      </c>
      <c r="AD56" s="75">
        <f t="shared" si="31"/>
        <v>491</v>
      </c>
      <c r="AE56" s="75">
        <f t="shared" si="38"/>
        <v>6</v>
      </c>
      <c r="AF56" s="75">
        <f t="shared" si="38"/>
        <v>9</v>
      </c>
      <c r="AG56" s="77">
        <v>25</v>
      </c>
      <c r="AH56" s="75">
        <f>SUM(V56:AG56)</f>
        <v>1384</v>
      </c>
      <c r="AI56" s="75">
        <f t="shared" si="33"/>
        <v>1351</v>
      </c>
      <c r="AJ56" s="75">
        <f t="shared" si="39"/>
        <v>512</v>
      </c>
      <c r="AK56" s="75">
        <f t="shared" si="35"/>
        <v>620</v>
      </c>
      <c r="AL56" s="78">
        <f t="shared" si="36"/>
        <v>0</v>
      </c>
      <c r="AN56" s="14">
        <v>97</v>
      </c>
      <c r="AO56" s="14">
        <v>18</v>
      </c>
      <c r="AP56" s="14">
        <v>1143</v>
      </c>
      <c r="AQ56" s="14">
        <v>663</v>
      </c>
      <c r="AR56" s="14">
        <v>7</v>
      </c>
      <c r="AS56" s="14">
        <v>11</v>
      </c>
    </row>
    <row r="57" spans="1:45" x14ac:dyDescent="0.35">
      <c r="N57" s="17">
        <v>2022</v>
      </c>
      <c r="O57" s="17">
        <v>6</v>
      </c>
      <c r="P57" s="18" t="str">
        <f t="shared" si="21"/>
        <v>202206</v>
      </c>
      <c r="Q57" s="14">
        <f t="shared" si="40"/>
        <v>19597</v>
      </c>
      <c r="R57" s="47">
        <f t="shared" si="41"/>
        <v>8.2347622994048061E-2</v>
      </c>
      <c r="S57" s="75">
        <f t="shared" si="42"/>
        <v>1613.7663678143599</v>
      </c>
      <c r="T57" s="79">
        <f t="shared" si="28"/>
        <v>1614</v>
      </c>
      <c r="V57" s="75">
        <f t="shared" si="37"/>
        <v>218</v>
      </c>
      <c r="W57" s="75">
        <f t="shared" si="37"/>
        <v>39</v>
      </c>
      <c r="X57" s="76">
        <v>0</v>
      </c>
      <c r="Y57" s="79">
        <v>8</v>
      </c>
      <c r="Z57" s="76">
        <v>0</v>
      </c>
      <c r="AA57" s="75">
        <f t="shared" si="43"/>
        <v>78</v>
      </c>
      <c r="AB57" s="75">
        <f t="shared" si="38"/>
        <v>14</v>
      </c>
      <c r="AC57" s="75">
        <f t="shared" si="30"/>
        <v>641</v>
      </c>
      <c r="AD57" s="75">
        <f t="shared" si="31"/>
        <v>574</v>
      </c>
      <c r="AE57" s="75">
        <f t="shared" si="38"/>
        <v>7</v>
      </c>
      <c r="AF57" s="75">
        <f t="shared" si="38"/>
        <v>11</v>
      </c>
      <c r="AG57" s="77">
        <v>24</v>
      </c>
      <c r="AH57" s="75">
        <f t="shared" si="32"/>
        <v>1614</v>
      </c>
      <c r="AI57" s="75">
        <f t="shared" si="33"/>
        <v>1582</v>
      </c>
      <c r="AJ57" s="75">
        <f t="shared" si="39"/>
        <v>599</v>
      </c>
      <c r="AK57" s="75">
        <f t="shared" si="35"/>
        <v>726</v>
      </c>
      <c r="AL57" s="78">
        <f t="shared" si="36"/>
        <v>0</v>
      </c>
      <c r="AN57" s="14">
        <v>120</v>
      </c>
      <c r="AO57" s="14">
        <v>23</v>
      </c>
      <c r="AP57" s="14">
        <v>1309</v>
      </c>
      <c r="AQ57" s="14">
        <v>753</v>
      </c>
      <c r="AR57" s="14">
        <v>10</v>
      </c>
      <c r="AS57" s="14">
        <v>11</v>
      </c>
    </row>
    <row r="58" spans="1:45" x14ac:dyDescent="0.35">
      <c r="N58" s="17">
        <v>2022</v>
      </c>
      <c r="O58" s="17">
        <v>7</v>
      </c>
      <c r="P58" s="18" t="str">
        <f t="shared" si="21"/>
        <v>202207</v>
      </c>
      <c r="Q58" s="14">
        <f t="shared" si="40"/>
        <v>19597</v>
      </c>
      <c r="R58" s="47">
        <f t="shared" si="41"/>
        <v>9.7274542303925265E-2</v>
      </c>
      <c r="S58" s="75">
        <f t="shared" si="42"/>
        <v>1906.2892055300235</v>
      </c>
      <c r="T58" s="79">
        <f t="shared" si="28"/>
        <v>1906</v>
      </c>
      <c r="V58" s="75">
        <f t="shared" si="37"/>
        <v>257</v>
      </c>
      <c r="W58" s="75">
        <f t="shared" si="37"/>
        <v>46</v>
      </c>
      <c r="X58" s="76">
        <v>0</v>
      </c>
      <c r="Y58" s="79">
        <v>9</v>
      </c>
      <c r="Z58" s="76">
        <v>0</v>
      </c>
      <c r="AA58" s="75">
        <f t="shared" si="43"/>
        <v>92</v>
      </c>
      <c r="AB58" s="75">
        <f t="shared" si="38"/>
        <v>16</v>
      </c>
      <c r="AC58" s="75">
        <f t="shared" si="30"/>
        <v>757</v>
      </c>
      <c r="AD58" s="75">
        <f t="shared" si="31"/>
        <v>680</v>
      </c>
      <c r="AE58" s="75">
        <f t="shared" si="38"/>
        <v>9</v>
      </c>
      <c r="AF58" s="75">
        <f t="shared" si="38"/>
        <v>11</v>
      </c>
      <c r="AG58" s="77">
        <v>29</v>
      </c>
      <c r="AH58" s="75">
        <f t="shared" si="32"/>
        <v>1906</v>
      </c>
      <c r="AI58" s="75">
        <f t="shared" si="33"/>
        <v>1868</v>
      </c>
      <c r="AJ58" s="75">
        <f t="shared" si="39"/>
        <v>707</v>
      </c>
      <c r="AK58" s="75">
        <f t="shared" si="35"/>
        <v>858</v>
      </c>
      <c r="AL58" s="78">
        <f t="shared" si="36"/>
        <v>0</v>
      </c>
      <c r="AN58" s="14">
        <v>159</v>
      </c>
      <c r="AO58" s="14">
        <v>23</v>
      </c>
      <c r="AP58" s="14">
        <v>1448</v>
      </c>
      <c r="AQ58" s="14">
        <v>795</v>
      </c>
      <c r="AR58" s="14">
        <v>10</v>
      </c>
      <c r="AS58" s="14">
        <v>11</v>
      </c>
    </row>
    <row r="59" spans="1:45" x14ac:dyDescent="0.35">
      <c r="N59" s="17">
        <v>2022</v>
      </c>
      <c r="O59" s="17">
        <v>8</v>
      </c>
      <c r="P59" s="18" t="str">
        <f t="shared" si="21"/>
        <v>202208</v>
      </c>
      <c r="Q59" s="14">
        <f t="shared" si="40"/>
        <v>19597</v>
      </c>
      <c r="R59" s="47">
        <f t="shared" si="41"/>
        <v>0.10002448579823703</v>
      </c>
      <c r="S59" s="75">
        <f t="shared" si="42"/>
        <v>1960.179848188051</v>
      </c>
      <c r="T59" s="79">
        <f t="shared" si="28"/>
        <v>1960</v>
      </c>
      <c r="V59" s="75">
        <f t="shared" si="37"/>
        <v>265</v>
      </c>
      <c r="W59" s="75">
        <f t="shared" si="37"/>
        <v>47</v>
      </c>
      <c r="X59" s="76">
        <v>0</v>
      </c>
      <c r="Y59" s="79">
        <v>9</v>
      </c>
      <c r="Z59" s="76">
        <v>0</v>
      </c>
      <c r="AA59" s="75">
        <f t="shared" si="43"/>
        <v>94</v>
      </c>
      <c r="AB59" s="75">
        <f t="shared" si="38"/>
        <v>17</v>
      </c>
      <c r="AC59" s="75">
        <f t="shared" si="30"/>
        <v>780</v>
      </c>
      <c r="AD59" s="75">
        <f t="shared" si="31"/>
        <v>699</v>
      </c>
      <c r="AE59" s="75">
        <f t="shared" si="38"/>
        <v>9</v>
      </c>
      <c r="AF59" s="75">
        <f t="shared" si="38"/>
        <v>12</v>
      </c>
      <c r="AG59" s="77">
        <v>28</v>
      </c>
      <c r="AH59" s="75">
        <f t="shared" si="32"/>
        <v>1960</v>
      </c>
      <c r="AI59" s="75">
        <f t="shared" si="33"/>
        <v>1923</v>
      </c>
      <c r="AJ59" s="75">
        <f t="shared" si="39"/>
        <v>728</v>
      </c>
      <c r="AK59" s="75">
        <f t="shared" si="35"/>
        <v>883</v>
      </c>
      <c r="AL59" s="78">
        <f t="shared" si="36"/>
        <v>0</v>
      </c>
      <c r="AN59" s="14">
        <v>172</v>
      </c>
      <c r="AO59" s="14">
        <v>26</v>
      </c>
      <c r="AP59" s="14">
        <v>1463</v>
      </c>
      <c r="AQ59" s="14">
        <v>826</v>
      </c>
      <c r="AR59" s="14">
        <v>11</v>
      </c>
      <c r="AS59" s="14">
        <v>12</v>
      </c>
    </row>
    <row r="60" spans="1:45" x14ac:dyDescent="0.35">
      <c r="N60" s="17">
        <v>2022</v>
      </c>
      <c r="O60" s="17">
        <v>9</v>
      </c>
      <c r="P60" s="18" t="str">
        <f t="shared" si="21"/>
        <v>202209</v>
      </c>
      <c r="Q60" s="14">
        <f t="shared" si="40"/>
        <v>19597</v>
      </c>
      <c r="R60" s="47">
        <f t="shared" si="41"/>
        <v>9.5767723950877723E-2</v>
      </c>
      <c r="S60" s="75">
        <f t="shared" si="42"/>
        <v>1876.7600862653508</v>
      </c>
      <c r="T60" s="79">
        <f t="shared" si="28"/>
        <v>1877</v>
      </c>
      <c r="V60" s="75">
        <f t="shared" si="37"/>
        <v>254</v>
      </c>
      <c r="W60" s="75">
        <f t="shared" si="37"/>
        <v>45</v>
      </c>
      <c r="X60" s="76">
        <v>0</v>
      </c>
      <c r="Y60" s="79">
        <v>9</v>
      </c>
      <c r="Z60" s="76">
        <v>0</v>
      </c>
      <c r="AA60" s="75">
        <f t="shared" si="43"/>
        <v>91</v>
      </c>
      <c r="AB60" s="75">
        <f t="shared" si="38"/>
        <v>16</v>
      </c>
      <c r="AC60" s="75">
        <f t="shared" si="30"/>
        <v>748</v>
      </c>
      <c r="AD60" s="75">
        <f t="shared" si="31"/>
        <v>672</v>
      </c>
      <c r="AE60" s="75">
        <f t="shared" si="38"/>
        <v>8</v>
      </c>
      <c r="AF60" s="75">
        <f t="shared" si="38"/>
        <v>11</v>
      </c>
      <c r="AG60" s="77">
        <v>23</v>
      </c>
      <c r="AH60" s="75">
        <f t="shared" si="32"/>
        <v>1877</v>
      </c>
      <c r="AI60" s="75">
        <f t="shared" si="33"/>
        <v>1845</v>
      </c>
      <c r="AJ60" s="75">
        <f t="shared" si="39"/>
        <v>699</v>
      </c>
      <c r="AK60" s="75">
        <f t="shared" si="35"/>
        <v>847</v>
      </c>
      <c r="AL60" s="78">
        <f t="shared" si="36"/>
        <v>0</v>
      </c>
      <c r="AN60" s="14">
        <v>158</v>
      </c>
      <c r="AO60" s="14">
        <v>26</v>
      </c>
      <c r="AP60" s="14">
        <v>1435</v>
      </c>
      <c r="AQ60" s="14">
        <v>800</v>
      </c>
      <c r="AR60" s="14">
        <v>8</v>
      </c>
      <c r="AS60" s="14">
        <v>11</v>
      </c>
    </row>
    <row r="61" spans="1:45" x14ac:dyDescent="0.35">
      <c r="N61" s="17">
        <v>2022</v>
      </c>
      <c r="O61" s="17">
        <v>10</v>
      </c>
      <c r="P61" s="18" t="str">
        <f t="shared" si="21"/>
        <v>202210</v>
      </c>
      <c r="Q61" s="14">
        <f t="shared" si="40"/>
        <v>19597</v>
      </c>
      <c r="R61" s="47">
        <f t="shared" si="41"/>
        <v>7.8354554358472092E-2</v>
      </c>
      <c r="S61" s="75">
        <f t="shared" si="42"/>
        <v>1535.5142017629776</v>
      </c>
      <c r="T61" s="80">
        <f>ROUND(S61,0)-1</f>
        <v>1535</v>
      </c>
      <c r="V61" s="75">
        <f t="shared" si="37"/>
        <v>207</v>
      </c>
      <c r="W61" s="75">
        <f t="shared" si="37"/>
        <v>37</v>
      </c>
      <c r="X61" s="76">
        <v>0</v>
      </c>
      <c r="Y61" s="79">
        <v>9</v>
      </c>
      <c r="Z61" s="76">
        <v>0</v>
      </c>
      <c r="AA61" s="75">
        <f t="shared" si="43"/>
        <v>74</v>
      </c>
      <c r="AB61" s="75">
        <f t="shared" si="38"/>
        <v>13</v>
      </c>
      <c r="AC61" s="75">
        <f t="shared" si="30"/>
        <v>608</v>
      </c>
      <c r="AD61" s="75">
        <f t="shared" si="31"/>
        <v>548</v>
      </c>
      <c r="AE61" s="75">
        <f t="shared" si="38"/>
        <v>7</v>
      </c>
      <c r="AF61" s="75">
        <f t="shared" si="38"/>
        <v>8</v>
      </c>
      <c r="AG61" s="77">
        <v>24</v>
      </c>
      <c r="AH61" s="75">
        <f t="shared" si="32"/>
        <v>1535</v>
      </c>
      <c r="AI61" s="75">
        <f t="shared" si="33"/>
        <v>1502</v>
      </c>
      <c r="AJ61" s="75">
        <f t="shared" si="39"/>
        <v>569</v>
      </c>
      <c r="AK61" s="75">
        <f t="shared" si="35"/>
        <v>689</v>
      </c>
      <c r="AL61" s="78">
        <f t="shared" si="36"/>
        <v>0</v>
      </c>
      <c r="AN61" s="14">
        <v>124</v>
      </c>
      <c r="AO61" s="14">
        <v>19</v>
      </c>
      <c r="AP61" s="14">
        <v>1191</v>
      </c>
      <c r="AQ61" s="14">
        <v>745</v>
      </c>
      <c r="AR61" s="14">
        <v>8</v>
      </c>
      <c r="AS61" s="14">
        <v>8</v>
      </c>
    </row>
    <row r="62" spans="1:45" x14ac:dyDescent="0.35">
      <c r="N62" s="17">
        <v>2022</v>
      </c>
      <c r="O62" s="17">
        <v>11</v>
      </c>
      <c r="P62" s="18" t="str">
        <f t="shared" si="21"/>
        <v>202211</v>
      </c>
      <c r="Q62" s="14">
        <f t="shared" si="40"/>
        <v>19597</v>
      </c>
      <c r="R62" s="47">
        <f t="shared" si="41"/>
        <v>7.3758758381677086E-2</v>
      </c>
      <c r="S62" s="75">
        <f t="shared" si="42"/>
        <v>1445.4503880057259</v>
      </c>
      <c r="T62" s="79">
        <f t="shared" si="28"/>
        <v>1445</v>
      </c>
      <c r="V62" s="75">
        <f t="shared" si="37"/>
        <v>194</v>
      </c>
      <c r="W62" s="75">
        <f t="shared" si="37"/>
        <v>35</v>
      </c>
      <c r="X62" s="76">
        <v>0</v>
      </c>
      <c r="Y62" s="79">
        <v>8</v>
      </c>
      <c r="Z62" s="76">
        <v>0</v>
      </c>
      <c r="AA62" s="75">
        <f t="shared" si="43"/>
        <v>69</v>
      </c>
      <c r="AB62" s="75">
        <f t="shared" si="38"/>
        <v>12</v>
      </c>
      <c r="AC62" s="75">
        <f t="shared" si="30"/>
        <v>572</v>
      </c>
      <c r="AD62" s="75">
        <f t="shared" si="31"/>
        <v>513</v>
      </c>
      <c r="AE62" s="75">
        <f t="shared" si="38"/>
        <v>7</v>
      </c>
      <c r="AF62" s="75">
        <f t="shared" si="38"/>
        <v>10</v>
      </c>
      <c r="AG62" s="77">
        <v>25</v>
      </c>
      <c r="AH62" s="75">
        <f t="shared" si="32"/>
        <v>1445</v>
      </c>
      <c r="AI62" s="75">
        <f t="shared" si="33"/>
        <v>1412</v>
      </c>
      <c r="AJ62" s="75">
        <f t="shared" si="39"/>
        <v>535</v>
      </c>
      <c r="AK62" s="75">
        <f t="shared" si="35"/>
        <v>648</v>
      </c>
      <c r="AL62" s="78">
        <f t="shared" si="36"/>
        <v>0</v>
      </c>
      <c r="AN62" s="14">
        <v>105</v>
      </c>
      <c r="AO62" s="14">
        <v>12</v>
      </c>
      <c r="AP62" s="14">
        <v>1160</v>
      </c>
      <c r="AQ62" s="14">
        <v>666</v>
      </c>
      <c r="AR62" s="14">
        <v>8</v>
      </c>
      <c r="AS62" s="14">
        <v>10</v>
      </c>
    </row>
    <row r="63" spans="1:45" x14ac:dyDescent="0.35">
      <c r="N63" s="17">
        <v>2022</v>
      </c>
      <c r="O63" s="17">
        <v>12</v>
      </c>
      <c r="P63" s="18" t="str">
        <f t="shared" si="21"/>
        <v>202212</v>
      </c>
      <c r="Q63" s="14">
        <f t="shared" si="40"/>
        <v>19597</v>
      </c>
      <c r="R63" s="47">
        <f t="shared" si="41"/>
        <v>8.040759436449936E-2</v>
      </c>
      <c r="S63" s="75">
        <f t="shared" si="42"/>
        <v>1575.7476267610939</v>
      </c>
      <c r="T63" s="79">
        <f t="shared" si="28"/>
        <v>1576</v>
      </c>
      <c r="V63" s="75">
        <f t="shared" si="37"/>
        <v>213</v>
      </c>
      <c r="W63" s="75">
        <f t="shared" si="37"/>
        <v>38</v>
      </c>
      <c r="X63" s="76">
        <v>0</v>
      </c>
      <c r="Y63" s="79">
        <v>10</v>
      </c>
      <c r="Z63" s="76">
        <v>0</v>
      </c>
      <c r="AA63" s="75">
        <f t="shared" si="43"/>
        <v>76</v>
      </c>
      <c r="AB63" s="75">
        <f t="shared" si="38"/>
        <v>14</v>
      </c>
      <c r="AC63" s="75">
        <f t="shared" si="30"/>
        <v>626</v>
      </c>
      <c r="AD63" s="75">
        <f t="shared" si="31"/>
        <v>560</v>
      </c>
      <c r="AE63" s="75">
        <f t="shared" si="38"/>
        <v>7</v>
      </c>
      <c r="AF63" s="75">
        <f t="shared" si="38"/>
        <v>11</v>
      </c>
      <c r="AG63" s="77">
        <v>21</v>
      </c>
      <c r="AH63" s="75">
        <f t="shared" si="32"/>
        <v>1576</v>
      </c>
      <c r="AI63" s="75">
        <f t="shared" si="33"/>
        <v>1545</v>
      </c>
      <c r="AJ63" s="75">
        <f t="shared" si="39"/>
        <v>585</v>
      </c>
      <c r="AK63" s="75">
        <f t="shared" si="35"/>
        <v>709</v>
      </c>
      <c r="AL63" s="78">
        <f t="shared" si="36"/>
        <v>0</v>
      </c>
      <c r="AN63" s="14">
        <v>110</v>
      </c>
      <c r="AO63" s="14">
        <v>17</v>
      </c>
      <c r="AP63" s="14">
        <v>1224</v>
      </c>
      <c r="AQ63" s="14">
        <v>677</v>
      </c>
      <c r="AR63" s="14">
        <v>13</v>
      </c>
      <c r="AS63" s="14">
        <v>17</v>
      </c>
    </row>
    <row r="64" spans="1:45" x14ac:dyDescent="0.35">
      <c r="N64" s="61">
        <v>2023</v>
      </c>
      <c r="O64" s="61">
        <v>1</v>
      </c>
      <c r="P64" s="62" t="str">
        <f t="shared" si="21"/>
        <v>202301</v>
      </c>
      <c r="Q64" s="63">
        <f>$L$20</f>
        <v>19676</v>
      </c>
      <c r="R64" s="64">
        <f t="shared" si="41"/>
        <v>8.5041060800120541E-2</v>
      </c>
      <c r="S64" s="65">
        <f t="shared" si="42"/>
        <v>1673.2679123031717</v>
      </c>
      <c r="T64" s="67">
        <f t="shared" si="28"/>
        <v>1673</v>
      </c>
      <c r="U64" s="66"/>
      <c r="V64" s="65">
        <f t="shared" ref="V64:W75" si="44">ROUND(V$30*$AI64,0)</f>
        <v>231</v>
      </c>
      <c r="W64" s="65">
        <f t="shared" si="44"/>
        <v>41</v>
      </c>
      <c r="X64" s="67">
        <f>X52</f>
        <v>1</v>
      </c>
      <c r="Y64" s="67">
        <f t="shared" ref="Y64:Z64" si="45">Y52</f>
        <v>8</v>
      </c>
      <c r="Z64" s="67">
        <f t="shared" si="45"/>
        <v>0</v>
      </c>
      <c r="AA64" s="65">
        <f>IF(AA$30*$AI64&lt;AN64,ROUND(AA$30*$AI64,0),AN64)</f>
        <v>81</v>
      </c>
      <c r="AB64" s="65">
        <f t="shared" ref="AB64:AF75" si="46">IF(AB$30*$AI64&lt;AO64,ROUND(AB$30*$AI64,0),AO64)</f>
        <v>14</v>
      </c>
      <c r="AC64" s="65">
        <f t="shared" si="30"/>
        <v>663</v>
      </c>
      <c r="AD64" s="65">
        <f t="shared" si="31"/>
        <v>595</v>
      </c>
      <c r="AE64" s="65">
        <f t="shared" si="46"/>
        <v>8</v>
      </c>
      <c r="AF64" s="65">
        <f t="shared" si="46"/>
        <v>11</v>
      </c>
      <c r="AG64" s="68">
        <v>20</v>
      </c>
      <c r="AH64" s="65">
        <f t="shared" si="32"/>
        <v>1673</v>
      </c>
      <c r="AI64" s="65">
        <f t="shared" si="33"/>
        <v>1644</v>
      </c>
      <c r="AJ64" s="65">
        <f t="shared" ref="AJ64:AJ75" si="47">ROUND(AJ$30*$AI64,0)</f>
        <v>620</v>
      </c>
      <c r="AK64" s="65">
        <f t="shared" si="35"/>
        <v>752</v>
      </c>
      <c r="AL64" s="69">
        <f t="shared" si="36"/>
        <v>0</v>
      </c>
      <c r="AM64" s="66"/>
      <c r="AN64" s="63">
        <v>113</v>
      </c>
      <c r="AO64" s="63">
        <v>21</v>
      </c>
      <c r="AP64" s="63">
        <v>1302</v>
      </c>
      <c r="AQ64" s="63">
        <v>700</v>
      </c>
      <c r="AR64" s="63">
        <v>17</v>
      </c>
      <c r="AS64" s="63">
        <v>19</v>
      </c>
    </row>
    <row r="65" spans="14:45" x14ac:dyDescent="0.35">
      <c r="N65" s="61">
        <v>2023</v>
      </c>
      <c r="O65" s="61">
        <v>2</v>
      </c>
      <c r="P65" s="62" t="str">
        <f t="shared" si="21"/>
        <v>202302</v>
      </c>
      <c r="Q65" s="63">
        <f t="shared" ref="Q65:Q75" si="48">$L$20</f>
        <v>19676</v>
      </c>
      <c r="R65" s="64">
        <f t="shared" si="41"/>
        <v>8.3402395841181351E-2</v>
      </c>
      <c r="S65" s="65">
        <f t="shared" si="42"/>
        <v>1641.0255405710843</v>
      </c>
      <c r="T65" s="67">
        <f t="shared" si="28"/>
        <v>1641</v>
      </c>
      <c r="U65" s="66"/>
      <c r="V65" s="65">
        <f t="shared" si="44"/>
        <v>227</v>
      </c>
      <c r="W65" s="65">
        <f t="shared" si="44"/>
        <v>40</v>
      </c>
      <c r="X65" s="67">
        <f t="shared" ref="X65:Z75" si="49">X53</f>
        <v>0</v>
      </c>
      <c r="Y65" s="67">
        <f t="shared" si="49"/>
        <v>10</v>
      </c>
      <c r="Z65" s="67">
        <f t="shared" si="49"/>
        <v>0</v>
      </c>
      <c r="AA65" s="65">
        <f t="shared" ref="AA65:AA75" si="50">IF(AA$30*$AI65&lt;AN65,ROUND(AA$30*$AI65,0),AN65)</f>
        <v>79</v>
      </c>
      <c r="AB65" s="65">
        <f t="shared" si="46"/>
        <v>14</v>
      </c>
      <c r="AC65" s="65">
        <f t="shared" si="30"/>
        <v>650</v>
      </c>
      <c r="AD65" s="65">
        <f t="shared" si="31"/>
        <v>582</v>
      </c>
      <c r="AE65" s="65">
        <f t="shared" si="46"/>
        <v>8</v>
      </c>
      <c r="AF65" s="65">
        <f t="shared" si="46"/>
        <v>11</v>
      </c>
      <c r="AG65" s="68">
        <v>20</v>
      </c>
      <c r="AH65" s="65">
        <f t="shared" si="32"/>
        <v>1641</v>
      </c>
      <c r="AI65" s="65">
        <f t="shared" si="33"/>
        <v>1611</v>
      </c>
      <c r="AJ65" s="65">
        <f t="shared" si="47"/>
        <v>607</v>
      </c>
      <c r="AK65" s="65">
        <f t="shared" si="35"/>
        <v>737</v>
      </c>
      <c r="AL65" s="69">
        <f t="shared" si="36"/>
        <v>0</v>
      </c>
      <c r="AM65" s="66"/>
      <c r="AN65" s="63">
        <v>106</v>
      </c>
      <c r="AO65" s="63">
        <v>20</v>
      </c>
      <c r="AP65" s="63">
        <v>1273</v>
      </c>
      <c r="AQ65" s="63">
        <v>681</v>
      </c>
      <c r="AR65" s="63">
        <v>19</v>
      </c>
      <c r="AS65" s="63">
        <v>23</v>
      </c>
    </row>
    <row r="66" spans="14:45" x14ac:dyDescent="0.35">
      <c r="N66" s="61">
        <v>2023</v>
      </c>
      <c r="O66" s="61">
        <v>3</v>
      </c>
      <c r="P66" s="62" t="str">
        <f t="shared" si="21"/>
        <v>202303</v>
      </c>
      <c r="Q66" s="63">
        <f t="shared" si="48"/>
        <v>19676</v>
      </c>
      <c r="R66" s="64">
        <f t="shared" si="41"/>
        <v>7.9079710690876215E-2</v>
      </c>
      <c r="S66" s="65">
        <f>Q66*R66</f>
        <v>1555.9723875536804</v>
      </c>
      <c r="T66" s="67">
        <f t="shared" si="28"/>
        <v>1556</v>
      </c>
      <c r="U66" s="66"/>
      <c r="V66" s="65">
        <f t="shared" si="44"/>
        <v>214</v>
      </c>
      <c r="W66" s="65">
        <f t="shared" si="44"/>
        <v>38</v>
      </c>
      <c r="X66" s="67">
        <f t="shared" si="49"/>
        <v>0</v>
      </c>
      <c r="Y66" s="67">
        <f t="shared" si="49"/>
        <v>10</v>
      </c>
      <c r="Z66" s="67">
        <f t="shared" si="49"/>
        <v>0</v>
      </c>
      <c r="AA66" s="65">
        <f t="shared" si="50"/>
        <v>75</v>
      </c>
      <c r="AB66" s="65">
        <f t="shared" si="46"/>
        <v>13</v>
      </c>
      <c r="AC66" s="65">
        <f t="shared" si="30"/>
        <v>615</v>
      </c>
      <c r="AD66" s="65">
        <f t="shared" si="31"/>
        <v>551</v>
      </c>
      <c r="AE66" s="65">
        <f t="shared" si="46"/>
        <v>7</v>
      </c>
      <c r="AF66" s="65">
        <f t="shared" si="46"/>
        <v>10</v>
      </c>
      <c r="AG66" s="68">
        <v>23</v>
      </c>
      <c r="AH66" s="65">
        <f t="shared" si="32"/>
        <v>1556</v>
      </c>
      <c r="AI66" s="65">
        <f t="shared" si="33"/>
        <v>1523</v>
      </c>
      <c r="AJ66" s="65">
        <f t="shared" si="47"/>
        <v>574</v>
      </c>
      <c r="AK66" s="65">
        <f t="shared" si="35"/>
        <v>697</v>
      </c>
      <c r="AL66" s="69">
        <f t="shared" si="36"/>
        <v>0</v>
      </c>
      <c r="AM66" s="66"/>
      <c r="AN66" s="63">
        <v>101</v>
      </c>
      <c r="AO66" s="63">
        <v>19</v>
      </c>
      <c r="AP66" s="63">
        <v>1212</v>
      </c>
      <c r="AQ66" s="63">
        <v>702</v>
      </c>
      <c r="AR66" s="63">
        <v>14</v>
      </c>
      <c r="AS66" s="63">
        <v>18</v>
      </c>
    </row>
    <row r="67" spans="14:45" x14ac:dyDescent="0.35">
      <c r="N67" s="61">
        <v>2023</v>
      </c>
      <c r="O67" s="61">
        <v>4</v>
      </c>
      <c r="P67" s="62" t="str">
        <f t="shared" si="21"/>
        <v>202304</v>
      </c>
      <c r="Q67" s="63">
        <f t="shared" si="48"/>
        <v>19676</v>
      </c>
      <c r="R67" s="64">
        <f t="shared" si="41"/>
        <v>7.3918857831688389E-2</v>
      </c>
      <c r="S67" s="65">
        <f t="shared" si="42"/>
        <v>1454.4274466963006</v>
      </c>
      <c r="T67" s="80">
        <f>ROUND(S67,0)+1</f>
        <v>1455</v>
      </c>
      <c r="U67" s="66"/>
      <c r="V67" s="65">
        <f t="shared" si="44"/>
        <v>200</v>
      </c>
      <c r="W67" s="65">
        <f t="shared" si="44"/>
        <v>35</v>
      </c>
      <c r="X67" s="67">
        <f t="shared" si="49"/>
        <v>0</v>
      </c>
      <c r="Y67" s="67">
        <f t="shared" si="49"/>
        <v>9</v>
      </c>
      <c r="Z67" s="67">
        <f t="shared" si="49"/>
        <v>0</v>
      </c>
      <c r="AA67" s="65">
        <f t="shared" si="50"/>
        <v>70</v>
      </c>
      <c r="AB67" s="65">
        <f t="shared" si="46"/>
        <v>12</v>
      </c>
      <c r="AC67" s="65">
        <f t="shared" si="30"/>
        <v>576</v>
      </c>
      <c r="AD67" s="65">
        <f t="shared" si="31"/>
        <v>515</v>
      </c>
      <c r="AE67" s="65">
        <f t="shared" si="46"/>
        <v>7</v>
      </c>
      <c r="AF67" s="65">
        <f t="shared" si="46"/>
        <v>10</v>
      </c>
      <c r="AG67" s="68">
        <v>21</v>
      </c>
      <c r="AH67" s="65">
        <f t="shared" si="32"/>
        <v>1455</v>
      </c>
      <c r="AI67" s="65">
        <f t="shared" si="33"/>
        <v>1425</v>
      </c>
      <c r="AJ67" s="65">
        <f t="shared" si="47"/>
        <v>537</v>
      </c>
      <c r="AK67" s="65">
        <f t="shared" si="35"/>
        <v>653</v>
      </c>
      <c r="AL67" s="69">
        <f t="shared" si="36"/>
        <v>0</v>
      </c>
      <c r="AM67" s="66"/>
      <c r="AN67" s="63">
        <v>91</v>
      </c>
      <c r="AO67" s="63">
        <v>17</v>
      </c>
      <c r="AP67" s="63">
        <v>1112</v>
      </c>
      <c r="AQ67" s="63">
        <v>635</v>
      </c>
      <c r="AR67" s="63">
        <v>14</v>
      </c>
      <c r="AS67" s="63">
        <v>12</v>
      </c>
    </row>
    <row r="68" spans="14:45" x14ac:dyDescent="0.35">
      <c r="N68" s="61">
        <v>2023</v>
      </c>
      <c r="O68" s="61">
        <v>5</v>
      </c>
      <c r="P68" s="62" t="str">
        <f t="shared" si="21"/>
        <v>202305</v>
      </c>
      <c r="Q68" s="63">
        <f t="shared" si="48"/>
        <v>19676</v>
      </c>
      <c r="R68" s="64">
        <f t="shared" si="41"/>
        <v>7.0622692684396901E-2</v>
      </c>
      <c r="S68" s="65">
        <f t="shared" si="42"/>
        <v>1389.5721012581935</v>
      </c>
      <c r="T68" s="67">
        <f t="shared" si="28"/>
        <v>1390</v>
      </c>
      <c r="U68" s="66"/>
      <c r="V68" s="65">
        <f t="shared" si="44"/>
        <v>191</v>
      </c>
      <c r="W68" s="65">
        <f t="shared" si="44"/>
        <v>34</v>
      </c>
      <c r="X68" s="67">
        <f t="shared" si="49"/>
        <v>0</v>
      </c>
      <c r="Y68" s="67">
        <f t="shared" si="49"/>
        <v>8</v>
      </c>
      <c r="Z68" s="67">
        <f t="shared" si="49"/>
        <v>0</v>
      </c>
      <c r="AA68" s="65">
        <f t="shared" si="50"/>
        <v>66</v>
      </c>
      <c r="AB68" s="65">
        <f t="shared" si="46"/>
        <v>12</v>
      </c>
      <c r="AC68" s="65">
        <f t="shared" si="30"/>
        <v>548</v>
      </c>
      <c r="AD68" s="65">
        <f t="shared" si="31"/>
        <v>490</v>
      </c>
      <c r="AE68" s="65">
        <f t="shared" si="46"/>
        <v>6</v>
      </c>
      <c r="AF68" s="65">
        <f t="shared" si="46"/>
        <v>9</v>
      </c>
      <c r="AG68" s="68">
        <v>26</v>
      </c>
      <c r="AH68" s="65">
        <f t="shared" si="32"/>
        <v>1390</v>
      </c>
      <c r="AI68" s="65">
        <f t="shared" si="33"/>
        <v>1356</v>
      </c>
      <c r="AJ68" s="65">
        <f t="shared" si="47"/>
        <v>511</v>
      </c>
      <c r="AK68" s="65">
        <f t="shared" si="35"/>
        <v>620</v>
      </c>
      <c r="AL68" s="69">
        <f t="shared" si="36"/>
        <v>0</v>
      </c>
      <c r="AM68" s="66"/>
      <c r="AN68" s="63">
        <v>94</v>
      </c>
      <c r="AO68" s="63">
        <v>17</v>
      </c>
      <c r="AP68" s="63">
        <v>1092</v>
      </c>
      <c r="AQ68" s="63">
        <v>634</v>
      </c>
      <c r="AR68" s="63">
        <v>7</v>
      </c>
      <c r="AS68" s="63">
        <v>11</v>
      </c>
    </row>
    <row r="69" spans="14:45" x14ac:dyDescent="0.35">
      <c r="N69" s="61">
        <v>2023</v>
      </c>
      <c r="O69" s="61">
        <v>6</v>
      </c>
      <c r="P69" s="62" t="str">
        <f t="shared" si="21"/>
        <v>202306</v>
      </c>
      <c r="Q69" s="63">
        <f t="shared" si="48"/>
        <v>19676</v>
      </c>
      <c r="R69" s="64">
        <f t="shared" si="41"/>
        <v>8.2347622994048061E-2</v>
      </c>
      <c r="S69" s="65">
        <f t="shared" si="42"/>
        <v>1620.2718300308898</v>
      </c>
      <c r="T69" s="67">
        <f t="shared" si="28"/>
        <v>1620</v>
      </c>
      <c r="U69" s="66"/>
      <c r="V69" s="65">
        <f t="shared" si="44"/>
        <v>223</v>
      </c>
      <c r="W69" s="65">
        <f t="shared" si="44"/>
        <v>39</v>
      </c>
      <c r="X69" s="67">
        <f t="shared" si="49"/>
        <v>0</v>
      </c>
      <c r="Y69" s="67">
        <f t="shared" si="49"/>
        <v>8</v>
      </c>
      <c r="Z69" s="67">
        <f t="shared" si="49"/>
        <v>0</v>
      </c>
      <c r="AA69" s="65">
        <f t="shared" si="50"/>
        <v>78</v>
      </c>
      <c r="AB69" s="65">
        <f t="shared" si="46"/>
        <v>14</v>
      </c>
      <c r="AC69" s="65">
        <f t="shared" si="30"/>
        <v>641</v>
      </c>
      <c r="AD69" s="65">
        <f t="shared" si="31"/>
        <v>573</v>
      </c>
      <c r="AE69" s="65">
        <f t="shared" si="46"/>
        <v>7</v>
      </c>
      <c r="AF69" s="65">
        <f t="shared" si="46"/>
        <v>11</v>
      </c>
      <c r="AG69" s="68">
        <v>26</v>
      </c>
      <c r="AH69" s="65">
        <f t="shared" si="32"/>
        <v>1620</v>
      </c>
      <c r="AI69" s="65">
        <f t="shared" si="33"/>
        <v>1586</v>
      </c>
      <c r="AJ69" s="65">
        <f t="shared" si="47"/>
        <v>598</v>
      </c>
      <c r="AK69" s="65">
        <f t="shared" si="35"/>
        <v>726</v>
      </c>
      <c r="AL69" s="69">
        <f t="shared" si="36"/>
        <v>0</v>
      </c>
      <c r="AM69" s="66"/>
      <c r="AN69" s="63">
        <v>119</v>
      </c>
      <c r="AO69" s="63">
        <v>22</v>
      </c>
      <c r="AP69" s="63">
        <v>1279</v>
      </c>
      <c r="AQ69" s="63">
        <v>736</v>
      </c>
      <c r="AR69" s="63">
        <v>9</v>
      </c>
      <c r="AS69" s="63">
        <v>11</v>
      </c>
    </row>
    <row r="70" spans="14:45" x14ac:dyDescent="0.35">
      <c r="N70" s="61">
        <v>2023</v>
      </c>
      <c r="O70" s="61">
        <v>7</v>
      </c>
      <c r="P70" s="62" t="str">
        <f t="shared" si="21"/>
        <v>202307</v>
      </c>
      <c r="Q70" s="63">
        <f t="shared" si="48"/>
        <v>19676</v>
      </c>
      <c r="R70" s="64">
        <f t="shared" si="41"/>
        <v>9.7274542303925265E-2</v>
      </c>
      <c r="S70" s="65">
        <f t="shared" si="42"/>
        <v>1913.9738943720336</v>
      </c>
      <c r="T70" s="67">
        <f t="shared" si="28"/>
        <v>1914</v>
      </c>
      <c r="U70" s="66"/>
      <c r="V70" s="65">
        <f t="shared" si="44"/>
        <v>264</v>
      </c>
      <c r="W70" s="65">
        <f t="shared" si="44"/>
        <v>46</v>
      </c>
      <c r="X70" s="67">
        <f t="shared" si="49"/>
        <v>0</v>
      </c>
      <c r="Y70" s="67">
        <f t="shared" si="49"/>
        <v>9</v>
      </c>
      <c r="Z70" s="67">
        <f t="shared" si="49"/>
        <v>0</v>
      </c>
      <c r="AA70" s="65">
        <f t="shared" si="50"/>
        <v>92</v>
      </c>
      <c r="AB70" s="65">
        <f t="shared" si="46"/>
        <v>16</v>
      </c>
      <c r="AC70" s="65">
        <f t="shared" si="30"/>
        <v>756</v>
      </c>
      <c r="AD70" s="65">
        <f t="shared" si="31"/>
        <v>681</v>
      </c>
      <c r="AE70" s="65">
        <f t="shared" si="46"/>
        <v>9</v>
      </c>
      <c r="AF70" s="65">
        <f t="shared" si="46"/>
        <v>10</v>
      </c>
      <c r="AG70" s="68">
        <v>31</v>
      </c>
      <c r="AH70" s="65">
        <f t="shared" si="32"/>
        <v>1914</v>
      </c>
      <c r="AI70" s="65">
        <f t="shared" si="33"/>
        <v>1874</v>
      </c>
      <c r="AJ70" s="65">
        <f t="shared" si="47"/>
        <v>707</v>
      </c>
      <c r="AK70" s="65">
        <f t="shared" si="35"/>
        <v>857</v>
      </c>
      <c r="AL70" s="69">
        <f t="shared" si="36"/>
        <v>0</v>
      </c>
      <c r="AM70" s="66"/>
      <c r="AN70" s="63">
        <v>157</v>
      </c>
      <c r="AO70" s="63">
        <v>22</v>
      </c>
      <c r="AP70" s="63">
        <v>1425</v>
      </c>
      <c r="AQ70" s="63">
        <v>782</v>
      </c>
      <c r="AR70" s="63">
        <v>10</v>
      </c>
      <c r="AS70" s="63">
        <v>10</v>
      </c>
    </row>
    <row r="71" spans="14:45" x14ac:dyDescent="0.35">
      <c r="N71" s="61">
        <v>2023</v>
      </c>
      <c r="O71" s="61">
        <v>8</v>
      </c>
      <c r="P71" s="62" t="str">
        <f t="shared" si="21"/>
        <v>202308</v>
      </c>
      <c r="Q71" s="63">
        <f t="shared" si="48"/>
        <v>19676</v>
      </c>
      <c r="R71" s="64">
        <f t="shared" si="41"/>
        <v>0.10002448579823703</v>
      </c>
      <c r="S71" s="65">
        <f t="shared" si="42"/>
        <v>1968.0817825661118</v>
      </c>
      <c r="T71" s="67">
        <f t="shared" si="28"/>
        <v>1968</v>
      </c>
      <c r="U71" s="66"/>
      <c r="V71" s="65">
        <f t="shared" si="44"/>
        <v>271</v>
      </c>
      <c r="W71" s="65">
        <f t="shared" si="44"/>
        <v>48</v>
      </c>
      <c r="X71" s="67">
        <f t="shared" si="49"/>
        <v>0</v>
      </c>
      <c r="Y71" s="67">
        <f t="shared" si="49"/>
        <v>9</v>
      </c>
      <c r="Z71" s="67">
        <f t="shared" si="49"/>
        <v>0</v>
      </c>
      <c r="AA71" s="65">
        <f t="shared" si="50"/>
        <v>94</v>
      </c>
      <c r="AB71" s="65">
        <f t="shared" si="46"/>
        <v>17</v>
      </c>
      <c r="AC71" s="65">
        <f t="shared" si="30"/>
        <v>780</v>
      </c>
      <c r="AD71" s="65">
        <f t="shared" si="31"/>
        <v>698</v>
      </c>
      <c r="AE71" s="65">
        <f t="shared" si="46"/>
        <v>9</v>
      </c>
      <c r="AF71" s="65">
        <f t="shared" si="46"/>
        <v>12</v>
      </c>
      <c r="AG71" s="68">
        <v>30</v>
      </c>
      <c r="AH71" s="65">
        <f t="shared" si="32"/>
        <v>1968</v>
      </c>
      <c r="AI71" s="65">
        <f t="shared" si="33"/>
        <v>1929</v>
      </c>
      <c r="AJ71" s="65">
        <f t="shared" si="47"/>
        <v>727</v>
      </c>
      <c r="AK71" s="65">
        <f t="shared" si="35"/>
        <v>883</v>
      </c>
      <c r="AL71" s="69">
        <f t="shared" si="36"/>
        <v>0</v>
      </c>
      <c r="AM71" s="66"/>
      <c r="AN71" s="63">
        <v>171</v>
      </c>
      <c r="AO71" s="63">
        <v>26</v>
      </c>
      <c r="AP71" s="63">
        <v>1446</v>
      </c>
      <c r="AQ71" s="63">
        <v>815</v>
      </c>
      <c r="AR71" s="63">
        <v>10</v>
      </c>
      <c r="AS71" s="63">
        <v>12</v>
      </c>
    </row>
    <row r="72" spans="14:45" x14ac:dyDescent="0.35">
      <c r="N72" s="61">
        <v>2023</v>
      </c>
      <c r="O72" s="61">
        <v>9</v>
      </c>
      <c r="P72" s="62" t="str">
        <f t="shared" si="21"/>
        <v>202309</v>
      </c>
      <c r="Q72" s="63">
        <f t="shared" si="48"/>
        <v>19676</v>
      </c>
      <c r="R72" s="64">
        <f t="shared" si="41"/>
        <v>9.5767723950877723E-2</v>
      </c>
      <c r="S72" s="65">
        <f t="shared" si="42"/>
        <v>1884.3257364574702</v>
      </c>
      <c r="T72" s="67">
        <f t="shared" si="28"/>
        <v>1884</v>
      </c>
      <c r="U72" s="66"/>
      <c r="V72" s="65">
        <f t="shared" si="44"/>
        <v>260</v>
      </c>
      <c r="W72" s="65">
        <f t="shared" si="44"/>
        <v>46</v>
      </c>
      <c r="X72" s="67">
        <f t="shared" si="49"/>
        <v>0</v>
      </c>
      <c r="Y72" s="67">
        <f t="shared" si="49"/>
        <v>9</v>
      </c>
      <c r="Z72" s="67">
        <f t="shared" si="49"/>
        <v>0</v>
      </c>
      <c r="AA72" s="65">
        <f t="shared" si="50"/>
        <v>91</v>
      </c>
      <c r="AB72" s="65">
        <f t="shared" si="46"/>
        <v>16</v>
      </c>
      <c r="AC72" s="65">
        <f t="shared" si="30"/>
        <v>747</v>
      </c>
      <c r="AD72" s="65">
        <f t="shared" si="31"/>
        <v>671</v>
      </c>
      <c r="AE72" s="65">
        <f t="shared" si="46"/>
        <v>8</v>
      </c>
      <c r="AF72" s="65">
        <f t="shared" si="46"/>
        <v>11</v>
      </c>
      <c r="AG72" s="68">
        <v>25</v>
      </c>
      <c r="AH72" s="65">
        <f t="shared" si="32"/>
        <v>1884</v>
      </c>
      <c r="AI72" s="65">
        <f t="shared" si="33"/>
        <v>1850</v>
      </c>
      <c r="AJ72" s="65">
        <f t="shared" si="47"/>
        <v>698</v>
      </c>
      <c r="AK72" s="65">
        <f t="shared" si="35"/>
        <v>846</v>
      </c>
      <c r="AL72" s="69">
        <f t="shared" si="36"/>
        <v>0</v>
      </c>
      <c r="AM72" s="66"/>
      <c r="AN72" s="63">
        <v>157</v>
      </c>
      <c r="AO72" s="63">
        <v>25</v>
      </c>
      <c r="AP72" s="63">
        <v>1414</v>
      </c>
      <c r="AQ72" s="63">
        <v>789</v>
      </c>
      <c r="AR72" s="63">
        <v>8</v>
      </c>
      <c r="AS72" s="63">
        <v>11</v>
      </c>
    </row>
    <row r="73" spans="14:45" x14ac:dyDescent="0.35">
      <c r="N73" s="61">
        <v>2023</v>
      </c>
      <c r="O73" s="61">
        <v>10</v>
      </c>
      <c r="P73" s="62" t="str">
        <f t="shared" si="21"/>
        <v>202310</v>
      </c>
      <c r="Q73" s="63">
        <f t="shared" si="48"/>
        <v>19676</v>
      </c>
      <c r="R73" s="64">
        <f t="shared" si="41"/>
        <v>7.8354554358472092E-2</v>
      </c>
      <c r="S73" s="65">
        <f t="shared" si="42"/>
        <v>1541.704211557297</v>
      </c>
      <c r="T73" s="67">
        <f t="shared" si="28"/>
        <v>1542</v>
      </c>
      <c r="U73" s="66"/>
      <c r="V73" s="65">
        <f t="shared" si="44"/>
        <v>212</v>
      </c>
      <c r="W73" s="65">
        <f t="shared" si="44"/>
        <v>37</v>
      </c>
      <c r="X73" s="67">
        <f t="shared" si="49"/>
        <v>0</v>
      </c>
      <c r="Y73" s="67">
        <f t="shared" si="49"/>
        <v>9</v>
      </c>
      <c r="Z73" s="67">
        <f t="shared" si="49"/>
        <v>0</v>
      </c>
      <c r="AA73" s="65">
        <f t="shared" si="50"/>
        <v>74</v>
      </c>
      <c r="AB73" s="65">
        <f t="shared" si="46"/>
        <v>13</v>
      </c>
      <c r="AC73" s="65">
        <f t="shared" si="30"/>
        <v>609</v>
      </c>
      <c r="AD73" s="65">
        <f t="shared" si="31"/>
        <v>547</v>
      </c>
      <c r="AE73" s="65">
        <f t="shared" si="46"/>
        <v>7</v>
      </c>
      <c r="AF73" s="65">
        <f t="shared" si="46"/>
        <v>8</v>
      </c>
      <c r="AG73" s="68">
        <v>26</v>
      </c>
      <c r="AH73" s="65">
        <f t="shared" si="32"/>
        <v>1542</v>
      </c>
      <c r="AI73" s="65">
        <f t="shared" si="33"/>
        <v>1507</v>
      </c>
      <c r="AJ73" s="65">
        <f t="shared" si="47"/>
        <v>568</v>
      </c>
      <c r="AK73" s="65">
        <f t="shared" si="35"/>
        <v>690</v>
      </c>
      <c r="AL73" s="69">
        <f t="shared" si="36"/>
        <v>0</v>
      </c>
      <c r="AM73" s="66"/>
      <c r="AN73" s="63">
        <v>124</v>
      </c>
      <c r="AO73" s="63">
        <v>18</v>
      </c>
      <c r="AP73" s="63">
        <v>1190</v>
      </c>
      <c r="AQ73" s="63">
        <v>744</v>
      </c>
      <c r="AR73" s="63">
        <v>8</v>
      </c>
      <c r="AS73" s="63">
        <v>8</v>
      </c>
    </row>
    <row r="74" spans="14:45" x14ac:dyDescent="0.35">
      <c r="N74" s="61">
        <v>2023</v>
      </c>
      <c r="O74" s="61">
        <v>11</v>
      </c>
      <c r="P74" s="62" t="str">
        <f t="shared" si="21"/>
        <v>202311</v>
      </c>
      <c r="Q74" s="63">
        <f t="shared" si="48"/>
        <v>19676</v>
      </c>
      <c r="R74" s="64">
        <f t="shared" si="41"/>
        <v>7.3758758381677086E-2</v>
      </c>
      <c r="S74" s="65">
        <f t="shared" si="42"/>
        <v>1451.2773299178784</v>
      </c>
      <c r="T74" s="67">
        <f t="shared" si="28"/>
        <v>1451</v>
      </c>
      <c r="U74" s="66"/>
      <c r="V74" s="65">
        <f t="shared" si="44"/>
        <v>199</v>
      </c>
      <c r="W74" s="65">
        <f t="shared" si="44"/>
        <v>35</v>
      </c>
      <c r="X74" s="67">
        <f t="shared" si="49"/>
        <v>0</v>
      </c>
      <c r="Y74" s="67">
        <f t="shared" si="49"/>
        <v>8</v>
      </c>
      <c r="Z74" s="67">
        <f t="shared" si="49"/>
        <v>0</v>
      </c>
      <c r="AA74" s="65">
        <f t="shared" si="50"/>
        <v>69</v>
      </c>
      <c r="AB74" s="65">
        <f t="shared" si="46"/>
        <v>12</v>
      </c>
      <c r="AC74" s="65">
        <f t="shared" si="30"/>
        <v>573</v>
      </c>
      <c r="AD74" s="65">
        <f t="shared" si="31"/>
        <v>512</v>
      </c>
      <c r="AE74" s="65">
        <f t="shared" si="46"/>
        <v>7</v>
      </c>
      <c r="AF74" s="65">
        <f t="shared" si="46"/>
        <v>10</v>
      </c>
      <c r="AG74" s="68">
        <v>26</v>
      </c>
      <c r="AH74" s="65">
        <f t="shared" si="32"/>
        <v>1451</v>
      </c>
      <c r="AI74" s="65">
        <f t="shared" si="33"/>
        <v>1417</v>
      </c>
      <c r="AJ74" s="65">
        <f t="shared" si="47"/>
        <v>534</v>
      </c>
      <c r="AK74" s="65">
        <f t="shared" si="35"/>
        <v>649</v>
      </c>
      <c r="AL74" s="69">
        <f t="shared" si="36"/>
        <v>0</v>
      </c>
      <c r="AM74" s="66"/>
      <c r="AN74" s="63">
        <v>104</v>
      </c>
      <c r="AO74" s="63">
        <v>12</v>
      </c>
      <c r="AP74" s="63">
        <v>1158</v>
      </c>
      <c r="AQ74" s="63">
        <v>665</v>
      </c>
      <c r="AR74" s="63">
        <v>8</v>
      </c>
      <c r="AS74" s="63">
        <v>10</v>
      </c>
    </row>
    <row r="75" spans="14:45" x14ac:dyDescent="0.35">
      <c r="N75" s="61">
        <v>2023</v>
      </c>
      <c r="O75" s="61">
        <v>12</v>
      </c>
      <c r="P75" s="62" t="str">
        <f t="shared" si="21"/>
        <v>202312</v>
      </c>
      <c r="Q75" s="63">
        <f t="shared" si="48"/>
        <v>19676</v>
      </c>
      <c r="R75" s="64">
        <f t="shared" si="41"/>
        <v>8.040759436449936E-2</v>
      </c>
      <c r="S75" s="65">
        <f t="shared" si="42"/>
        <v>1582.0998267158893</v>
      </c>
      <c r="T75" s="67">
        <f t="shared" si="28"/>
        <v>1582</v>
      </c>
      <c r="U75" s="66"/>
      <c r="V75" s="65">
        <f t="shared" si="44"/>
        <v>218</v>
      </c>
      <c r="W75" s="65">
        <f t="shared" si="44"/>
        <v>38</v>
      </c>
      <c r="X75" s="67">
        <f t="shared" si="49"/>
        <v>0</v>
      </c>
      <c r="Y75" s="67">
        <f t="shared" si="49"/>
        <v>10</v>
      </c>
      <c r="Z75" s="67">
        <f t="shared" si="49"/>
        <v>0</v>
      </c>
      <c r="AA75" s="65">
        <f t="shared" si="50"/>
        <v>76</v>
      </c>
      <c r="AB75" s="65">
        <f t="shared" si="46"/>
        <v>14</v>
      </c>
      <c r="AC75" s="65">
        <f t="shared" si="30"/>
        <v>627</v>
      </c>
      <c r="AD75" s="65">
        <f t="shared" si="31"/>
        <v>560</v>
      </c>
      <c r="AE75" s="65">
        <f t="shared" si="46"/>
        <v>7</v>
      </c>
      <c r="AF75" s="65">
        <f t="shared" si="46"/>
        <v>11</v>
      </c>
      <c r="AG75" s="68">
        <v>21</v>
      </c>
      <c r="AH75" s="65">
        <f t="shared" si="32"/>
        <v>1582</v>
      </c>
      <c r="AI75" s="65">
        <f t="shared" si="33"/>
        <v>1551</v>
      </c>
      <c r="AJ75" s="65">
        <f t="shared" si="47"/>
        <v>585</v>
      </c>
      <c r="AK75" s="65">
        <f t="shared" si="35"/>
        <v>710</v>
      </c>
      <c r="AL75" s="69">
        <f t="shared" si="36"/>
        <v>0</v>
      </c>
      <c r="AM75" s="66"/>
      <c r="AN75" s="63">
        <v>109</v>
      </c>
      <c r="AO75" s="63">
        <v>17</v>
      </c>
      <c r="AP75" s="63">
        <v>1223</v>
      </c>
      <c r="AQ75" s="63">
        <v>676</v>
      </c>
      <c r="AR75" s="63">
        <v>13</v>
      </c>
      <c r="AS75" s="63">
        <v>16</v>
      </c>
    </row>
    <row r="76" spans="14:45" x14ac:dyDescent="0.35">
      <c r="N76" s="17">
        <v>2024</v>
      </c>
      <c r="O76" s="17">
        <v>1</v>
      </c>
      <c r="P76" s="18" t="str">
        <f t="shared" si="21"/>
        <v>202401</v>
      </c>
      <c r="Q76" s="14">
        <f>$L$21</f>
        <v>19808</v>
      </c>
      <c r="R76" s="47">
        <f t="shared" si="41"/>
        <v>8.5041060800120541E-2</v>
      </c>
      <c r="S76" s="75">
        <f t="shared" si="42"/>
        <v>1684.4933323287876</v>
      </c>
      <c r="T76" s="80">
        <f>ROUND(S76,0)+1</f>
        <v>1685</v>
      </c>
      <c r="V76" s="75">
        <f t="shared" ref="V76:W87" si="51">ROUND(V$31*$AI76,0)</f>
        <v>237</v>
      </c>
      <c r="W76" s="75">
        <f t="shared" si="51"/>
        <v>41</v>
      </c>
      <c r="X76" s="79">
        <f>X52</f>
        <v>1</v>
      </c>
      <c r="Y76" s="79">
        <f t="shared" ref="Y76:Z76" si="52">Y52</f>
        <v>8</v>
      </c>
      <c r="Z76" s="79">
        <f t="shared" si="52"/>
        <v>0</v>
      </c>
      <c r="AA76" s="75">
        <f>IF(AA$31*$AI76&lt;AN76,ROUND(AA$31*$AI76,0),AN76)</f>
        <v>81</v>
      </c>
      <c r="AB76" s="75">
        <f t="shared" ref="AB76:AF87" si="53">IF(AB$31*$AI76&lt;AO76,ROUND(AB$31*$AI76,0),AO76)</f>
        <v>15</v>
      </c>
      <c r="AC76" s="75">
        <f t="shared" si="30"/>
        <v>666</v>
      </c>
      <c r="AD76" s="75">
        <f t="shared" si="31"/>
        <v>597</v>
      </c>
      <c r="AE76" s="75">
        <f t="shared" si="53"/>
        <v>8</v>
      </c>
      <c r="AF76" s="75">
        <f t="shared" si="53"/>
        <v>11</v>
      </c>
      <c r="AG76" s="77">
        <v>20</v>
      </c>
      <c r="AH76" s="75">
        <f t="shared" si="32"/>
        <v>1685</v>
      </c>
      <c r="AI76" s="75">
        <f t="shared" si="33"/>
        <v>1656</v>
      </c>
      <c r="AJ76" s="75">
        <f t="shared" ref="AJ76:AJ87" si="54">ROUND(AJ$31*$AI76,0)</f>
        <v>623</v>
      </c>
      <c r="AK76" s="75">
        <f t="shared" si="35"/>
        <v>755</v>
      </c>
      <c r="AL76" s="78">
        <f t="shared" si="36"/>
        <v>0</v>
      </c>
      <c r="AN76" s="14">
        <v>114</v>
      </c>
      <c r="AO76" s="14">
        <v>21</v>
      </c>
      <c r="AP76" s="14">
        <v>1286</v>
      </c>
      <c r="AQ76" s="14">
        <v>692</v>
      </c>
      <c r="AR76" s="14">
        <v>16</v>
      </c>
      <c r="AS76" s="14">
        <v>19</v>
      </c>
    </row>
    <row r="77" spans="14:45" x14ac:dyDescent="0.35">
      <c r="N77" s="17">
        <v>2024</v>
      </c>
      <c r="O77" s="17">
        <v>2</v>
      </c>
      <c r="P77" s="18" t="str">
        <f t="shared" si="21"/>
        <v>202402</v>
      </c>
      <c r="Q77" s="14">
        <f t="shared" ref="Q77:Q87" si="55">$L$21</f>
        <v>19808</v>
      </c>
      <c r="R77" s="47">
        <f t="shared" si="41"/>
        <v>8.3402395841181351E-2</v>
      </c>
      <c r="S77" s="75">
        <f t="shared" si="42"/>
        <v>1652.0346568221203</v>
      </c>
      <c r="T77" s="79">
        <f t="shared" si="28"/>
        <v>1652</v>
      </c>
      <c r="V77" s="75">
        <f t="shared" si="51"/>
        <v>232</v>
      </c>
      <c r="W77" s="75">
        <f t="shared" si="51"/>
        <v>40</v>
      </c>
      <c r="X77" s="79">
        <f t="shared" ref="X77:Z87" si="56">X53</f>
        <v>0</v>
      </c>
      <c r="Y77" s="79">
        <f t="shared" si="56"/>
        <v>10</v>
      </c>
      <c r="Z77" s="79">
        <f t="shared" si="56"/>
        <v>0</v>
      </c>
      <c r="AA77" s="75">
        <f t="shared" ref="AA77:AA87" si="57">IF(AA$31*$AI77&lt;AN77,ROUND(AA$31*$AI77,0),AN77)</f>
        <v>79</v>
      </c>
      <c r="AB77" s="75">
        <f t="shared" si="53"/>
        <v>14</v>
      </c>
      <c r="AC77" s="75">
        <f t="shared" si="30"/>
        <v>653</v>
      </c>
      <c r="AD77" s="75">
        <f t="shared" si="31"/>
        <v>585</v>
      </c>
      <c r="AE77" s="75">
        <f t="shared" si="53"/>
        <v>8</v>
      </c>
      <c r="AF77" s="75">
        <f t="shared" si="53"/>
        <v>11</v>
      </c>
      <c r="AG77" s="77">
        <v>20</v>
      </c>
      <c r="AH77" s="75">
        <f t="shared" si="32"/>
        <v>1652</v>
      </c>
      <c r="AI77" s="75">
        <f t="shared" si="33"/>
        <v>1622</v>
      </c>
      <c r="AJ77" s="75">
        <f t="shared" si="54"/>
        <v>610</v>
      </c>
      <c r="AK77" s="75">
        <f t="shared" si="35"/>
        <v>740</v>
      </c>
      <c r="AL77" s="78">
        <f t="shared" si="36"/>
        <v>0</v>
      </c>
      <c r="AN77" s="14">
        <v>106</v>
      </c>
      <c r="AO77" s="14">
        <v>20</v>
      </c>
      <c r="AP77" s="14">
        <v>1257</v>
      </c>
      <c r="AQ77" s="14">
        <v>673</v>
      </c>
      <c r="AR77" s="14">
        <v>19</v>
      </c>
      <c r="AS77" s="14">
        <v>23</v>
      </c>
    </row>
    <row r="78" spans="14:45" x14ac:dyDescent="0.35">
      <c r="N78" s="17">
        <v>2024</v>
      </c>
      <c r="O78" s="17">
        <v>3</v>
      </c>
      <c r="P78" s="18" t="str">
        <f t="shared" si="21"/>
        <v>202403</v>
      </c>
      <c r="Q78" s="14">
        <f t="shared" si="55"/>
        <v>19808</v>
      </c>
      <c r="R78" s="47">
        <f t="shared" si="41"/>
        <v>7.9079710690876215E-2</v>
      </c>
      <c r="S78" s="75">
        <f t="shared" si="42"/>
        <v>1566.410909364876</v>
      </c>
      <c r="T78" s="79">
        <f t="shared" si="28"/>
        <v>1566</v>
      </c>
      <c r="V78" s="75">
        <f t="shared" si="51"/>
        <v>220</v>
      </c>
      <c r="W78" s="75">
        <f t="shared" si="51"/>
        <v>38</v>
      </c>
      <c r="X78" s="79">
        <f t="shared" si="56"/>
        <v>0</v>
      </c>
      <c r="Y78" s="79">
        <f t="shared" si="56"/>
        <v>10</v>
      </c>
      <c r="Z78" s="79">
        <f t="shared" si="56"/>
        <v>0</v>
      </c>
      <c r="AA78" s="75">
        <f t="shared" si="57"/>
        <v>75</v>
      </c>
      <c r="AB78" s="75">
        <f t="shared" si="53"/>
        <v>13</v>
      </c>
      <c r="AC78" s="75">
        <f t="shared" si="30"/>
        <v>617</v>
      </c>
      <c r="AD78" s="75">
        <f t="shared" si="31"/>
        <v>553</v>
      </c>
      <c r="AE78" s="75">
        <f t="shared" si="53"/>
        <v>7</v>
      </c>
      <c r="AF78" s="75">
        <f t="shared" si="53"/>
        <v>10</v>
      </c>
      <c r="AG78" s="77">
        <v>23</v>
      </c>
      <c r="AH78" s="75">
        <f t="shared" si="32"/>
        <v>1566</v>
      </c>
      <c r="AI78" s="75">
        <f t="shared" si="33"/>
        <v>1533</v>
      </c>
      <c r="AJ78" s="75">
        <f t="shared" si="54"/>
        <v>576</v>
      </c>
      <c r="AK78" s="75">
        <f t="shared" si="35"/>
        <v>699</v>
      </c>
      <c r="AL78" s="78">
        <f t="shared" si="36"/>
        <v>0</v>
      </c>
      <c r="AN78" s="14">
        <v>101</v>
      </c>
      <c r="AO78" s="14">
        <v>20</v>
      </c>
      <c r="AP78" s="14">
        <v>1195</v>
      </c>
      <c r="AQ78" s="14">
        <v>693</v>
      </c>
      <c r="AR78" s="14">
        <v>14</v>
      </c>
      <c r="AS78" s="14">
        <v>18</v>
      </c>
    </row>
    <row r="79" spans="14:45" x14ac:dyDescent="0.35">
      <c r="N79" s="17">
        <v>2024</v>
      </c>
      <c r="O79" s="17">
        <v>4</v>
      </c>
      <c r="P79" s="18" t="str">
        <f t="shared" si="21"/>
        <v>202404</v>
      </c>
      <c r="Q79" s="14">
        <f t="shared" si="55"/>
        <v>19808</v>
      </c>
      <c r="R79" s="47">
        <f t="shared" si="41"/>
        <v>7.3918857831688389E-2</v>
      </c>
      <c r="S79" s="75">
        <f t="shared" si="42"/>
        <v>1464.1847359300837</v>
      </c>
      <c r="T79" s="79">
        <f t="shared" si="28"/>
        <v>1464</v>
      </c>
      <c r="V79" s="75">
        <f t="shared" si="51"/>
        <v>205</v>
      </c>
      <c r="W79" s="75">
        <f t="shared" si="51"/>
        <v>36</v>
      </c>
      <c r="X79" s="79">
        <f t="shared" si="56"/>
        <v>0</v>
      </c>
      <c r="Y79" s="79">
        <f t="shared" si="56"/>
        <v>9</v>
      </c>
      <c r="Z79" s="79">
        <f t="shared" si="56"/>
        <v>0</v>
      </c>
      <c r="AA79" s="75">
        <f t="shared" si="57"/>
        <v>70</v>
      </c>
      <c r="AB79" s="75">
        <f t="shared" si="53"/>
        <v>13</v>
      </c>
      <c r="AC79" s="75">
        <f t="shared" si="30"/>
        <v>576</v>
      </c>
      <c r="AD79" s="75">
        <f t="shared" si="31"/>
        <v>516</v>
      </c>
      <c r="AE79" s="75">
        <f t="shared" si="53"/>
        <v>7</v>
      </c>
      <c r="AF79" s="75">
        <f t="shared" si="53"/>
        <v>10</v>
      </c>
      <c r="AG79" s="77">
        <v>22</v>
      </c>
      <c r="AH79" s="75">
        <f t="shared" si="32"/>
        <v>1464</v>
      </c>
      <c r="AI79" s="75">
        <f t="shared" si="33"/>
        <v>1433</v>
      </c>
      <c r="AJ79" s="75">
        <f t="shared" si="54"/>
        <v>539</v>
      </c>
      <c r="AK79" s="75">
        <f t="shared" si="35"/>
        <v>653</v>
      </c>
      <c r="AL79" s="78">
        <f t="shared" si="36"/>
        <v>0</v>
      </c>
      <c r="AN79" s="14">
        <v>94</v>
      </c>
      <c r="AO79" s="14">
        <v>17</v>
      </c>
      <c r="AP79" s="14">
        <v>1143</v>
      </c>
      <c r="AQ79" s="14">
        <v>653</v>
      </c>
      <c r="AR79" s="14">
        <v>14</v>
      </c>
      <c r="AS79" s="14">
        <v>12</v>
      </c>
    </row>
    <row r="80" spans="14:45" x14ac:dyDescent="0.35">
      <c r="N80" s="17">
        <v>2024</v>
      </c>
      <c r="O80" s="17">
        <v>5</v>
      </c>
      <c r="P80" s="18" t="str">
        <f t="shared" si="21"/>
        <v>202405</v>
      </c>
      <c r="Q80" s="14">
        <f t="shared" si="55"/>
        <v>19808</v>
      </c>
      <c r="R80" s="47">
        <f t="shared" si="41"/>
        <v>7.0622692684396901E-2</v>
      </c>
      <c r="S80" s="75">
        <f t="shared" si="42"/>
        <v>1398.8942966925338</v>
      </c>
      <c r="T80" s="79">
        <f t="shared" si="28"/>
        <v>1399</v>
      </c>
      <c r="V80" s="75">
        <f t="shared" si="51"/>
        <v>195</v>
      </c>
      <c r="W80" s="75">
        <f t="shared" si="51"/>
        <v>34</v>
      </c>
      <c r="X80" s="79">
        <f t="shared" si="56"/>
        <v>0</v>
      </c>
      <c r="Y80" s="79">
        <f t="shared" si="56"/>
        <v>8</v>
      </c>
      <c r="Z80" s="79">
        <f t="shared" si="56"/>
        <v>0</v>
      </c>
      <c r="AA80" s="75">
        <f t="shared" si="57"/>
        <v>67</v>
      </c>
      <c r="AB80" s="75">
        <f t="shared" si="53"/>
        <v>12</v>
      </c>
      <c r="AC80" s="75">
        <f t="shared" si="30"/>
        <v>549</v>
      </c>
      <c r="AD80" s="75">
        <f t="shared" si="31"/>
        <v>492</v>
      </c>
      <c r="AE80" s="75">
        <f t="shared" si="53"/>
        <v>6</v>
      </c>
      <c r="AF80" s="75">
        <f t="shared" si="53"/>
        <v>9</v>
      </c>
      <c r="AG80" s="77">
        <v>27</v>
      </c>
      <c r="AH80" s="75">
        <f t="shared" si="32"/>
        <v>1399</v>
      </c>
      <c r="AI80" s="75">
        <f t="shared" si="33"/>
        <v>1364</v>
      </c>
      <c r="AJ80" s="75">
        <f t="shared" si="54"/>
        <v>513</v>
      </c>
      <c r="AK80" s="75">
        <f t="shared" si="35"/>
        <v>622</v>
      </c>
      <c r="AL80" s="78">
        <f t="shared" si="36"/>
        <v>0</v>
      </c>
      <c r="AN80" s="14">
        <v>97</v>
      </c>
      <c r="AO80" s="14">
        <v>17</v>
      </c>
      <c r="AP80" s="14">
        <v>1120</v>
      </c>
      <c r="AQ80" s="14">
        <v>650</v>
      </c>
      <c r="AR80" s="14">
        <v>7</v>
      </c>
      <c r="AS80" s="14">
        <v>11</v>
      </c>
    </row>
    <row r="81" spans="14:45" x14ac:dyDescent="0.35">
      <c r="N81" s="17">
        <v>2024</v>
      </c>
      <c r="O81" s="17">
        <v>6</v>
      </c>
      <c r="P81" s="18" t="str">
        <f t="shared" si="21"/>
        <v>202406</v>
      </c>
      <c r="Q81" s="14">
        <f t="shared" si="55"/>
        <v>19808</v>
      </c>
      <c r="R81" s="47">
        <f t="shared" si="41"/>
        <v>8.2347622994048061E-2</v>
      </c>
      <c r="S81" s="75">
        <f t="shared" si="42"/>
        <v>1631.1417162661039</v>
      </c>
      <c r="T81" s="79">
        <f t="shared" si="28"/>
        <v>1631</v>
      </c>
      <c r="V81" s="75">
        <f t="shared" si="51"/>
        <v>229</v>
      </c>
      <c r="W81" s="75">
        <f t="shared" si="51"/>
        <v>40</v>
      </c>
      <c r="X81" s="79">
        <f t="shared" si="56"/>
        <v>0</v>
      </c>
      <c r="Y81" s="79">
        <f t="shared" si="56"/>
        <v>8</v>
      </c>
      <c r="Z81" s="79">
        <f t="shared" si="56"/>
        <v>0</v>
      </c>
      <c r="AA81" s="75">
        <f t="shared" si="57"/>
        <v>78</v>
      </c>
      <c r="AB81" s="75">
        <f t="shared" si="53"/>
        <v>14</v>
      </c>
      <c r="AC81" s="75">
        <f t="shared" si="30"/>
        <v>642</v>
      </c>
      <c r="AD81" s="75">
        <f t="shared" si="31"/>
        <v>576</v>
      </c>
      <c r="AE81" s="75">
        <f t="shared" si="53"/>
        <v>7</v>
      </c>
      <c r="AF81" s="75">
        <f t="shared" si="53"/>
        <v>11</v>
      </c>
      <c r="AG81" s="77">
        <v>26</v>
      </c>
      <c r="AH81" s="75">
        <f t="shared" si="32"/>
        <v>1631</v>
      </c>
      <c r="AI81" s="75">
        <f t="shared" si="33"/>
        <v>1597</v>
      </c>
      <c r="AJ81" s="75">
        <f t="shared" si="54"/>
        <v>601</v>
      </c>
      <c r="AK81" s="75">
        <f t="shared" si="35"/>
        <v>727</v>
      </c>
      <c r="AL81" s="78">
        <f t="shared" si="36"/>
        <v>0</v>
      </c>
      <c r="AN81" s="14">
        <v>119</v>
      </c>
      <c r="AO81" s="14">
        <v>22</v>
      </c>
      <c r="AP81" s="14">
        <v>1280</v>
      </c>
      <c r="AQ81" s="14">
        <v>737</v>
      </c>
      <c r="AR81" s="14">
        <v>9</v>
      </c>
      <c r="AS81" s="14">
        <v>11</v>
      </c>
    </row>
    <row r="82" spans="14:45" x14ac:dyDescent="0.35">
      <c r="N82" s="17">
        <v>2024</v>
      </c>
      <c r="O82" s="17">
        <v>7</v>
      </c>
      <c r="P82" s="18" t="str">
        <f t="shared" si="21"/>
        <v>202407</v>
      </c>
      <c r="Q82" s="14">
        <f t="shared" si="55"/>
        <v>19808</v>
      </c>
      <c r="R82" s="47">
        <f t="shared" si="41"/>
        <v>9.7274542303925265E-2</v>
      </c>
      <c r="S82" s="75">
        <f t="shared" si="42"/>
        <v>1926.8141339561516</v>
      </c>
      <c r="T82" s="79">
        <f t="shared" si="28"/>
        <v>1927</v>
      </c>
      <c r="V82" s="75">
        <f t="shared" si="51"/>
        <v>270</v>
      </c>
      <c r="W82" s="75">
        <f t="shared" si="51"/>
        <v>47</v>
      </c>
      <c r="X82" s="79">
        <f t="shared" si="56"/>
        <v>0</v>
      </c>
      <c r="Y82" s="79">
        <f t="shared" si="56"/>
        <v>9</v>
      </c>
      <c r="Z82" s="79">
        <f t="shared" si="56"/>
        <v>0</v>
      </c>
      <c r="AA82" s="75">
        <f t="shared" si="57"/>
        <v>92</v>
      </c>
      <c r="AB82" s="75">
        <f t="shared" si="53"/>
        <v>17</v>
      </c>
      <c r="AC82" s="75">
        <f t="shared" si="30"/>
        <v>759</v>
      </c>
      <c r="AD82" s="75">
        <f t="shared" si="31"/>
        <v>683</v>
      </c>
      <c r="AE82" s="75">
        <f t="shared" si="53"/>
        <v>9</v>
      </c>
      <c r="AF82" s="75">
        <f t="shared" si="53"/>
        <v>10</v>
      </c>
      <c r="AG82" s="77">
        <v>31</v>
      </c>
      <c r="AH82" s="75">
        <f t="shared" si="32"/>
        <v>1927</v>
      </c>
      <c r="AI82" s="75">
        <f t="shared" si="33"/>
        <v>1887</v>
      </c>
      <c r="AJ82" s="75">
        <f t="shared" si="54"/>
        <v>710</v>
      </c>
      <c r="AK82" s="75">
        <f t="shared" si="35"/>
        <v>860</v>
      </c>
      <c r="AL82" s="78">
        <f t="shared" si="36"/>
        <v>0</v>
      </c>
      <c r="AN82" s="14">
        <v>158</v>
      </c>
      <c r="AO82" s="14">
        <v>22</v>
      </c>
      <c r="AP82" s="14">
        <v>1415</v>
      </c>
      <c r="AQ82" s="14">
        <v>776</v>
      </c>
      <c r="AR82" s="14">
        <v>10</v>
      </c>
      <c r="AS82" s="14">
        <v>10</v>
      </c>
    </row>
    <row r="83" spans="14:45" x14ac:dyDescent="0.35">
      <c r="N83" s="17">
        <v>2024</v>
      </c>
      <c r="O83" s="17">
        <v>8</v>
      </c>
      <c r="P83" s="18" t="str">
        <f t="shared" si="21"/>
        <v>202408</v>
      </c>
      <c r="Q83" s="14">
        <f t="shared" si="55"/>
        <v>19808</v>
      </c>
      <c r="R83" s="47">
        <f t="shared" si="41"/>
        <v>0.10002448579823703</v>
      </c>
      <c r="S83" s="75">
        <f t="shared" si="42"/>
        <v>1981.2850146914791</v>
      </c>
      <c r="T83" s="79">
        <f t="shared" si="28"/>
        <v>1981</v>
      </c>
      <c r="V83" s="75">
        <f t="shared" si="51"/>
        <v>278</v>
      </c>
      <c r="W83" s="75">
        <f t="shared" si="51"/>
        <v>48</v>
      </c>
      <c r="X83" s="79">
        <f t="shared" si="56"/>
        <v>0</v>
      </c>
      <c r="Y83" s="79">
        <f t="shared" si="56"/>
        <v>9</v>
      </c>
      <c r="Z83" s="79">
        <f t="shared" si="56"/>
        <v>0</v>
      </c>
      <c r="AA83" s="75">
        <f t="shared" si="57"/>
        <v>95</v>
      </c>
      <c r="AB83" s="75">
        <f t="shared" si="53"/>
        <v>17</v>
      </c>
      <c r="AC83" s="75">
        <f t="shared" si="30"/>
        <v>782</v>
      </c>
      <c r="AD83" s="75">
        <f t="shared" si="31"/>
        <v>701</v>
      </c>
      <c r="AE83" s="75">
        <f t="shared" si="53"/>
        <v>9</v>
      </c>
      <c r="AF83" s="75">
        <f t="shared" si="53"/>
        <v>12</v>
      </c>
      <c r="AG83" s="77">
        <v>30</v>
      </c>
      <c r="AH83" s="75">
        <f t="shared" si="32"/>
        <v>1981</v>
      </c>
      <c r="AI83" s="75">
        <f t="shared" si="33"/>
        <v>1942</v>
      </c>
      <c r="AJ83" s="75">
        <f t="shared" si="54"/>
        <v>730</v>
      </c>
      <c r="AK83" s="75">
        <f t="shared" si="35"/>
        <v>886</v>
      </c>
      <c r="AL83" s="78">
        <f t="shared" si="36"/>
        <v>0</v>
      </c>
      <c r="AN83" s="14">
        <v>171</v>
      </c>
      <c r="AO83" s="14">
        <v>26</v>
      </c>
      <c r="AP83" s="14">
        <v>1432</v>
      </c>
      <c r="AQ83" s="14">
        <v>808</v>
      </c>
      <c r="AR83" s="14">
        <v>10</v>
      </c>
      <c r="AS83" s="14">
        <v>12</v>
      </c>
    </row>
    <row r="84" spans="14:45" x14ac:dyDescent="0.35">
      <c r="N84" s="17">
        <v>2024</v>
      </c>
      <c r="O84" s="17">
        <v>9</v>
      </c>
      <c r="P84" s="18" t="str">
        <f t="shared" si="21"/>
        <v>202409</v>
      </c>
      <c r="Q84" s="14">
        <f t="shared" si="55"/>
        <v>19808</v>
      </c>
      <c r="R84" s="47">
        <f t="shared" si="41"/>
        <v>9.5767723950877723E-2</v>
      </c>
      <c r="S84" s="75">
        <f t="shared" si="42"/>
        <v>1896.9670760189858</v>
      </c>
      <c r="T84" s="79">
        <f t="shared" si="28"/>
        <v>1897</v>
      </c>
      <c r="V84" s="75">
        <f t="shared" si="51"/>
        <v>267</v>
      </c>
      <c r="W84" s="75">
        <f t="shared" si="51"/>
        <v>46</v>
      </c>
      <c r="X84" s="79">
        <f t="shared" si="56"/>
        <v>0</v>
      </c>
      <c r="Y84" s="79">
        <f t="shared" si="56"/>
        <v>9</v>
      </c>
      <c r="Z84" s="79">
        <f t="shared" si="56"/>
        <v>0</v>
      </c>
      <c r="AA84" s="75">
        <f t="shared" si="57"/>
        <v>91</v>
      </c>
      <c r="AB84" s="75">
        <f t="shared" si="53"/>
        <v>16</v>
      </c>
      <c r="AC84" s="75">
        <f t="shared" si="30"/>
        <v>750</v>
      </c>
      <c r="AD84" s="75">
        <f t="shared" si="31"/>
        <v>675</v>
      </c>
      <c r="AE84" s="75">
        <f t="shared" si="53"/>
        <v>8</v>
      </c>
      <c r="AF84" s="75">
        <f t="shared" si="53"/>
        <v>10</v>
      </c>
      <c r="AG84" s="77">
        <v>25</v>
      </c>
      <c r="AH84" s="75">
        <f t="shared" si="32"/>
        <v>1897</v>
      </c>
      <c r="AI84" s="75">
        <f t="shared" si="33"/>
        <v>1863</v>
      </c>
      <c r="AJ84" s="75">
        <f t="shared" si="54"/>
        <v>701</v>
      </c>
      <c r="AK84" s="75">
        <f t="shared" si="35"/>
        <v>849</v>
      </c>
      <c r="AL84" s="78">
        <f t="shared" si="36"/>
        <v>0</v>
      </c>
      <c r="AN84" s="14">
        <v>158</v>
      </c>
      <c r="AO84" s="14">
        <v>26</v>
      </c>
      <c r="AP84" s="14">
        <v>1407</v>
      </c>
      <c r="AQ84" s="14">
        <v>785</v>
      </c>
      <c r="AR84" s="14">
        <v>8</v>
      </c>
      <c r="AS84" s="14">
        <v>10</v>
      </c>
    </row>
    <row r="85" spans="14:45" x14ac:dyDescent="0.35">
      <c r="N85" s="17">
        <v>2024</v>
      </c>
      <c r="O85" s="17">
        <v>10</v>
      </c>
      <c r="P85" s="18" t="str">
        <f t="shared" si="21"/>
        <v>202410</v>
      </c>
      <c r="Q85" s="14">
        <f t="shared" si="55"/>
        <v>19808</v>
      </c>
      <c r="R85" s="47">
        <f t="shared" si="41"/>
        <v>7.8354554358472092E-2</v>
      </c>
      <c r="S85" s="75">
        <f t="shared" si="42"/>
        <v>1552.0470127326153</v>
      </c>
      <c r="T85" s="79">
        <f t="shared" si="28"/>
        <v>1552</v>
      </c>
      <c r="V85" s="75">
        <f t="shared" si="51"/>
        <v>217</v>
      </c>
      <c r="W85" s="75">
        <f t="shared" si="51"/>
        <v>38</v>
      </c>
      <c r="X85" s="79">
        <f t="shared" si="56"/>
        <v>0</v>
      </c>
      <c r="Y85" s="79">
        <f t="shared" si="56"/>
        <v>9</v>
      </c>
      <c r="Z85" s="79">
        <f t="shared" si="56"/>
        <v>0</v>
      </c>
      <c r="AA85" s="75">
        <f t="shared" si="57"/>
        <v>74</v>
      </c>
      <c r="AB85" s="75">
        <f t="shared" si="53"/>
        <v>13</v>
      </c>
      <c r="AC85" s="75">
        <f t="shared" si="30"/>
        <v>611</v>
      </c>
      <c r="AD85" s="75">
        <f t="shared" si="31"/>
        <v>549</v>
      </c>
      <c r="AE85" s="75">
        <f t="shared" si="53"/>
        <v>7</v>
      </c>
      <c r="AF85" s="75">
        <f t="shared" si="53"/>
        <v>8</v>
      </c>
      <c r="AG85" s="77">
        <v>26</v>
      </c>
      <c r="AH85" s="75">
        <f t="shared" si="32"/>
        <v>1552</v>
      </c>
      <c r="AI85" s="75">
        <f t="shared" si="33"/>
        <v>1517</v>
      </c>
      <c r="AJ85" s="75">
        <f t="shared" si="54"/>
        <v>570</v>
      </c>
      <c r="AK85" s="75">
        <f t="shared" si="35"/>
        <v>692</v>
      </c>
      <c r="AL85" s="78">
        <f t="shared" si="36"/>
        <v>0</v>
      </c>
      <c r="AN85" s="14">
        <v>124</v>
      </c>
      <c r="AO85" s="14">
        <v>18</v>
      </c>
      <c r="AP85" s="14">
        <v>1158</v>
      </c>
      <c r="AQ85" s="14">
        <v>725</v>
      </c>
      <c r="AR85" s="14">
        <v>8</v>
      </c>
      <c r="AS85" s="14">
        <v>8</v>
      </c>
    </row>
    <row r="86" spans="14:45" x14ac:dyDescent="0.35">
      <c r="N86" s="17">
        <v>2024</v>
      </c>
      <c r="O86" s="17">
        <v>11</v>
      </c>
      <c r="P86" s="18" t="str">
        <f t="shared" si="21"/>
        <v>202411</v>
      </c>
      <c r="Q86" s="14">
        <f t="shared" si="55"/>
        <v>19808</v>
      </c>
      <c r="R86" s="47">
        <f t="shared" si="41"/>
        <v>7.3758758381677086E-2</v>
      </c>
      <c r="S86" s="75">
        <f t="shared" si="42"/>
        <v>1461.0134860242597</v>
      </c>
      <c r="T86" s="79">
        <f t="shared" si="28"/>
        <v>1461</v>
      </c>
      <c r="V86" s="75">
        <f t="shared" si="51"/>
        <v>205</v>
      </c>
      <c r="W86" s="75">
        <f t="shared" si="51"/>
        <v>35</v>
      </c>
      <c r="X86" s="79">
        <f t="shared" si="56"/>
        <v>0</v>
      </c>
      <c r="Y86" s="79">
        <f t="shared" si="56"/>
        <v>8</v>
      </c>
      <c r="Z86" s="79">
        <f t="shared" si="56"/>
        <v>0</v>
      </c>
      <c r="AA86" s="75">
        <f t="shared" si="57"/>
        <v>70</v>
      </c>
      <c r="AB86" s="75">
        <f t="shared" si="53"/>
        <v>12</v>
      </c>
      <c r="AC86" s="75">
        <f t="shared" si="30"/>
        <v>573</v>
      </c>
      <c r="AD86" s="75">
        <f t="shared" si="31"/>
        <v>515</v>
      </c>
      <c r="AE86" s="75">
        <f t="shared" si="53"/>
        <v>7</v>
      </c>
      <c r="AF86" s="75">
        <f t="shared" si="53"/>
        <v>10</v>
      </c>
      <c r="AG86" s="77">
        <v>26</v>
      </c>
      <c r="AH86" s="75">
        <f t="shared" si="32"/>
        <v>1461</v>
      </c>
      <c r="AI86" s="75">
        <f t="shared" si="33"/>
        <v>1427</v>
      </c>
      <c r="AJ86" s="75">
        <f t="shared" si="54"/>
        <v>537</v>
      </c>
      <c r="AK86" s="75">
        <f t="shared" si="35"/>
        <v>650</v>
      </c>
      <c r="AL86" s="78">
        <f t="shared" si="36"/>
        <v>0</v>
      </c>
      <c r="AN86" s="14">
        <v>103</v>
      </c>
      <c r="AO86" s="14">
        <v>12</v>
      </c>
      <c r="AP86" s="14">
        <v>1121</v>
      </c>
      <c r="AQ86" s="14">
        <v>643</v>
      </c>
      <c r="AR86" s="14">
        <v>7</v>
      </c>
      <c r="AS86" s="14">
        <v>10</v>
      </c>
    </row>
    <row r="87" spans="14:45" x14ac:dyDescent="0.35">
      <c r="N87" s="17">
        <v>2024</v>
      </c>
      <c r="O87" s="17">
        <v>12</v>
      </c>
      <c r="P87" s="18" t="str">
        <f t="shared" si="21"/>
        <v>202412</v>
      </c>
      <c r="Q87" s="14">
        <f t="shared" si="55"/>
        <v>19808</v>
      </c>
      <c r="R87" s="47">
        <f t="shared" si="41"/>
        <v>8.040759436449936E-2</v>
      </c>
      <c r="S87" s="75">
        <f t="shared" si="42"/>
        <v>1592.7136291720033</v>
      </c>
      <c r="T87" s="79">
        <f t="shared" si="28"/>
        <v>1593</v>
      </c>
      <c r="V87" s="75">
        <f t="shared" si="51"/>
        <v>224</v>
      </c>
      <c r="W87" s="75">
        <f t="shared" si="51"/>
        <v>39</v>
      </c>
      <c r="X87" s="79">
        <f t="shared" si="56"/>
        <v>0</v>
      </c>
      <c r="Y87" s="79">
        <f t="shared" si="56"/>
        <v>10</v>
      </c>
      <c r="Z87" s="79">
        <f t="shared" si="56"/>
        <v>0</v>
      </c>
      <c r="AA87" s="75">
        <f t="shared" si="57"/>
        <v>76</v>
      </c>
      <c r="AB87" s="75">
        <f t="shared" si="53"/>
        <v>14</v>
      </c>
      <c r="AC87" s="75">
        <f t="shared" si="30"/>
        <v>629</v>
      </c>
      <c r="AD87" s="75">
        <f t="shared" si="31"/>
        <v>562</v>
      </c>
      <c r="AE87" s="75">
        <f t="shared" si="53"/>
        <v>7</v>
      </c>
      <c r="AF87" s="75">
        <f t="shared" si="53"/>
        <v>11</v>
      </c>
      <c r="AG87" s="77">
        <v>21</v>
      </c>
      <c r="AH87" s="75">
        <f t="shared" si="32"/>
        <v>1593</v>
      </c>
      <c r="AI87" s="75">
        <f t="shared" si="33"/>
        <v>1562</v>
      </c>
      <c r="AJ87" s="75">
        <f t="shared" si="54"/>
        <v>587</v>
      </c>
      <c r="AK87" s="75">
        <f t="shared" si="35"/>
        <v>712</v>
      </c>
      <c r="AL87" s="78">
        <f t="shared" si="36"/>
        <v>0</v>
      </c>
      <c r="AN87" s="14">
        <v>114</v>
      </c>
      <c r="AO87" s="14">
        <v>18</v>
      </c>
      <c r="AP87" s="14">
        <v>1258</v>
      </c>
      <c r="AQ87" s="14">
        <v>695</v>
      </c>
      <c r="AR87" s="14">
        <v>13</v>
      </c>
      <c r="AS87" s="14">
        <v>16</v>
      </c>
    </row>
    <row r="88" spans="14:45" x14ac:dyDescent="0.35">
      <c r="N88" s="61">
        <v>2025</v>
      </c>
      <c r="O88" s="61">
        <v>1</v>
      </c>
      <c r="P88" s="62" t="str">
        <f t="shared" si="21"/>
        <v>202501</v>
      </c>
      <c r="Q88" s="63">
        <f>$L$22</f>
        <v>19833</v>
      </c>
      <c r="R88" s="64">
        <f t="shared" si="41"/>
        <v>8.5041060800120541E-2</v>
      </c>
      <c r="S88" s="65">
        <f t="shared" si="42"/>
        <v>1686.6193588487906</v>
      </c>
      <c r="T88" s="67">
        <f t="shared" si="28"/>
        <v>1687</v>
      </c>
      <c r="U88" s="66"/>
      <c r="V88" s="65">
        <f t="shared" ref="V88:W99" si="58">ROUND(V$32*$AI88,0)</f>
        <v>242</v>
      </c>
      <c r="W88" s="65">
        <f t="shared" si="58"/>
        <v>41</v>
      </c>
      <c r="X88" s="67">
        <f>X52</f>
        <v>1</v>
      </c>
      <c r="Y88" s="67">
        <f t="shared" ref="Y88:Z88" si="59">Y52</f>
        <v>8</v>
      </c>
      <c r="Z88" s="67">
        <f t="shared" si="59"/>
        <v>0</v>
      </c>
      <c r="AA88" s="65">
        <f>IF(AA$32*$AI88&lt;AN88,ROUND(AA$32*$AI88,0),AN88)</f>
        <v>81</v>
      </c>
      <c r="AB88" s="65">
        <f t="shared" ref="AB88:AF99" si="60">IF(AB$32*$AI88&lt;AO88,ROUND(AB$32*$AI88,0),AO88)</f>
        <v>15</v>
      </c>
      <c r="AC88" s="65">
        <f t="shared" si="30"/>
        <v>664</v>
      </c>
      <c r="AD88" s="65">
        <f t="shared" si="31"/>
        <v>596</v>
      </c>
      <c r="AE88" s="65">
        <f t="shared" si="60"/>
        <v>8</v>
      </c>
      <c r="AF88" s="65">
        <f t="shared" si="60"/>
        <v>11</v>
      </c>
      <c r="AG88" s="68">
        <v>20</v>
      </c>
      <c r="AH88" s="65">
        <f t="shared" si="32"/>
        <v>1687</v>
      </c>
      <c r="AI88" s="65">
        <f t="shared" si="33"/>
        <v>1658</v>
      </c>
      <c r="AJ88" s="65">
        <f t="shared" ref="AJ88:AJ99" si="61">ROUND(AJ$32*$AI88,0)</f>
        <v>622</v>
      </c>
      <c r="AK88" s="65">
        <f t="shared" si="35"/>
        <v>753</v>
      </c>
      <c r="AL88" s="69">
        <f t="shared" si="36"/>
        <v>0</v>
      </c>
      <c r="AM88" s="66"/>
      <c r="AN88" s="63">
        <v>114</v>
      </c>
      <c r="AO88" s="63">
        <v>22</v>
      </c>
      <c r="AP88" s="63">
        <v>1289</v>
      </c>
      <c r="AQ88" s="63">
        <v>694</v>
      </c>
      <c r="AR88" s="63">
        <v>16</v>
      </c>
      <c r="AS88" s="63">
        <v>19</v>
      </c>
    </row>
    <row r="89" spans="14:45" x14ac:dyDescent="0.35">
      <c r="N89" s="61">
        <v>2025</v>
      </c>
      <c r="O89" s="61">
        <v>2</v>
      </c>
      <c r="P89" s="62" t="str">
        <f t="shared" si="21"/>
        <v>202502</v>
      </c>
      <c r="Q89" s="63">
        <f t="shared" ref="Q89:Q99" si="62">$L$22</f>
        <v>19833</v>
      </c>
      <c r="R89" s="64">
        <f t="shared" si="41"/>
        <v>8.3402395841181351E-2</v>
      </c>
      <c r="S89" s="65">
        <f t="shared" si="42"/>
        <v>1654.1197167181497</v>
      </c>
      <c r="T89" s="67">
        <f t="shared" si="28"/>
        <v>1654</v>
      </c>
      <c r="U89" s="66"/>
      <c r="V89" s="65">
        <f t="shared" si="58"/>
        <v>237</v>
      </c>
      <c r="W89" s="65">
        <f t="shared" si="58"/>
        <v>41</v>
      </c>
      <c r="X89" s="67">
        <f t="shared" ref="X89:Z94" si="63">X53</f>
        <v>0</v>
      </c>
      <c r="Y89" s="67">
        <f t="shared" si="63"/>
        <v>10</v>
      </c>
      <c r="Z89" s="67">
        <f t="shared" si="63"/>
        <v>0</v>
      </c>
      <c r="AA89" s="65">
        <f t="shared" ref="AA89:AA99" si="64">IF(AA$32*$AI89&lt;AN89,ROUND(AA$32*$AI89,0),AN89)</f>
        <v>79</v>
      </c>
      <c r="AB89" s="65">
        <f t="shared" si="60"/>
        <v>14</v>
      </c>
      <c r="AC89" s="65">
        <f t="shared" si="30"/>
        <v>650</v>
      </c>
      <c r="AD89" s="65">
        <f t="shared" si="31"/>
        <v>584</v>
      </c>
      <c r="AE89" s="65">
        <f t="shared" si="60"/>
        <v>8</v>
      </c>
      <c r="AF89" s="65">
        <f t="shared" si="60"/>
        <v>11</v>
      </c>
      <c r="AG89" s="68">
        <v>20</v>
      </c>
      <c r="AH89" s="65">
        <f t="shared" si="32"/>
        <v>1654</v>
      </c>
      <c r="AI89" s="65">
        <f t="shared" si="33"/>
        <v>1624</v>
      </c>
      <c r="AJ89" s="65">
        <f t="shared" si="61"/>
        <v>609</v>
      </c>
      <c r="AK89" s="65">
        <f t="shared" si="35"/>
        <v>737</v>
      </c>
      <c r="AL89" s="69">
        <f t="shared" si="36"/>
        <v>0</v>
      </c>
      <c r="AM89" s="66"/>
      <c r="AN89" s="63">
        <v>108</v>
      </c>
      <c r="AO89" s="63">
        <v>21</v>
      </c>
      <c r="AP89" s="63">
        <v>1270</v>
      </c>
      <c r="AQ89" s="63">
        <v>679</v>
      </c>
      <c r="AR89" s="63">
        <v>18</v>
      </c>
      <c r="AS89" s="63">
        <v>22</v>
      </c>
    </row>
    <row r="90" spans="14:45" x14ac:dyDescent="0.35">
      <c r="N90" s="61">
        <v>2025</v>
      </c>
      <c r="O90" s="61">
        <v>3</v>
      </c>
      <c r="P90" s="62" t="str">
        <f t="shared" si="21"/>
        <v>202503</v>
      </c>
      <c r="Q90" s="63">
        <f t="shared" si="62"/>
        <v>19833</v>
      </c>
      <c r="R90" s="64">
        <f t="shared" si="41"/>
        <v>7.9079710690876215E-2</v>
      </c>
      <c r="S90" s="65">
        <f t="shared" si="42"/>
        <v>1568.3879021321479</v>
      </c>
      <c r="T90" s="67">
        <f t="shared" si="28"/>
        <v>1568</v>
      </c>
      <c r="U90" s="66"/>
      <c r="V90" s="65">
        <f t="shared" si="58"/>
        <v>224</v>
      </c>
      <c r="W90" s="65">
        <f t="shared" si="58"/>
        <v>38</v>
      </c>
      <c r="X90" s="67">
        <f t="shared" si="63"/>
        <v>0</v>
      </c>
      <c r="Y90" s="67">
        <f t="shared" si="63"/>
        <v>10</v>
      </c>
      <c r="Z90" s="67">
        <f t="shared" si="63"/>
        <v>0</v>
      </c>
      <c r="AA90" s="65">
        <f t="shared" si="64"/>
        <v>75</v>
      </c>
      <c r="AB90" s="65">
        <f t="shared" si="60"/>
        <v>13</v>
      </c>
      <c r="AC90" s="65">
        <f t="shared" si="30"/>
        <v>615</v>
      </c>
      <c r="AD90" s="65">
        <f t="shared" si="31"/>
        <v>553</v>
      </c>
      <c r="AE90" s="65">
        <f t="shared" si="60"/>
        <v>7</v>
      </c>
      <c r="AF90" s="65">
        <f t="shared" si="60"/>
        <v>10</v>
      </c>
      <c r="AG90" s="68">
        <v>23</v>
      </c>
      <c r="AH90" s="65">
        <f t="shared" si="32"/>
        <v>1568</v>
      </c>
      <c r="AI90" s="65">
        <f t="shared" si="33"/>
        <v>1535</v>
      </c>
      <c r="AJ90" s="65">
        <f t="shared" si="61"/>
        <v>576</v>
      </c>
      <c r="AK90" s="65">
        <f t="shared" si="35"/>
        <v>697</v>
      </c>
      <c r="AL90" s="69">
        <f t="shared" si="36"/>
        <v>0</v>
      </c>
      <c r="AM90" s="66"/>
      <c r="AN90" s="63">
        <v>101</v>
      </c>
      <c r="AO90" s="63">
        <v>19</v>
      </c>
      <c r="AP90" s="63">
        <v>1176</v>
      </c>
      <c r="AQ90" s="63">
        <v>681</v>
      </c>
      <c r="AR90" s="63">
        <v>14</v>
      </c>
      <c r="AS90" s="63">
        <v>17</v>
      </c>
    </row>
    <row r="91" spans="14:45" x14ac:dyDescent="0.35">
      <c r="N91" s="61">
        <v>2025</v>
      </c>
      <c r="O91" s="61">
        <v>4</v>
      </c>
      <c r="P91" s="62" t="str">
        <f t="shared" si="21"/>
        <v>202504</v>
      </c>
      <c r="Q91" s="63">
        <f t="shared" si="62"/>
        <v>19833</v>
      </c>
      <c r="R91" s="64">
        <f t="shared" si="41"/>
        <v>7.3918857831688389E-2</v>
      </c>
      <c r="S91" s="65">
        <f t="shared" si="42"/>
        <v>1466.0327073758758</v>
      </c>
      <c r="T91" s="67">
        <f t="shared" si="28"/>
        <v>1466</v>
      </c>
      <c r="U91" s="66"/>
      <c r="V91" s="65">
        <f t="shared" si="58"/>
        <v>210</v>
      </c>
      <c r="W91" s="65">
        <f t="shared" si="58"/>
        <v>36</v>
      </c>
      <c r="X91" s="67">
        <f t="shared" si="63"/>
        <v>0</v>
      </c>
      <c r="Y91" s="67">
        <f t="shared" si="63"/>
        <v>9</v>
      </c>
      <c r="Z91" s="67">
        <f t="shared" si="63"/>
        <v>0</v>
      </c>
      <c r="AA91" s="65">
        <f t="shared" si="64"/>
        <v>70</v>
      </c>
      <c r="AB91" s="65">
        <f t="shared" si="60"/>
        <v>13</v>
      </c>
      <c r="AC91" s="65">
        <f t="shared" si="30"/>
        <v>574</v>
      </c>
      <c r="AD91" s="65">
        <f t="shared" si="31"/>
        <v>515</v>
      </c>
      <c r="AE91" s="65">
        <f t="shared" si="60"/>
        <v>7</v>
      </c>
      <c r="AF91" s="65">
        <f t="shared" si="60"/>
        <v>10</v>
      </c>
      <c r="AG91" s="68">
        <v>22</v>
      </c>
      <c r="AH91" s="65">
        <f t="shared" si="32"/>
        <v>1466</v>
      </c>
      <c r="AI91" s="65">
        <f t="shared" si="33"/>
        <v>1435</v>
      </c>
      <c r="AJ91" s="65">
        <f t="shared" si="61"/>
        <v>538</v>
      </c>
      <c r="AK91" s="65">
        <f t="shared" si="35"/>
        <v>651</v>
      </c>
      <c r="AL91" s="69">
        <f t="shared" si="36"/>
        <v>0</v>
      </c>
      <c r="AM91" s="66"/>
      <c r="AN91" s="63">
        <v>95</v>
      </c>
      <c r="AO91" s="63">
        <v>17</v>
      </c>
      <c r="AP91" s="63">
        <v>1117</v>
      </c>
      <c r="AQ91" s="63">
        <v>637</v>
      </c>
      <c r="AR91" s="63">
        <v>14</v>
      </c>
      <c r="AS91" s="63">
        <v>12</v>
      </c>
    </row>
    <row r="92" spans="14:45" x14ac:dyDescent="0.35">
      <c r="N92" s="61">
        <v>2025</v>
      </c>
      <c r="O92" s="61">
        <v>5</v>
      </c>
      <c r="P92" s="62" t="str">
        <f t="shared" si="21"/>
        <v>202505</v>
      </c>
      <c r="Q92" s="63">
        <f t="shared" si="62"/>
        <v>19833</v>
      </c>
      <c r="R92" s="64">
        <f t="shared" si="41"/>
        <v>7.0622692684396901E-2</v>
      </c>
      <c r="S92" s="65">
        <f t="shared" si="42"/>
        <v>1400.6598640096438</v>
      </c>
      <c r="T92" s="67">
        <f t="shared" si="28"/>
        <v>1401</v>
      </c>
      <c r="U92" s="66"/>
      <c r="V92" s="65">
        <f t="shared" si="58"/>
        <v>199</v>
      </c>
      <c r="W92" s="65">
        <f t="shared" si="58"/>
        <v>34</v>
      </c>
      <c r="X92" s="67">
        <f t="shared" si="63"/>
        <v>0</v>
      </c>
      <c r="Y92" s="67">
        <f t="shared" si="63"/>
        <v>8</v>
      </c>
      <c r="Z92" s="67">
        <f t="shared" si="63"/>
        <v>0</v>
      </c>
      <c r="AA92" s="65">
        <f t="shared" si="64"/>
        <v>66</v>
      </c>
      <c r="AB92" s="65">
        <f t="shared" si="60"/>
        <v>12</v>
      </c>
      <c r="AC92" s="65">
        <f t="shared" si="30"/>
        <v>549</v>
      </c>
      <c r="AD92" s="65">
        <f t="shared" si="31"/>
        <v>491</v>
      </c>
      <c r="AE92" s="65">
        <f t="shared" si="60"/>
        <v>6</v>
      </c>
      <c r="AF92" s="65">
        <f t="shared" si="60"/>
        <v>9</v>
      </c>
      <c r="AG92" s="68">
        <v>27</v>
      </c>
      <c r="AH92" s="65">
        <f t="shared" si="32"/>
        <v>1401</v>
      </c>
      <c r="AI92" s="65">
        <f t="shared" si="33"/>
        <v>1366</v>
      </c>
      <c r="AJ92" s="65">
        <f t="shared" si="61"/>
        <v>512</v>
      </c>
      <c r="AK92" s="65">
        <f t="shared" si="35"/>
        <v>621</v>
      </c>
      <c r="AL92" s="69">
        <f t="shared" si="36"/>
        <v>0</v>
      </c>
      <c r="AM92" s="66"/>
      <c r="AN92" s="63">
        <v>98</v>
      </c>
      <c r="AO92" s="63">
        <v>18</v>
      </c>
      <c r="AP92" s="63">
        <v>1100</v>
      </c>
      <c r="AQ92" s="63">
        <v>638</v>
      </c>
      <c r="AR92" s="63">
        <v>7</v>
      </c>
      <c r="AS92" s="63">
        <v>10</v>
      </c>
    </row>
    <row r="93" spans="14:45" x14ac:dyDescent="0.35">
      <c r="N93" s="61">
        <v>2025</v>
      </c>
      <c r="O93" s="61">
        <v>6</v>
      </c>
      <c r="P93" s="62" t="str">
        <f t="shared" si="21"/>
        <v>202506</v>
      </c>
      <c r="Q93" s="63">
        <f t="shared" si="62"/>
        <v>19833</v>
      </c>
      <c r="R93" s="64">
        <f t="shared" si="41"/>
        <v>8.2347622994048061E-2</v>
      </c>
      <c r="S93" s="65">
        <f t="shared" si="42"/>
        <v>1633.2004068409551</v>
      </c>
      <c r="T93" s="67">
        <f t="shared" si="28"/>
        <v>1633</v>
      </c>
      <c r="U93" s="66"/>
      <c r="V93" s="65">
        <f>ROUND(V$32*$AI93,0)</f>
        <v>233</v>
      </c>
      <c r="W93" s="65">
        <f t="shared" si="58"/>
        <v>40</v>
      </c>
      <c r="X93" s="67">
        <f t="shared" si="63"/>
        <v>0</v>
      </c>
      <c r="Y93" s="67">
        <f t="shared" si="63"/>
        <v>8</v>
      </c>
      <c r="Z93" s="67">
        <f t="shared" si="63"/>
        <v>0</v>
      </c>
      <c r="AA93" s="65">
        <f t="shared" si="64"/>
        <v>78</v>
      </c>
      <c r="AB93" s="65">
        <f t="shared" si="60"/>
        <v>14</v>
      </c>
      <c r="AC93" s="65">
        <f>IF(AK93-AA93-AE93&lt;=AP93,ROUND(AK93-AA93-AE93,0),"Error")</f>
        <v>641</v>
      </c>
      <c r="AD93" s="65">
        <f t="shared" si="31"/>
        <v>576</v>
      </c>
      <c r="AE93" s="65">
        <f t="shared" si="60"/>
        <v>7</v>
      </c>
      <c r="AF93" s="65">
        <f t="shared" si="60"/>
        <v>10</v>
      </c>
      <c r="AG93" s="68">
        <v>26</v>
      </c>
      <c r="AH93" s="65">
        <f>SUM(V93:AG93)</f>
        <v>1633</v>
      </c>
      <c r="AI93" s="65">
        <f t="shared" si="33"/>
        <v>1599</v>
      </c>
      <c r="AJ93" s="65">
        <f t="shared" si="61"/>
        <v>600</v>
      </c>
      <c r="AK93" s="65">
        <f t="shared" si="35"/>
        <v>726</v>
      </c>
      <c r="AL93" s="69">
        <f t="shared" si="36"/>
        <v>0</v>
      </c>
      <c r="AM93" s="66"/>
      <c r="AN93" s="63">
        <v>120</v>
      </c>
      <c r="AO93" s="63">
        <v>22</v>
      </c>
      <c r="AP93" s="63">
        <v>1246</v>
      </c>
      <c r="AQ93" s="63">
        <v>717</v>
      </c>
      <c r="AR93" s="63">
        <v>9</v>
      </c>
      <c r="AS93" s="63">
        <v>10</v>
      </c>
    </row>
    <row r="94" spans="14:45" x14ac:dyDescent="0.35">
      <c r="N94" s="61">
        <v>2025</v>
      </c>
      <c r="O94" s="61">
        <v>7</v>
      </c>
      <c r="P94" s="62" t="str">
        <f t="shared" si="21"/>
        <v>202507</v>
      </c>
      <c r="Q94" s="63">
        <f t="shared" si="62"/>
        <v>19833</v>
      </c>
      <c r="R94" s="64">
        <f t="shared" si="41"/>
        <v>9.7274542303925265E-2</v>
      </c>
      <c r="S94" s="65">
        <f t="shared" si="42"/>
        <v>1929.2459975137499</v>
      </c>
      <c r="T94" s="67">
        <f t="shared" si="28"/>
        <v>1929</v>
      </c>
      <c r="U94" s="66"/>
      <c r="V94" s="65">
        <f>ROUND(V$32*$AI94,0)</f>
        <v>276</v>
      </c>
      <c r="W94" s="65">
        <f>ROUND(W$32*$AI94,0)</f>
        <v>47</v>
      </c>
      <c r="X94" s="67">
        <f>X58</f>
        <v>0</v>
      </c>
      <c r="Y94" s="67">
        <f t="shared" si="63"/>
        <v>9</v>
      </c>
      <c r="Z94" s="67">
        <f t="shared" si="63"/>
        <v>0</v>
      </c>
      <c r="AA94" s="65">
        <f>IF(AA$32*$AI94&lt;AN94,ROUND(AA$32*$AI94,0),AN94)</f>
        <v>92</v>
      </c>
      <c r="AB94" s="65">
        <f>IF(AB$32*$AI94&lt;AO94,ROUND(AB$32*$AI94,0),AO94)</f>
        <v>17</v>
      </c>
      <c r="AC94" s="65">
        <f>IF(AK94-AA94-AE94&lt;=AP94,ROUND(AK94-AA94-AE94,0),"Error")</f>
        <v>757</v>
      </c>
      <c r="AD94" s="65">
        <f>IF(AJ94-AB94-AF94&lt;AQ94,ROUND(AJ94-AB94-AF94,0),AQ94)</f>
        <v>681</v>
      </c>
      <c r="AE94" s="65">
        <f>IF(AE$32*$AI94&lt;AR94,ROUND(AE$32*$AI94,0),AR94)</f>
        <v>9</v>
      </c>
      <c r="AF94" s="65">
        <f>IF(AF$32*$AI94&lt;AS94,ROUND(AF$32*$AI94,0),AS94)</f>
        <v>10</v>
      </c>
      <c r="AG94" s="68">
        <v>31</v>
      </c>
      <c r="AH94" s="65">
        <f>SUM(V94:AG94)</f>
        <v>1929</v>
      </c>
      <c r="AI94" s="65">
        <f>T94-X94-Y94-Z94-AG94</f>
        <v>1889</v>
      </c>
      <c r="AJ94" s="65">
        <f>ROUND(AJ$32*$AI94,0)</f>
        <v>708</v>
      </c>
      <c r="AK94" s="65">
        <f>AI94-V94-W94-AJ94</f>
        <v>858</v>
      </c>
      <c r="AL94" s="69">
        <f>T94-AH94</f>
        <v>0</v>
      </c>
      <c r="AM94" s="66"/>
      <c r="AN94" s="63">
        <v>158</v>
      </c>
      <c r="AO94" s="63">
        <v>22</v>
      </c>
      <c r="AP94" s="63">
        <v>1395</v>
      </c>
      <c r="AQ94" s="63">
        <v>765</v>
      </c>
      <c r="AR94" s="63">
        <v>9</v>
      </c>
      <c r="AS94" s="63">
        <v>10</v>
      </c>
    </row>
    <row r="95" spans="14:45" x14ac:dyDescent="0.35">
      <c r="N95" s="61">
        <v>2025</v>
      </c>
      <c r="O95" s="61">
        <v>8</v>
      </c>
      <c r="P95" s="62" t="str">
        <f t="shared" si="21"/>
        <v>202508</v>
      </c>
      <c r="Q95" s="63">
        <f t="shared" si="62"/>
        <v>19833</v>
      </c>
      <c r="R95" s="64">
        <f t="shared" si="41"/>
        <v>0.10002448579823703</v>
      </c>
      <c r="S95" s="65">
        <f t="shared" si="42"/>
        <v>1983.7856268364351</v>
      </c>
      <c r="T95" s="67">
        <f t="shared" si="28"/>
        <v>1984</v>
      </c>
      <c r="U95" s="66"/>
      <c r="V95" s="65">
        <f t="shared" si="58"/>
        <v>284</v>
      </c>
      <c r="W95" s="65">
        <f t="shared" si="58"/>
        <v>49</v>
      </c>
      <c r="X95" s="67">
        <f t="shared" ref="X95:Z99" si="65">X59</f>
        <v>0</v>
      </c>
      <c r="Y95" s="67">
        <f t="shared" si="65"/>
        <v>9</v>
      </c>
      <c r="Z95" s="67">
        <f t="shared" si="65"/>
        <v>0</v>
      </c>
      <c r="AA95" s="65">
        <f t="shared" si="64"/>
        <v>95</v>
      </c>
      <c r="AB95" s="65">
        <f t="shared" si="60"/>
        <v>17</v>
      </c>
      <c r="AC95" s="65">
        <f t="shared" si="30"/>
        <v>779</v>
      </c>
      <c r="AD95" s="65">
        <f t="shared" si="31"/>
        <v>700</v>
      </c>
      <c r="AE95" s="65">
        <f t="shared" si="60"/>
        <v>9</v>
      </c>
      <c r="AF95" s="65">
        <f t="shared" si="60"/>
        <v>12</v>
      </c>
      <c r="AG95" s="68">
        <v>30</v>
      </c>
      <c r="AH95" s="65">
        <f t="shared" si="32"/>
        <v>1984</v>
      </c>
      <c r="AI95" s="65">
        <f t="shared" si="33"/>
        <v>1945</v>
      </c>
      <c r="AJ95" s="65">
        <f>ROUND(AJ$32*$AI95,0)</f>
        <v>729</v>
      </c>
      <c r="AK95" s="65">
        <f t="shared" si="35"/>
        <v>883</v>
      </c>
      <c r="AL95" s="69">
        <f t="shared" si="36"/>
        <v>0</v>
      </c>
      <c r="AM95" s="66"/>
      <c r="AN95" s="63">
        <v>171</v>
      </c>
      <c r="AO95" s="63">
        <v>26</v>
      </c>
      <c r="AP95" s="63">
        <v>1412</v>
      </c>
      <c r="AQ95" s="63">
        <v>796</v>
      </c>
      <c r="AR95" s="63">
        <v>10</v>
      </c>
      <c r="AS95" s="63">
        <v>12</v>
      </c>
    </row>
    <row r="96" spans="14:45" x14ac:dyDescent="0.35">
      <c r="N96" s="61">
        <v>2025</v>
      </c>
      <c r="O96" s="61">
        <v>9</v>
      </c>
      <c r="P96" s="62" t="str">
        <f t="shared" si="21"/>
        <v>202509</v>
      </c>
      <c r="Q96" s="63">
        <f t="shared" si="62"/>
        <v>19833</v>
      </c>
      <c r="R96" s="64">
        <f t="shared" si="41"/>
        <v>9.5767723950877723E-2</v>
      </c>
      <c r="S96" s="65">
        <f t="shared" si="42"/>
        <v>1899.361269117758</v>
      </c>
      <c r="T96" s="67">
        <f t="shared" si="28"/>
        <v>1899</v>
      </c>
      <c r="U96" s="66"/>
      <c r="V96" s="65">
        <f t="shared" si="58"/>
        <v>272</v>
      </c>
      <c r="W96" s="65">
        <f t="shared" si="58"/>
        <v>47</v>
      </c>
      <c r="X96" s="67">
        <f t="shared" si="65"/>
        <v>0</v>
      </c>
      <c r="Y96" s="67">
        <f t="shared" si="65"/>
        <v>9</v>
      </c>
      <c r="Z96" s="67">
        <f t="shared" si="65"/>
        <v>0</v>
      </c>
      <c r="AA96" s="65">
        <f t="shared" si="64"/>
        <v>91</v>
      </c>
      <c r="AB96" s="65">
        <f t="shared" si="60"/>
        <v>16</v>
      </c>
      <c r="AC96" s="65">
        <f t="shared" si="30"/>
        <v>748</v>
      </c>
      <c r="AD96" s="65">
        <f t="shared" si="31"/>
        <v>673</v>
      </c>
      <c r="AE96" s="65">
        <f t="shared" si="60"/>
        <v>8</v>
      </c>
      <c r="AF96" s="65">
        <f t="shared" si="60"/>
        <v>10</v>
      </c>
      <c r="AG96" s="68">
        <v>25</v>
      </c>
      <c r="AH96" s="65">
        <f t="shared" si="32"/>
        <v>1899</v>
      </c>
      <c r="AI96" s="65">
        <f t="shared" si="33"/>
        <v>1865</v>
      </c>
      <c r="AJ96" s="65">
        <f t="shared" si="61"/>
        <v>699</v>
      </c>
      <c r="AK96" s="65">
        <f t="shared" si="35"/>
        <v>847</v>
      </c>
      <c r="AL96" s="69">
        <f t="shared" si="36"/>
        <v>0</v>
      </c>
      <c r="AM96" s="66"/>
      <c r="AN96" s="63">
        <v>160</v>
      </c>
      <c r="AO96" s="63">
        <v>26</v>
      </c>
      <c r="AP96" s="63">
        <v>1404</v>
      </c>
      <c r="AQ96" s="63">
        <v>783</v>
      </c>
      <c r="AR96" s="63">
        <v>8</v>
      </c>
      <c r="AS96" s="63">
        <v>10</v>
      </c>
    </row>
    <row r="97" spans="14:45" x14ac:dyDescent="0.35">
      <c r="N97" s="61">
        <v>2025</v>
      </c>
      <c r="O97" s="61">
        <v>10</v>
      </c>
      <c r="P97" s="62" t="str">
        <f t="shared" si="21"/>
        <v>202510</v>
      </c>
      <c r="Q97" s="63">
        <f t="shared" si="62"/>
        <v>19833</v>
      </c>
      <c r="R97" s="64">
        <f t="shared" si="41"/>
        <v>7.8354554358472092E-2</v>
      </c>
      <c r="S97" s="65">
        <f t="shared" si="42"/>
        <v>1554.0058765915769</v>
      </c>
      <c r="T97" s="67">
        <f t="shared" si="28"/>
        <v>1554</v>
      </c>
      <c r="U97" s="66"/>
      <c r="V97" s="65">
        <f t="shared" si="58"/>
        <v>222</v>
      </c>
      <c r="W97" s="65">
        <f t="shared" si="58"/>
        <v>38</v>
      </c>
      <c r="X97" s="67">
        <f t="shared" si="65"/>
        <v>0</v>
      </c>
      <c r="Y97" s="67">
        <f t="shared" si="65"/>
        <v>9</v>
      </c>
      <c r="Z97" s="67">
        <f t="shared" si="65"/>
        <v>0</v>
      </c>
      <c r="AA97" s="65">
        <f t="shared" si="64"/>
        <v>74</v>
      </c>
      <c r="AB97" s="65">
        <f t="shared" si="60"/>
        <v>13</v>
      </c>
      <c r="AC97" s="65">
        <f t="shared" si="30"/>
        <v>608</v>
      </c>
      <c r="AD97" s="65">
        <f t="shared" si="31"/>
        <v>549</v>
      </c>
      <c r="AE97" s="65">
        <f t="shared" si="60"/>
        <v>7</v>
      </c>
      <c r="AF97" s="65">
        <f t="shared" si="60"/>
        <v>8</v>
      </c>
      <c r="AG97" s="68">
        <v>26</v>
      </c>
      <c r="AH97" s="65">
        <f t="shared" si="32"/>
        <v>1554</v>
      </c>
      <c r="AI97" s="65">
        <f t="shared" si="33"/>
        <v>1519</v>
      </c>
      <c r="AJ97" s="65">
        <f t="shared" si="61"/>
        <v>570</v>
      </c>
      <c r="AK97" s="65">
        <f t="shared" si="35"/>
        <v>689</v>
      </c>
      <c r="AL97" s="69">
        <f t="shared" si="36"/>
        <v>0</v>
      </c>
      <c r="AM97" s="66"/>
      <c r="AN97" s="63">
        <v>122</v>
      </c>
      <c r="AO97" s="63">
        <v>18</v>
      </c>
      <c r="AP97" s="63">
        <v>1146</v>
      </c>
      <c r="AQ97" s="63">
        <v>717</v>
      </c>
      <c r="AR97" s="63">
        <v>7</v>
      </c>
      <c r="AS97" s="63">
        <v>8</v>
      </c>
    </row>
    <row r="98" spans="14:45" x14ac:dyDescent="0.35">
      <c r="N98" s="61">
        <v>2025</v>
      </c>
      <c r="O98" s="61">
        <v>11</v>
      </c>
      <c r="P98" s="62" t="str">
        <f t="shared" si="21"/>
        <v>202511</v>
      </c>
      <c r="Q98" s="63">
        <f t="shared" si="62"/>
        <v>19833</v>
      </c>
      <c r="R98" s="64">
        <f t="shared" si="41"/>
        <v>7.3758758381677086E-2</v>
      </c>
      <c r="S98" s="65">
        <f t="shared" si="42"/>
        <v>1462.8574549838017</v>
      </c>
      <c r="T98" s="67">
        <f t="shared" si="28"/>
        <v>1463</v>
      </c>
      <c r="U98" s="66"/>
      <c r="V98" s="65">
        <f t="shared" si="58"/>
        <v>209</v>
      </c>
      <c r="W98" s="65">
        <f t="shared" si="58"/>
        <v>36</v>
      </c>
      <c r="X98" s="67">
        <f t="shared" si="65"/>
        <v>0</v>
      </c>
      <c r="Y98" s="67">
        <f t="shared" si="65"/>
        <v>8</v>
      </c>
      <c r="Z98" s="67">
        <f t="shared" si="65"/>
        <v>0</v>
      </c>
      <c r="AA98" s="65">
        <f t="shared" si="64"/>
        <v>69</v>
      </c>
      <c r="AB98" s="65">
        <f t="shared" si="60"/>
        <v>12</v>
      </c>
      <c r="AC98" s="65">
        <f t="shared" si="30"/>
        <v>572</v>
      </c>
      <c r="AD98" s="65">
        <f t="shared" si="31"/>
        <v>514</v>
      </c>
      <c r="AE98" s="65">
        <f t="shared" si="60"/>
        <v>7</v>
      </c>
      <c r="AF98" s="65">
        <f t="shared" si="60"/>
        <v>10</v>
      </c>
      <c r="AG98" s="68">
        <v>26</v>
      </c>
      <c r="AH98" s="65">
        <f t="shared" si="32"/>
        <v>1463</v>
      </c>
      <c r="AI98" s="65">
        <f t="shared" si="33"/>
        <v>1429</v>
      </c>
      <c r="AJ98" s="65">
        <f t="shared" si="61"/>
        <v>536</v>
      </c>
      <c r="AK98" s="65">
        <f t="shared" si="35"/>
        <v>648</v>
      </c>
      <c r="AL98" s="69">
        <f t="shared" si="36"/>
        <v>0</v>
      </c>
      <c r="AM98" s="66"/>
      <c r="AN98" s="63">
        <v>104</v>
      </c>
      <c r="AO98" s="63">
        <v>12</v>
      </c>
      <c r="AP98" s="63">
        <v>1125</v>
      </c>
      <c r="AQ98" s="63">
        <v>646</v>
      </c>
      <c r="AR98" s="63">
        <v>7</v>
      </c>
      <c r="AS98" s="63">
        <v>10</v>
      </c>
    </row>
    <row r="99" spans="14:45" x14ac:dyDescent="0.35">
      <c r="N99" s="61">
        <v>2025</v>
      </c>
      <c r="O99" s="61">
        <v>12</v>
      </c>
      <c r="P99" s="62" t="str">
        <f t="shared" si="21"/>
        <v>202512</v>
      </c>
      <c r="Q99" s="63">
        <f t="shared" si="62"/>
        <v>19833</v>
      </c>
      <c r="R99" s="64">
        <f t="shared" si="41"/>
        <v>8.040759436449936E-2</v>
      </c>
      <c r="S99" s="65">
        <f t="shared" si="42"/>
        <v>1594.7238190311159</v>
      </c>
      <c r="T99" s="67">
        <f t="shared" si="28"/>
        <v>1595</v>
      </c>
      <c r="U99" s="66"/>
      <c r="V99" s="65">
        <f t="shared" si="58"/>
        <v>228</v>
      </c>
      <c r="W99" s="65">
        <f t="shared" si="58"/>
        <v>39</v>
      </c>
      <c r="X99" s="67">
        <f t="shared" si="65"/>
        <v>0</v>
      </c>
      <c r="Y99" s="67">
        <f t="shared" si="65"/>
        <v>10</v>
      </c>
      <c r="Z99" s="67">
        <f t="shared" si="65"/>
        <v>0</v>
      </c>
      <c r="AA99" s="65">
        <f t="shared" si="64"/>
        <v>76</v>
      </c>
      <c r="AB99" s="65">
        <f t="shared" si="60"/>
        <v>14</v>
      </c>
      <c r="AC99" s="65">
        <f t="shared" si="30"/>
        <v>627</v>
      </c>
      <c r="AD99" s="65">
        <f t="shared" si="31"/>
        <v>562</v>
      </c>
      <c r="AE99" s="65">
        <f t="shared" si="60"/>
        <v>7</v>
      </c>
      <c r="AF99" s="65">
        <f t="shared" si="60"/>
        <v>11</v>
      </c>
      <c r="AG99" s="68">
        <v>21</v>
      </c>
      <c r="AH99" s="65">
        <f t="shared" si="32"/>
        <v>1595</v>
      </c>
      <c r="AI99" s="65">
        <f t="shared" si="33"/>
        <v>1564</v>
      </c>
      <c r="AJ99" s="65">
        <f t="shared" si="61"/>
        <v>587</v>
      </c>
      <c r="AK99" s="65">
        <f t="shared" si="35"/>
        <v>710</v>
      </c>
      <c r="AL99" s="69">
        <f t="shared" si="36"/>
        <v>0</v>
      </c>
      <c r="AM99" s="66"/>
      <c r="AN99" s="63">
        <v>111</v>
      </c>
      <c r="AO99" s="63">
        <v>17</v>
      </c>
      <c r="AP99" s="63">
        <v>1211</v>
      </c>
      <c r="AQ99" s="63">
        <v>669</v>
      </c>
      <c r="AR99" s="63">
        <v>13</v>
      </c>
      <c r="AS99" s="63">
        <v>16</v>
      </c>
    </row>
    <row r="100" spans="14:45" x14ac:dyDescent="0.35">
      <c r="N100" s="17">
        <v>2026</v>
      </c>
      <c r="O100" s="17">
        <v>1</v>
      </c>
      <c r="P100" s="18" t="str">
        <f t="shared" si="21"/>
        <v>202601</v>
      </c>
      <c r="Q100" s="14">
        <f>$L$23</f>
        <v>19911</v>
      </c>
      <c r="R100" s="47">
        <f t="shared" si="41"/>
        <v>8.5041060800120541E-2</v>
      </c>
      <c r="S100" s="75">
        <f t="shared" si="42"/>
        <v>1693.2525615912</v>
      </c>
      <c r="T100" s="79">
        <f t="shared" si="28"/>
        <v>1693</v>
      </c>
      <c r="V100" s="75">
        <f t="shared" ref="V100:W111" si="66">ROUND(V$33*$AI100,0)</f>
        <v>247</v>
      </c>
      <c r="W100" s="75">
        <f t="shared" si="66"/>
        <v>42</v>
      </c>
      <c r="X100" s="79">
        <f>X52</f>
        <v>1</v>
      </c>
      <c r="Y100" s="79">
        <f t="shared" ref="Y100:Z100" si="67">Y52</f>
        <v>8</v>
      </c>
      <c r="Z100" s="79">
        <f t="shared" si="67"/>
        <v>0</v>
      </c>
      <c r="AA100" s="75">
        <f>IF(AA$33*$AI100&lt;AN100,ROUND(AA$33*$AI100,0),AN100)</f>
        <v>81</v>
      </c>
      <c r="AB100" s="75">
        <f t="shared" ref="AB100:AF111" si="68">IF(AB$33*$AI100&lt;AO100,ROUND(AB$33*$AI100,0),AO100)</f>
        <v>15</v>
      </c>
      <c r="AC100" s="75">
        <f t="shared" si="30"/>
        <v>664</v>
      </c>
      <c r="AD100" s="75">
        <f t="shared" si="31"/>
        <v>596</v>
      </c>
      <c r="AE100" s="75">
        <f t="shared" si="68"/>
        <v>8</v>
      </c>
      <c r="AF100" s="75">
        <f t="shared" si="68"/>
        <v>11</v>
      </c>
      <c r="AG100" s="77">
        <v>20</v>
      </c>
      <c r="AH100" s="75">
        <f t="shared" si="32"/>
        <v>1693</v>
      </c>
      <c r="AI100" s="75">
        <f t="shared" si="33"/>
        <v>1664</v>
      </c>
      <c r="AJ100" s="75">
        <f t="shared" ref="AJ100:AJ111" si="69">ROUND(AJ$33*$AI100,0)</f>
        <v>622</v>
      </c>
      <c r="AK100" s="75">
        <f t="shared" si="35"/>
        <v>753</v>
      </c>
      <c r="AL100" s="78">
        <f t="shared" si="36"/>
        <v>0</v>
      </c>
      <c r="AN100" s="14">
        <v>113</v>
      </c>
      <c r="AO100" s="14">
        <v>21</v>
      </c>
      <c r="AP100" s="14">
        <v>1247</v>
      </c>
      <c r="AQ100" s="14">
        <v>671</v>
      </c>
      <c r="AR100" s="14">
        <v>16</v>
      </c>
      <c r="AS100" s="14">
        <v>18</v>
      </c>
    </row>
    <row r="101" spans="14:45" x14ac:dyDescent="0.35">
      <c r="N101" s="17">
        <v>2026</v>
      </c>
      <c r="O101" s="17">
        <v>2</v>
      </c>
      <c r="P101" s="18" t="str">
        <f t="shared" si="21"/>
        <v>202602</v>
      </c>
      <c r="Q101" s="14">
        <f t="shared" ref="Q101:Q111" si="70">$L$23</f>
        <v>19911</v>
      </c>
      <c r="R101" s="47">
        <f t="shared" si="41"/>
        <v>8.3402395841181351E-2</v>
      </c>
      <c r="S101" s="75">
        <f t="shared" si="42"/>
        <v>1660.6251035937619</v>
      </c>
      <c r="T101" s="79">
        <f t="shared" si="28"/>
        <v>1661</v>
      </c>
      <c r="V101" s="75">
        <f t="shared" si="66"/>
        <v>242</v>
      </c>
      <c r="W101" s="75">
        <f t="shared" si="66"/>
        <v>41</v>
      </c>
      <c r="X101" s="79">
        <f t="shared" ref="X101:Z111" si="71">X53</f>
        <v>0</v>
      </c>
      <c r="Y101" s="79">
        <f t="shared" si="71"/>
        <v>10</v>
      </c>
      <c r="Z101" s="79">
        <f t="shared" si="71"/>
        <v>0</v>
      </c>
      <c r="AA101" s="75">
        <f t="shared" ref="AA101:AA111" si="72">IF(AA$33*$AI101&lt;AN101,ROUND(AA$33*$AI101,0),AN101)</f>
        <v>79</v>
      </c>
      <c r="AB101" s="75">
        <f t="shared" si="68"/>
        <v>14</v>
      </c>
      <c r="AC101" s="75">
        <f t="shared" si="30"/>
        <v>651</v>
      </c>
      <c r="AD101" s="75">
        <f t="shared" si="31"/>
        <v>585</v>
      </c>
      <c r="AE101" s="75">
        <f t="shared" si="68"/>
        <v>8</v>
      </c>
      <c r="AF101" s="75">
        <f t="shared" si="68"/>
        <v>11</v>
      </c>
      <c r="AG101" s="77">
        <v>20</v>
      </c>
      <c r="AH101" s="75">
        <f t="shared" si="32"/>
        <v>1661</v>
      </c>
      <c r="AI101" s="75">
        <f t="shared" si="33"/>
        <v>1631</v>
      </c>
      <c r="AJ101" s="75">
        <f t="shared" si="69"/>
        <v>610</v>
      </c>
      <c r="AK101" s="75">
        <f t="shared" si="35"/>
        <v>738</v>
      </c>
      <c r="AL101" s="78">
        <f t="shared" si="36"/>
        <v>0</v>
      </c>
      <c r="AN101" s="14">
        <v>108</v>
      </c>
      <c r="AO101" s="14">
        <v>21</v>
      </c>
      <c r="AP101" s="14">
        <v>1245</v>
      </c>
      <c r="AQ101" s="14">
        <v>666</v>
      </c>
      <c r="AR101" s="14">
        <v>18</v>
      </c>
      <c r="AS101" s="14">
        <v>22</v>
      </c>
    </row>
    <row r="102" spans="14:45" x14ac:dyDescent="0.35">
      <c r="N102" s="17">
        <v>2026</v>
      </c>
      <c r="O102" s="17">
        <v>3</v>
      </c>
      <c r="P102" s="18" t="str">
        <f t="shared" si="21"/>
        <v>202603</v>
      </c>
      <c r="Q102" s="14">
        <f t="shared" si="70"/>
        <v>19911</v>
      </c>
      <c r="R102" s="47">
        <f t="shared" si="41"/>
        <v>7.9079710690876215E-2</v>
      </c>
      <c r="S102" s="75">
        <f t="shared" si="42"/>
        <v>1574.5561195660364</v>
      </c>
      <c r="T102" s="80">
        <f>ROUND(S102,0)-1</f>
        <v>1574</v>
      </c>
      <c r="V102" s="75">
        <f t="shared" si="66"/>
        <v>229</v>
      </c>
      <c r="W102" s="75">
        <f t="shared" si="66"/>
        <v>39</v>
      </c>
      <c r="X102" s="79">
        <f t="shared" si="71"/>
        <v>0</v>
      </c>
      <c r="Y102" s="79">
        <f t="shared" si="71"/>
        <v>10</v>
      </c>
      <c r="Z102" s="79">
        <f t="shared" si="71"/>
        <v>0</v>
      </c>
      <c r="AA102" s="75">
        <f t="shared" si="72"/>
        <v>75</v>
      </c>
      <c r="AB102" s="75">
        <f t="shared" si="68"/>
        <v>13</v>
      </c>
      <c r="AC102" s="75">
        <f t="shared" si="30"/>
        <v>615</v>
      </c>
      <c r="AD102" s="75">
        <f t="shared" si="31"/>
        <v>553</v>
      </c>
      <c r="AE102" s="75">
        <f t="shared" si="68"/>
        <v>7</v>
      </c>
      <c r="AF102" s="75">
        <f t="shared" si="68"/>
        <v>10</v>
      </c>
      <c r="AG102" s="77">
        <v>23</v>
      </c>
      <c r="AH102" s="75">
        <f t="shared" si="32"/>
        <v>1574</v>
      </c>
      <c r="AI102" s="75">
        <f t="shared" si="33"/>
        <v>1541</v>
      </c>
      <c r="AJ102" s="75">
        <f t="shared" si="69"/>
        <v>576</v>
      </c>
      <c r="AK102" s="75">
        <f t="shared" si="35"/>
        <v>697</v>
      </c>
      <c r="AL102" s="78">
        <f t="shared" si="36"/>
        <v>0</v>
      </c>
      <c r="AN102" s="14">
        <v>101</v>
      </c>
      <c r="AO102" s="14">
        <v>19</v>
      </c>
      <c r="AP102" s="14">
        <v>1153</v>
      </c>
      <c r="AQ102" s="14">
        <v>668</v>
      </c>
      <c r="AR102" s="14">
        <v>14</v>
      </c>
      <c r="AS102" s="14">
        <v>17</v>
      </c>
    </row>
    <row r="103" spans="14:45" x14ac:dyDescent="0.35">
      <c r="N103" s="17">
        <v>2026</v>
      </c>
      <c r="O103" s="17">
        <v>4</v>
      </c>
      <c r="P103" s="18" t="str">
        <f t="shared" si="21"/>
        <v>202604</v>
      </c>
      <c r="Q103" s="14">
        <f t="shared" si="70"/>
        <v>19911</v>
      </c>
      <c r="R103" s="47">
        <f t="shared" si="41"/>
        <v>7.3918857831688389E-2</v>
      </c>
      <c r="S103" s="75">
        <f t="shared" si="42"/>
        <v>1471.7983782867475</v>
      </c>
      <c r="T103" s="79">
        <f t="shared" si="28"/>
        <v>1472</v>
      </c>
      <c r="V103" s="75">
        <f t="shared" si="66"/>
        <v>214</v>
      </c>
      <c r="W103" s="75">
        <f t="shared" si="66"/>
        <v>36</v>
      </c>
      <c r="X103" s="79">
        <f t="shared" si="71"/>
        <v>0</v>
      </c>
      <c r="Y103" s="79">
        <f t="shared" si="71"/>
        <v>9</v>
      </c>
      <c r="Z103" s="79">
        <f t="shared" si="71"/>
        <v>0</v>
      </c>
      <c r="AA103" s="75">
        <f t="shared" si="72"/>
        <v>70</v>
      </c>
      <c r="AB103" s="75">
        <f t="shared" si="68"/>
        <v>13</v>
      </c>
      <c r="AC103" s="75">
        <f t="shared" si="30"/>
        <v>575</v>
      </c>
      <c r="AD103" s="75">
        <f t="shared" si="31"/>
        <v>516</v>
      </c>
      <c r="AE103" s="75">
        <f t="shared" si="68"/>
        <v>7</v>
      </c>
      <c r="AF103" s="75">
        <f t="shared" si="68"/>
        <v>10</v>
      </c>
      <c r="AG103" s="77">
        <v>22</v>
      </c>
      <c r="AH103" s="75">
        <f t="shared" si="32"/>
        <v>1472</v>
      </c>
      <c r="AI103" s="75">
        <f t="shared" si="33"/>
        <v>1441</v>
      </c>
      <c r="AJ103" s="75">
        <f t="shared" si="69"/>
        <v>539</v>
      </c>
      <c r="AK103" s="75">
        <f t="shared" si="35"/>
        <v>652</v>
      </c>
      <c r="AL103" s="78">
        <f t="shared" si="36"/>
        <v>0</v>
      </c>
      <c r="AN103" s="14">
        <v>95</v>
      </c>
      <c r="AO103" s="14">
        <v>18</v>
      </c>
      <c r="AP103" s="14">
        <v>1116</v>
      </c>
      <c r="AQ103" s="14">
        <v>637</v>
      </c>
      <c r="AR103" s="14">
        <v>14</v>
      </c>
      <c r="AS103" s="14">
        <v>11</v>
      </c>
    </row>
    <row r="104" spans="14:45" x14ac:dyDescent="0.35">
      <c r="N104" s="17">
        <v>2026</v>
      </c>
      <c r="O104" s="17">
        <v>5</v>
      </c>
      <c r="P104" s="18" t="str">
        <f t="shared" ref="P104:P123" si="73">CONCATENATE(N104,IF(O104&lt;10,0,""),O104)</f>
        <v>202605</v>
      </c>
      <c r="Q104" s="14">
        <f t="shared" si="70"/>
        <v>19911</v>
      </c>
      <c r="R104" s="47">
        <f t="shared" si="41"/>
        <v>7.0622692684396901E-2</v>
      </c>
      <c r="S104" s="75">
        <f t="shared" si="42"/>
        <v>1406.1684340390268</v>
      </c>
      <c r="T104" s="79">
        <f t="shared" si="28"/>
        <v>1406</v>
      </c>
      <c r="V104" s="75">
        <f t="shared" si="66"/>
        <v>204</v>
      </c>
      <c r="W104" s="75">
        <f t="shared" si="66"/>
        <v>34</v>
      </c>
      <c r="X104" s="79">
        <f t="shared" si="71"/>
        <v>0</v>
      </c>
      <c r="Y104" s="79">
        <f t="shared" si="71"/>
        <v>8</v>
      </c>
      <c r="Z104" s="79">
        <f t="shared" si="71"/>
        <v>0</v>
      </c>
      <c r="AA104" s="75">
        <f t="shared" si="72"/>
        <v>66</v>
      </c>
      <c r="AB104" s="75">
        <f t="shared" si="68"/>
        <v>12</v>
      </c>
      <c r="AC104" s="75">
        <f t="shared" si="30"/>
        <v>548</v>
      </c>
      <c r="AD104" s="75">
        <f t="shared" si="31"/>
        <v>492</v>
      </c>
      <c r="AE104" s="75">
        <f t="shared" si="68"/>
        <v>6</v>
      </c>
      <c r="AF104" s="75">
        <f t="shared" si="68"/>
        <v>9</v>
      </c>
      <c r="AG104" s="77">
        <v>27</v>
      </c>
      <c r="AH104" s="75">
        <f t="shared" si="32"/>
        <v>1406</v>
      </c>
      <c r="AI104" s="75">
        <f t="shared" si="33"/>
        <v>1371</v>
      </c>
      <c r="AJ104" s="75">
        <f t="shared" si="69"/>
        <v>513</v>
      </c>
      <c r="AK104" s="75">
        <f t="shared" si="35"/>
        <v>620</v>
      </c>
      <c r="AL104" s="78">
        <f t="shared" si="36"/>
        <v>0</v>
      </c>
      <c r="AN104" s="14">
        <v>99</v>
      </c>
      <c r="AO104" s="14">
        <v>18</v>
      </c>
      <c r="AP104" s="14">
        <v>1105</v>
      </c>
      <c r="AQ104" s="14">
        <v>642</v>
      </c>
      <c r="AR104" s="14">
        <v>7</v>
      </c>
      <c r="AS104" s="14">
        <v>10</v>
      </c>
    </row>
    <row r="105" spans="14:45" x14ac:dyDescent="0.35">
      <c r="N105" s="17">
        <v>2026</v>
      </c>
      <c r="O105" s="17">
        <v>6</v>
      </c>
      <c r="P105" s="18" t="str">
        <f t="shared" si="73"/>
        <v>202606</v>
      </c>
      <c r="Q105" s="14">
        <f t="shared" si="70"/>
        <v>19911</v>
      </c>
      <c r="R105" s="47">
        <f t="shared" si="41"/>
        <v>8.2347622994048061E-2</v>
      </c>
      <c r="S105" s="75">
        <f t="shared" si="42"/>
        <v>1639.6235214344908</v>
      </c>
      <c r="T105" s="79">
        <f t="shared" ref="T105:T123" si="74">ROUND(S105,0)</f>
        <v>1640</v>
      </c>
      <c r="V105" s="75">
        <f t="shared" si="66"/>
        <v>239</v>
      </c>
      <c r="W105" s="75">
        <f t="shared" si="66"/>
        <v>40</v>
      </c>
      <c r="X105" s="79">
        <f t="shared" si="71"/>
        <v>0</v>
      </c>
      <c r="Y105" s="79">
        <f t="shared" si="71"/>
        <v>8</v>
      </c>
      <c r="Z105" s="79">
        <f t="shared" si="71"/>
        <v>0</v>
      </c>
      <c r="AA105" s="75">
        <f t="shared" si="72"/>
        <v>78</v>
      </c>
      <c r="AB105" s="75">
        <f t="shared" si="68"/>
        <v>14</v>
      </c>
      <c r="AC105" s="75">
        <f t="shared" ref="AC105:AC123" si="75">IF(AK105-AA105-AE105&lt;=AP105,ROUND(AK105-AA105-AE105,0),"Error")</f>
        <v>641</v>
      </c>
      <c r="AD105" s="75">
        <f t="shared" ref="AD105:AD123" si="76">IF(AJ105-AB105-AF105&lt;AQ105,ROUND(AJ105-AB105-AF105,0),AQ105)</f>
        <v>577</v>
      </c>
      <c r="AE105" s="75">
        <f t="shared" si="68"/>
        <v>7</v>
      </c>
      <c r="AF105" s="75">
        <f t="shared" si="68"/>
        <v>10</v>
      </c>
      <c r="AG105" s="77">
        <v>26</v>
      </c>
      <c r="AH105" s="75">
        <f t="shared" ref="AH105:AH123" si="77">SUM(V105:AG105)</f>
        <v>1640</v>
      </c>
      <c r="AI105" s="75">
        <f t="shared" ref="AI105:AI123" si="78">T105-X105-Y105-Z105-AG105</f>
        <v>1606</v>
      </c>
      <c r="AJ105" s="75">
        <f t="shared" si="69"/>
        <v>601</v>
      </c>
      <c r="AK105" s="75">
        <f t="shared" ref="AK105:AK123" si="79">AI105-V105-W105-AJ105</f>
        <v>726</v>
      </c>
      <c r="AL105" s="78">
        <f t="shared" ref="AL105:AL123" si="80">T105-AH105</f>
        <v>0</v>
      </c>
      <c r="AN105" s="14">
        <v>119</v>
      </c>
      <c r="AO105" s="14">
        <v>22</v>
      </c>
      <c r="AP105" s="14">
        <v>1240</v>
      </c>
      <c r="AQ105" s="14">
        <v>713</v>
      </c>
      <c r="AR105" s="14">
        <v>9</v>
      </c>
      <c r="AS105" s="14">
        <v>10</v>
      </c>
    </row>
    <row r="106" spans="14:45" x14ac:dyDescent="0.35">
      <c r="N106" s="17">
        <v>2026</v>
      </c>
      <c r="O106" s="17">
        <v>7</v>
      </c>
      <c r="P106" s="18" t="str">
        <f t="shared" si="73"/>
        <v>202607</v>
      </c>
      <c r="Q106" s="14">
        <f t="shared" si="70"/>
        <v>19911</v>
      </c>
      <c r="R106" s="47">
        <f t="shared" si="41"/>
        <v>9.7274542303925265E-2</v>
      </c>
      <c r="S106" s="75">
        <f t="shared" si="42"/>
        <v>1936.833411813456</v>
      </c>
      <c r="T106" s="79">
        <f t="shared" si="74"/>
        <v>1937</v>
      </c>
      <c r="V106" s="75">
        <f t="shared" si="66"/>
        <v>282</v>
      </c>
      <c r="W106" s="75">
        <f t="shared" si="66"/>
        <v>48</v>
      </c>
      <c r="X106" s="79">
        <f t="shared" si="71"/>
        <v>0</v>
      </c>
      <c r="Y106" s="79">
        <f t="shared" si="71"/>
        <v>9</v>
      </c>
      <c r="Z106" s="79">
        <f t="shared" si="71"/>
        <v>0</v>
      </c>
      <c r="AA106" s="75">
        <f t="shared" si="72"/>
        <v>92</v>
      </c>
      <c r="AB106" s="75">
        <f t="shared" si="68"/>
        <v>17</v>
      </c>
      <c r="AC106" s="75">
        <f t="shared" si="75"/>
        <v>756</v>
      </c>
      <c r="AD106" s="75">
        <f t="shared" si="76"/>
        <v>683</v>
      </c>
      <c r="AE106" s="75">
        <f t="shared" si="68"/>
        <v>9</v>
      </c>
      <c r="AF106" s="75">
        <f t="shared" si="68"/>
        <v>10</v>
      </c>
      <c r="AG106" s="77">
        <v>31</v>
      </c>
      <c r="AH106" s="75">
        <f t="shared" si="77"/>
        <v>1937</v>
      </c>
      <c r="AI106" s="75">
        <f t="shared" si="78"/>
        <v>1897</v>
      </c>
      <c r="AJ106" s="75">
        <f t="shared" si="69"/>
        <v>710</v>
      </c>
      <c r="AK106" s="75">
        <f t="shared" si="79"/>
        <v>857</v>
      </c>
      <c r="AL106" s="78">
        <f t="shared" si="80"/>
        <v>0</v>
      </c>
      <c r="AN106" s="14">
        <v>159</v>
      </c>
      <c r="AO106" s="14">
        <v>22</v>
      </c>
      <c r="AP106" s="14">
        <v>1378</v>
      </c>
      <c r="AQ106" s="14">
        <v>756</v>
      </c>
      <c r="AR106" s="14">
        <v>9</v>
      </c>
      <c r="AS106" s="14">
        <v>10</v>
      </c>
    </row>
    <row r="107" spans="14:45" x14ac:dyDescent="0.35">
      <c r="N107" s="17">
        <v>2026</v>
      </c>
      <c r="O107" s="17">
        <v>8</v>
      </c>
      <c r="P107" s="18" t="str">
        <f t="shared" si="73"/>
        <v>202608</v>
      </c>
      <c r="Q107" s="14">
        <f t="shared" si="70"/>
        <v>19911</v>
      </c>
      <c r="R107" s="47">
        <f t="shared" si="41"/>
        <v>0.10002448579823703</v>
      </c>
      <c r="S107" s="75">
        <f t="shared" si="42"/>
        <v>1991.5875367286974</v>
      </c>
      <c r="T107" s="80">
        <f>ROUND(S107,0)-1</f>
        <v>1991</v>
      </c>
      <c r="V107" s="75">
        <f t="shared" si="66"/>
        <v>290</v>
      </c>
      <c r="W107" s="75">
        <f t="shared" si="66"/>
        <v>49</v>
      </c>
      <c r="X107" s="79">
        <f t="shared" si="71"/>
        <v>0</v>
      </c>
      <c r="Y107" s="79">
        <f t="shared" si="71"/>
        <v>9</v>
      </c>
      <c r="Z107" s="79">
        <f t="shared" si="71"/>
        <v>0</v>
      </c>
      <c r="AA107" s="75">
        <f t="shared" si="72"/>
        <v>94</v>
      </c>
      <c r="AB107" s="75">
        <f t="shared" si="68"/>
        <v>17</v>
      </c>
      <c r="AC107" s="75">
        <f t="shared" si="75"/>
        <v>780</v>
      </c>
      <c r="AD107" s="75">
        <f t="shared" si="76"/>
        <v>702</v>
      </c>
      <c r="AE107" s="75">
        <f t="shared" si="68"/>
        <v>9</v>
      </c>
      <c r="AF107" s="75">
        <f t="shared" si="68"/>
        <v>11</v>
      </c>
      <c r="AG107" s="77">
        <v>30</v>
      </c>
      <c r="AH107" s="75">
        <f t="shared" si="77"/>
        <v>1991</v>
      </c>
      <c r="AI107" s="75">
        <f t="shared" si="78"/>
        <v>1952</v>
      </c>
      <c r="AJ107" s="75">
        <f t="shared" si="69"/>
        <v>730</v>
      </c>
      <c r="AK107" s="75">
        <f t="shared" si="79"/>
        <v>883</v>
      </c>
      <c r="AL107" s="78">
        <f t="shared" si="80"/>
        <v>0</v>
      </c>
      <c r="AN107" s="14">
        <v>172</v>
      </c>
      <c r="AO107" s="14">
        <v>26</v>
      </c>
      <c r="AP107" s="14">
        <v>1395</v>
      </c>
      <c r="AQ107" s="14">
        <v>787</v>
      </c>
      <c r="AR107" s="14">
        <v>10</v>
      </c>
      <c r="AS107" s="14">
        <v>11</v>
      </c>
    </row>
    <row r="108" spans="14:45" x14ac:dyDescent="0.35">
      <c r="N108" s="17">
        <v>2026</v>
      </c>
      <c r="O108" s="17">
        <v>9</v>
      </c>
      <c r="P108" s="18" t="str">
        <f t="shared" si="73"/>
        <v>202609</v>
      </c>
      <c r="Q108" s="14">
        <f t="shared" si="70"/>
        <v>19911</v>
      </c>
      <c r="R108" s="47">
        <f t="shared" si="41"/>
        <v>9.5767723950877723E-2</v>
      </c>
      <c r="S108" s="75">
        <f t="shared" si="42"/>
        <v>1906.8311515859264</v>
      </c>
      <c r="T108" s="79">
        <f t="shared" si="74"/>
        <v>1907</v>
      </c>
      <c r="V108" s="75">
        <f t="shared" si="66"/>
        <v>278</v>
      </c>
      <c r="W108" s="75">
        <f t="shared" si="66"/>
        <v>47</v>
      </c>
      <c r="X108" s="79">
        <f t="shared" si="71"/>
        <v>0</v>
      </c>
      <c r="Y108" s="79">
        <f t="shared" si="71"/>
        <v>9</v>
      </c>
      <c r="Z108" s="79">
        <f t="shared" si="71"/>
        <v>0</v>
      </c>
      <c r="AA108" s="75">
        <f t="shared" si="72"/>
        <v>91</v>
      </c>
      <c r="AB108" s="75">
        <f t="shared" si="68"/>
        <v>16</v>
      </c>
      <c r="AC108" s="75">
        <f t="shared" si="75"/>
        <v>748</v>
      </c>
      <c r="AD108" s="75">
        <f t="shared" si="76"/>
        <v>675</v>
      </c>
      <c r="AE108" s="75">
        <f t="shared" si="68"/>
        <v>8</v>
      </c>
      <c r="AF108" s="75">
        <f t="shared" si="68"/>
        <v>10</v>
      </c>
      <c r="AG108" s="77">
        <v>25</v>
      </c>
      <c r="AH108" s="75">
        <f t="shared" si="77"/>
        <v>1907</v>
      </c>
      <c r="AI108" s="75">
        <f t="shared" si="78"/>
        <v>1873</v>
      </c>
      <c r="AJ108" s="75">
        <f t="shared" si="69"/>
        <v>701</v>
      </c>
      <c r="AK108" s="75">
        <f t="shared" si="79"/>
        <v>847</v>
      </c>
      <c r="AL108" s="78">
        <f t="shared" si="80"/>
        <v>0</v>
      </c>
      <c r="AN108" s="14">
        <v>158</v>
      </c>
      <c r="AO108" s="14">
        <v>25</v>
      </c>
      <c r="AP108" s="14">
        <v>1368</v>
      </c>
      <c r="AQ108" s="14">
        <v>763</v>
      </c>
      <c r="AR108" s="14">
        <v>8</v>
      </c>
      <c r="AS108" s="14">
        <v>10</v>
      </c>
    </row>
    <row r="109" spans="14:45" x14ac:dyDescent="0.35">
      <c r="N109" s="17">
        <v>2026</v>
      </c>
      <c r="O109" s="17">
        <v>10</v>
      </c>
      <c r="P109" s="18" t="str">
        <f t="shared" si="73"/>
        <v>202610</v>
      </c>
      <c r="Q109" s="14">
        <f t="shared" si="70"/>
        <v>19911</v>
      </c>
      <c r="R109" s="47">
        <f t="shared" si="41"/>
        <v>7.8354554358472092E-2</v>
      </c>
      <c r="S109" s="75">
        <f t="shared" si="42"/>
        <v>1560.1175318315379</v>
      </c>
      <c r="T109" s="79">
        <f t="shared" si="74"/>
        <v>1560</v>
      </c>
      <c r="V109" s="75">
        <f t="shared" si="66"/>
        <v>227</v>
      </c>
      <c r="W109" s="75">
        <f t="shared" si="66"/>
        <v>38</v>
      </c>
      <c r="X109" s="79">
        <f t="shared" si="71"/>
        <v>0</v>
      </c>
      <c r="Y109" s="79">
        <f t="shared" si="71"/>
        <v>9</v>
      </c>
      <c r="Z109" s="79">
        <f t="shared" si="71"/>
        <v>0</v>
      </c>
      <c r="AA109" s="75">
        <f t="shared" si="72"/>
        <v>74</v>
      </c>
      <c r="AB109" s="75">
        <f t="shared" si="68"/>
        <v>13</v>
      </c>
      <c r="AC109" s="75">
        <f t="shared" si="75"/>
        <v>609</v>
      </c>
      <c r="AD109" s="75">
        <f t="shared" si="76"/>
        <v>549</v>
      </c>
      <c r="AE109" s="75">
        <f t="shared" si="68"/>
        <v>7</v>
      </c>
      <c r="AF109" s="75">
        <f t="shared" si="68"/>
        <v>8</v>
      </c>
      <c r="AG109" s="77">
        <v>26</v>
      </c>
      <c r="AH109" s="75">
        <f t="shared" si="77"/>
        <v>1560</v>
      </c>
      <c r="AI109" s="75">
        <f t="shared" si="78"/>
        <v>1525</v>
      </c>
      <c r="AJ109" s="75">
        <f t="shared" si="69"/>
        <v>570</v>
      </c>
      <c r="AK109" s="75">
        <f t="shared" si="79"/>
        <v>690</v>
      </c>
      <c r="AL109" s="78">
        <f t="shared" si="80"/>
        <v>0</v>
      </c>
      <c r="AN109" s="14">
        <v>124</v>
      </c>
      <c r="AO109" s="14">
        <v>18</v>
      </c>
      <c r="AP109" s="14">
        <v>1137</v>
      </c>
      <c r="AQ109" s="14">
        <v>711</v>
      </c>
      <c r="AR109" s="14">
        <v>7</v>
      </c>
      <c r="AS109" s="14">
        <v>8</v>
      </c>
    </row>
    <row r="110" spans="14:45" x14ac:dyDescent="0.35">
      <c r="N110" s="17">
        <v>2026</v>
      </c>
      <c r="O110" s="17">
        <v>11</v>
      </c>
      <c r="P110" s="18" t="str">
        <f t="shared" si="73"/>
        <v>202611</v>
      </c>
      <c r="Q110" s="14">
        <f t="shared" si="70"/>
        <v>19911</v>
      </c>
      <c r="R110" s="47">
        <f t="shared" si="41"/>
        <v>7.3758758381677086E-2</v>
      </c>
      <c r="S110" s="75">
        <f t="shared" si="42"/>
        <v>1468.6106381375726</v>
      </c>
      <c r="T110" s="79">
        <f t="shared" si="74"/>
        <v>1469</v>
      </c>
      <c r="V110" s="75">
        <f t="shared" si="66"/>
        <v>213</v>
      </c>
      <c r="W110" s="75">
        <f t="shared" si="66"/>
        <v>36</v>
      </c>
      <c r="X110" s="79">
        <f t="shared" si="71"/>
        <v>0</v>
      </c>
      <c r="Y110" s="79">
        <f t="shared" si="71"/>
        <v>8</v>
      </c>
      <c r="Z110" s="79">
        <f t="shared" si="71"/>
        <v>0</v>
      </c>
      <c r="AA110" s="75">
        <f t="shared" si="72"/>
        <v>69</v>
      </c>
      <c r="AB110" s="75">
        <f t="shared" si="68"/>
        <v>12</v>
      </c>
      <c r="AC110" s="75">
        <f t="shared" si="75"/>
        <v>573</v>
      </c>
      <c r="AD110" s="75">
        <f t="shared" si="76"/>
        <v>515</v>
      </c>
      <c r="AE110" s="75">
        <f t="shared" si="68"/>
        <v>7</v>
      </c>
      <c r="AF110" s="75">
        <f t="shared" si="68"/>
        <v>10</v>
      </c>
      <c r="AG110" s="77">
        <v>26</v>
      </c>
      <c r="AH110" s="75">
        <f t="shared" si="77"/>
        <v>1469</v>
      </c>
      <c r="AI110" s="75">
        <f t="shared" si="78"/>
        <v>1435</v>
      </c>
      <c r="AJ110" s="75">
        <f t="shared" si="69"/>
        <v>537</v>
      </c>
      <c r="AK110" s="75">
        <f t="shared" si="79"/>
        <v>649</v>
      </c>
      <c r="AL110" s="78">
        <f t="shared" si="80"/>
        <v>0</v>
      </c>
      <c r="AN110" s="14">
        <v>105</v>
      </c>
      <c r="AO110" s="14">
        <v>12</v>
      </c>
      <c r="AP110" s="14">
        <v>1108</v>
      </c>
      <c r="AQ110" s="14">
        <v>636</v>
      </c>
      <c r="AR110" s="14">
        <v>7</v>
      </c>
      <c r="AS110" s="14">
        <v>10</v>
      </c>
    </row>
    <row r="111" spans="14:45" x14ac:dyDescent="0.35">
      <c r="N111" s="17">
        <v>2026</v>
      </c>
      <c r="O111" s="17">
        <v>12</v>
      </c>
      <c r="P111" s="18" t="str">
        <f t="shared" si="73"/>
        <v>202612</v>
      </c>
      <c r="Q111" s="14">
        <f t="shared" si="70"/>
        <v>19911</v>
      </c>
      <c r="R111" s="47">
        <f t="shared" si="41"/>
        <v>8.040759436449936E-2</v>
      </c>
      <c r="S111" s="75">
        <f t="shared" si="42"/>
        <v>1600.9956113915468</v>
      </c>
      <c r="T111" s="79">
        <f t="shared" si="74"/>
        <v>1601</v>
      </c>
      <c r="V111" s="75">
        <f t="shared" si="66"/>
        <v>233</v>
      </c>
      <c r="W111" s="75">
        <f t="shared" si="66"/>
        <v>39</v>
      </c>
      <c r="X111" s="79">
        <f t="shared" si="71"/>
        <v>0</v>
      </c>
      <c r="Y111" s="79">
        <f t="shared" si="71"/>
        <v>10</v>
      </c>
      <c r="Z111" s="79">
        <f t="shared" si="71"/>
        <v>0</v>
      </c>
      <c r="AA111" s="75">
        <f t="shared" si="72"/>
        <v>76</v>
      </c>
      <c r="AB111" s="75">
        <f t="shared" si="68"/>
        <v>14</v>
      </c>
      <c r="AC111" s="75">
        <f t="shared" si="75"/>
        <v>628</v>
      </c>
      <c r="AD111" s="75">
        <f t="shared" si="76"/>
        <v>562</v>
      </c>
      <c r="AE111" s="75">
        <f t="shared" si="68"/>
        <v>7</v>
      </c>
      <c r="AF111" s="75">
        <f t="shared" si="68"/>
        <v>11</v>
      </c>
      <c r="AG111" s="77">
        <v>21</v>
      </c>
      <c r="AH111" s="75">
        <f t="shared" si="77"/>
        <v>1601</v>
      </c>
      <c r="AI111" s="75">
        <f t="shared" si="78"/>
        <v>1570</v>
      </c>
      <c r="AJ111" s="75">
        <f t="shared" si="69"/>
        <v>587</v>
      </c>
      <c r="AK111" s="75">
        <f t="shared" si="79"/>
        <v>711</v>
      </c>
      <c r="AL111" s="78">
        <f t="shared" si="80"/>
        <v>0</v>
      </c>
      <c r="AN111" s="14">
        <v>110</v>
      </c>
      <c r="AO111" s="14">
        <v>17</v>
      </c>
      <c r="AP111" s="14">
        <v>1182</v>
      </c>
      <c r="AQ111" s="14">
        <v>653</v>
      </c>
      <c r="AR111" s="14">
        <v>12</v>
      </c>
      <c r="AS111" s="14">
        <v>16</v>
      </c>
    </row>
    <row r="112" spans="14:45" x14ac:dyDescent="0.35">
      <c r="N112" s="61">
        <v>2027</v>
      </c>
      <c r="O112" s="61">
        <v>1</v>
      </c>
      <c r="P112" s="62" t="str">
        <f t="shared" si="73"/>
        <v>202701</v>
      </c>
      <c r="Q112" s="63">
        <f>$L$24</f>
        <v>19980</v>
      </c>
      <c r="R112" s="64">
        <f t="shared" si="41"/>
        <v>8.5041060800120541E-2</v>
      </c>
      <c r="S112" s="65">
        <f t="shared" si="42"/>
        <v>1699.1203947864085</v>
      </c>
      <c r="T112" s="67">
        <f t="shared" si="74"/>
        <v>1699</v>
      </c>
      <c r="U112" s="66"/>
      <c r="V112" s="65">
        <f t="shared" ref="V112:W123" si="81">ROUND(V$34*$AI112,0)</f>
        <v>253</v>
      </c>
      <c r="W112" s="65">
        <f t="shared" si="81"/>
        <v>42</v>
      </c>
      <c r="X112" s="67">
        <f>X52</f>
        <v>1</v>
      </c>
      <c r="Y112" s="67">
        <f t="shared" ref="Y112:Z112" si="82">Y52</f>
        <v>8</v>
      </c>
      <c r="Z112" s="67">
        <f t="shared" si="82"/>
        <v>0</v>
      </c>
      <c r="AA112" s="65">
        <f>IF(AA$34*$AI112&lt;AN112,ROUND(AA$34*$AI112,0),AN112)</f>
        <v>81</v>
      </c>
      <c r="AB112" s="65">
        <f t="shared" ref="AB112:AF123" si="83">IF(AB$34*$AI112&lt;AO112,ROUND(AB$34*$AI112,0),AO112)</f>
        <v>15</v>
      </c>
      <c r="AC112" s="65">
        <f t="shared" si="75"/>
        <v>663</v>
      </c>
      <c r="AD112" s="65">
        <f t="shared" si="76"/>
        <v>597</v>
      </c>
      <c r="AE112" s="65">
        <f t="shared" si="83"/>
        <v>8</v>
      </c>
      <c r="AF112" s="65">
        <f t="shared" si="83"/>
        <v>11</v>
      </c>
      <c r="AG112" s="68">
        <v>20</v>
      </c>
      <c r="AH112" s="65">
        <f t="shared" si="77"/>
        <v>1699</v>
      </c>
      <c r="AI112" s="65">
        <f>T112-X112-Y112-Z112-AG112</f>
        <v>1670</v>
      </c>
      <c r="AJ112" s="65">
        <f t="shared" ref="AJ112:AJ123" si="84">ROUND(AJ$34*$AI112,0)</f>
        <v>623</v>
      </c>
      <c r="AK112" s="65">
        <f t="shared" si="79"/>
        <v>752</v>
      </c>
      <c r="AL112" s="69">
        <f t="shared" si="80"/>
        <v>0</v>
      </c>
      <c r="AM112" s="66"/>
      <c r="AN112" s="63">
        <v>113</v>
      </c>
      <c r="AO112" s="63">
        <v>21</v>
      </c>
      <c r="AP112" s="63">
        <v>1237</v>
      </c>
      <c r="AQ112" s="63">
        <v>665</v>
      </c>
      <c r="AR112" s="63">
        <v>16</v>
      </c>
      <c r="AS112" s="63">
        <v>18</v>
      </c>
    </row>
    <row r="113" spans="14:45" x14ac:dyDescent="0.35">
      <c r="N113" s="61">
        <v>2027</v>
      </c>
      <c r="O113" s="61">
        <v>2</v>
      </c>
      <c r="P113" s="62" t="str">
        <f t="shared" si="73"/>
        <v>202702</v>
      </c>
      <c r="Q113" s="63">
        <f t="shared" ref="Q113:Q123" si="85">$L$24</f>
        <v>19980</v>
      </c>
      <c r="R113" s="64">
        <f t="shared" si="41"/>
        <v>8.3402395841181351E-2</v>
      </c>
      <c r="S113" s="65">
        <f t="shared" si="42"/>
        <v>1666.3798689068035</v>
      </c>
      <c r="T113" s="67">
        <f t="shared" si="74"/>
        <v>1666</v>
      </c>
      <c r="U113" s="66"/>
      <c r="V113" s="65">
        <f t="shared" si="81"/>
        <v>248</v>
      </c>
      <c r="W113" s="65">
        <f t="shared" si="81"/>
        <v>41</v>
      </c>
      <c r="X113" s="67">
        <f t="shared" ref="X113:Z123" si="86">X53</f>
        <v>0</v>
      </c>
      <c r="Y113" s="67">
        <f t="shared" si="86"/>
        <v>10</v>
      </c>
      <c r="Z113" s="67">
        <f t="shared" si="86"/>
        <v>0</v>
      </c>
      <c r="AA113" s="65">
        <f t="shared" ref="AA113:AA123" si="87">IF(AA$34*$AI113&lt;AN113,ROUND(AA$34*$AI113,0),AN113)</f>
        <v>79</v>
      </c>
      <c r="AB113" s="65">
        <f t="shared" si="83"/>
        <v>14</v>
      </c>
      <c r="AC113" s="65">
        <f t="shared" si="75"/>
        <v>650</v>
      </c>
      <c r="AD113" s="65">
        <f t="shared" si="76"/>
        <v>585</v>
      </c>
      <c r="AE113" s="65">
        <f t="shared" si="83"/>
        <v>8</v>
      </c>
      <c r="AF113" s="65">
        <f t="shared" si="83"/>
        <v>11</v>
      </c>
      <c r="AG113" s="68">
        <v>20</v>
      </c>
      <c r="AH113" s="65">
        <f t="shared" si="77"/>
        <v>1666</v>
      </c>
      <c r="AI113" s="65">
        <f t="shared" si="78"/>
        <v>1636</v>
      </c>
      <c r="AJ113" s="65">
        <f t="shared" si="84"/>
        <v>610</v>
      </c>
      <c r="AK113" s="65">
        <f t="shared" si="79"/>
        <v>737</v>
      </c>
      <c r="AL113" s="69">
        <f t="shared" si="80"/>
        <v>0</v>
      </c>
      <c r="AM113" s="66"/>
      <c r="AN113" s="63">
        <v>107</v>
      </c>
      <c r="AO113" s="63">
        <v>20</v>
      </c>
      <c r="AP113" s="63">
        <v>1223</v>
      </c>
      <c r="AQ113" s="63">
        <v>654</v>
      </c>
      <c r="AR113" s="63">
        <v>17</v>
      </c>
      <c r="AS113" s="63">
        <v>21</v>
      </c>
    </row>
    <row r="114" spans="14:45" x14ac:dyDescent="0.35">
      <c r="N114" s="61">
        <v>2027</v>
      </c>
      <c r="O114" s="61">
        <v>3</v>
      </c>
      <c r="P114" s="62" t="str">
        <f t="shared" si="73"/>
        <v>202703</v>
      </c>
      <c r="Q114" s="63">
        <f t="shared" si="85"/>
        <v>19980</v>
      </c>
      <c r="R114" s="64">
        <f t="shared" si="41"/>
        <v>7.9079710690876215E-2</v>
      </c>
      <c r="S114" s="65">
        <f t="shared" si="42"/>
        <v>1580.0126196037068</v>
      </c>
      <c r="T114" s="67">
        <f t="shared" si="74"/>
        <v>1580</v>
      </c>
      <c r="U114" s="66"/>
      <c r="V114" s="65">
        <f t="shared" si="81"/>
        <v>234</v>
      </c>
      <c r="W114" s="65">
        <f t="shared" si="81"/>
        <v>39</v>
      </c>
      <c r="X114" s="67">
        <f t="shared" si="86"/>
        <v>0</v>
      </c>
      <c r="Y114" s="67">
        <f t="shared" si="86"/>
        <v>10</v>
      </c>
      <c r="Z114" s="67">
        <f t="shared" si="86"/>
        <v>0</v>
      </c>
      <c r="AA114" s="65">
        <f t="shared" si="87"/>
        <v>75</v>
      </c>
      <c r="AB114" s="65">
        <f t="shared" si="83"/>
        <v>13</v>
      </c>
      <c r="AC114" s="65">
        <f t="shared" si="75"/>
        <v>615</v>
      </c>
      <c r="AD114" s="65">
        <f t="shared" si="76"/>
        <v>554</v>
      </c>
      <c r="AE114" s="65">
        <f t="shared" si="83"/>
        <v>7</v>
      </c>
      <c r="AF114" s="65">
        <f t="shared" si="83"/>
        <v>10</v>
      </c>
      <c r="AG114" s="68">
        <v>23</v>
      </c>
      <c r="AH114" s="65">
        <f t="shared" si="77"/>
        <v>1580</v>
      </c>
      <c r="AI114" s="65">
        <f t="shared" si="78"/>
        <v>1547</v>
      </c>
      <c r="AJ114" s="65">
        <f t="shared" si="84"/>
        <v>577</v>
      </c>
      <c r="AK114" s="65">
        <f t="shared" si="79"/>
        <v>697</v>
      </c>
      <c r="AL114" s="69">
        <f t="shared" si="80"/>
        <v>0</v>
      </c>
      <c r="AM114" s="66"/>
      <c r="AN114" s="63">
        <v>99</v>
      </c>
      <c r="AO114" s="63">
        <v>19</v>
      </c>
      <c r="AP114" s="63">
        <v>1134</v>
      </c>
      <c r="AQ114" s="63">
        <v>657</v>
      </c>
      <c r="AR114" s="63">
        <v>13</v>
      </c>
      <c r="AS114" s="63">
        <v>17</v>
      </c>
    </row>
    <row r="115" spans="14:45" x14ac:dyDescent="0.35">
      <c r="N115" s="61">
        <v>2027</v>
      </c>
      <c r="O115" s="61">
        <v>4</v>
      </c>
      <c r="P115" s="62" t="str">
        <f t="shared" si="73"/>
        <v>202704</v>
      </c>
      <c r="Q115" s="63">
        <f t="shared" si="85"/>
        <v>19980</v>
      </c>
      <c r="R115" s="64">
        <f t="shared" si="41"/>
        <v>7.3918857831688389E-2</v>
      </c>
      <c r="S115" s="65">
        <f t="shared" si="42"/>
        <v>1476.898779477134</v>
      </c>
      <c r="T115" s="67">
        <f t="shared" si="74"/>
        <v>1477</v>
      </c>
      <c r="U115" s="66"/>
      <c r="V115" s="65">
        <f t="shared" si="81"/>
        <v>219</v>
      </c>
      <c r="W115" s="65">
        <f t="shared" si="81"/>
        <v>36</v>
      </c>
      <c r="X115" s="67">
        <f t="shared" si="86"/>
        <v>0</v>
      </c>
      <c r="Y115" s="67">
        <f t="shared" si="86"/>
        <v>9</v>
      </c>
      <c r="Z115" s="67">
        <f t="shared" si="86"/>
        <v>0</v>
      </c>
      <c r="AA115" s="65">
        <f t="shared" si="87"/>
        <v>70</v>
      </c>
      <c r="AB115" s="65">
        <f t="shared" si="83"/>
        <v>13</v>
      </c>
      <c r="AC115" s="65">
        <f t="shared" si="75"/>
        <v>575</v>
      </c>
      <c r="AD115" s="65">
        <f t="shared" si="76"/>
        <v>516</v>
      </c>
      <c r="AE115" s="65">
        <f t="shared" si="83"/>
        <v>7</v>
      </c>
      <c r="AF115" s="65">
        <f t="shared" si="83"/>
        <v>10</v>
      </c>
      <c r="AG115" s="68">
        <v>22</v>
      </c>
      <c r="AH115" s="65">
        <f t="shared" si="77"/>
        <v>1477</v>
      </c>
      <c r="AI115" s="65">
        <f t="shared" si="78"/>
        <v>1446</v>
      </c>
      <c r="AJ115" s="65">
        <f t="shared" si="84"/>
        <v>539</v>
      </c>
      <c r="AK115" s="65">
        <f t="shared" si="79"/>
        <v>652</v>
      </c>
      <c r="AL115" s="69">
        <f t="shared" si="80"/>
        <v>0</v>
      </c>
      <c r="AM115" s="66"/>
      <c r="AN115" s="63">
        <v>91</v>
      </c>
      <c r="AO115" s="63">
        <v>17</v>
      </c>
      <c r="AP115" s="63">
        <v>1052</v>
      </c>
      <c r="AQ115" s="63">
        <v>600</v>
      </c>
      <c r="AR115" s="63">
        <v>14</v>
      </c>
      <c r="AS115" s="63">
        <v>11</v>
      </c>
    </row>
    <row r="116" spans="14:45" x14ac:dyDescent="0.35">
      <c r="N116" s="61">
        <v>2027</v>
      </c>
      <c r="O116" s="61">
        <v>5</v>
      </c>
      <c r="P116" s="62" t="str">
        <f t="shared" si="73"/>
        <v>202705</v>
      </c>
      <c r="Q116" s="63">
        <f t="shared" si="85"/>
        <v>19980</v>
      </c>
      <c r="R116" s="64">
        <f t="shared" si="41"/>
        <v>7.0622692684396901E-2</v>
      </c>
      <c r="S116" s="65">
        <f t="shared" si="42"/>
        <v>1411.0413998342501</v>
      </c>
      <c r="T116" s="67">
        <f t="shared" si="74"/>
        <v>1411</v>
      </c>
      <c r="U116" s="66"/>
      <c r="V116" s="65">
        <f t="shared" si="81"/>
        <v>208</v>
      </c>
      <c r="W116" s="65">
        <f t="shared" si="81"/>
        <v>35</v>
      </c>
      <c r="X116" s="67">
        <f t="shared" si="86"/>
        <v>0</v>
      </c>
      <c r="Y116" s="67">
        <f t="shared" si="86"/>
        <v>8</v>
      </c>
      <c r="Z116" s="67">
        <f t="shared" si="86"/>
        <v>0</v>
      </c>
      <c r="AA116" s="65">
        <f t="shared" si="87"/>
        <v>66</v>
      </c>
      <c r="AB116" s="65">
        <f t="shared" si="83"/>
        <v>12</v>
      </c>
      <c r="AC116" s="65">
        <f t="shared" si="75"/>
        <v>548</v>
      </c>
      <c r="AD116" s="65">
        <f t="shared" si="76"/>
        <v>492</v>
      </c>
      <c r="AE116" s="65">
        <f t="shared" si="83"/>
        <v>6</v>
      </c>
      <c r="AF116" s="65">
        <f t="shared" si="83"/>
        <v>9</v>
      </c>
      <c r="AG116" s="68">
        <v>27</v>
      </c>
      <c r="AH116" s="65">
        <f t="shared" si="77"/>
        <v>1411</v>
      </c>
      <c r="AI116" s="65">
        <f t="shared" si="78"/>
        <v>1376</v>
      </c>
      <c r="AJ116" s="65">
        <f t="shared" si="84"/>
        <v>513</v>
      </c>
      <c r="AK116" s="65">
        <f t="shared" si="79"/>
        <v>620</v>
      </c>
      <c r="AL116" s="69">
        <f t="shared" si="80"/>
        <v>0</v>
      </c>
      <c r="AM116" s="66"/>
      <c r="AN116" s="63">
        <v>94</v>
      </c>
      <c r="AO116" s="63">
        <v>17</v>
      </c>
      <c r="AP116" s="63">
        <v>1031</v>
      </c>
      <c r="AQ116" s="63">
        <v>599</v>
      </c>
      <c r="AR116" s="63">
        <v>7</v>
      </c>
      <c r="AS116" s="63">
        <v>10</v>
      </c>
    </row>
    <row r="117" spans="14:45" x14ac:dyDescent="0.35">
      <c r="N117" s="61">
        <v>2027</v>
      </c>
      <c r="O117" s="61">
        <v>6</v>
      </c>
      <c r="P117" s="62" t="str">
        <f t="shared" si="73"/>
        <v>202706</v>
      </c>
      <c r="Q117" s="63">
        <f t="shared" si="85"/>
        <v>19980</v>
      </c>
      <c r="R117" s="64">
        <f t="shared" ref="R117:R123" si="88">R105</f>
        <v>8.2347622994048061E-2</v>
      </c>
      <c r="S117" s="65">
        <f t="shared" ref="S117:S123" si="89">Q117*R117</f>
        <v>1645.3055074210802</v>
      </c>
      <c r="T117" s="67">
        <f t="shared" si="74"/>
        <v>1645</v>
      </c>
      <c r="U117" s="66"/>
      <c r="V117" s="65">
        <f t="shared" si="81"/>
        <v>244</v>
      </c>
      <c r="W117" s="65">
        <f t="shared" si="81"/>
        <v>41</v>
      </c>
      <c r="X117" s="67">
        <f t="shared" si="86"/>
        <v>0</v>
      </c>
      <c r="Y117" s="67">
        <f t="shared" si="86"/>
        <v>8</v>
      </c>
      <c r="Z117" s="67">
        <f t="shared" si="86"/>
        <v>0</v>
      </c>
      <c r="AA117" s="65">
        <f t="shared" si="87"/>
        <v>78</v>
      </c>
      <c r="AB117" s="65">
        <f t="shared" si="83"/>
        <v>14</v>
      </c>
      <c r="AC117" s="65">
        <f t="shared" si="75"/>
        <v>640</v>
      </c>
      <c r="AD117" s="65">
        <f t="shared" si="76"/>
        <v>577</v>
      </c>
      <c r="AE117" s="65">
        <f t="shared" si="83"/>
        <v>7</v>
      </c>
      <c r="AF117" s="65">
        <f t="shared" si="83"/>
        <v>10</v>
      </c>
      <c r="AG117" s="68">
        <v>26</v>
      </c>
      <c r="AH117" s="65">
        <f t="shared" si="77"/>
        <v>1645</v>
      </c>
      <c r="AI117" s="65">
        <f t="shared" si="78"/>
        <v>1611</v>
      </c>
      <c r="AJ117" s="65">
        <f t="shared" si="84"/>
        <v>601</v>
      </c>
      <c r="AK117" s="65">
        <f t="shared" si="79"/>
        <v>725</v>
      </c>
      <c r="AL117" s="69">
        <f t="shared" si="80"/>
        <v>0</v>
      </c>
      <c r="AM117" s="66"/>
      <c r="AN117" s="63">
        <v>119</v>
      </c>
      <c r="AO117" s="63">
        <v>22</v>
      </c>
      <c r="AP117" s="63">
        <v>1212</v>
      </c>
      <c r="AQ117" s="63">
        <v>697</v>
      </c>
      <c r="AR117" s="63">
        <v>9</v>
      </c>
      <c r="AS117" s="63">
        <v>10</v>
      </c>
    </row>
    <row r="118" spans="14:45" x14ac:dyDescent="0.35">
      <c r="N118" s="61">
        <v>2027</v>
      </c>
      <c r="O118" s="61">
        <v>7</v>
      </c>
      <c r="P118" s="62" t="str">
        <f t="shared" si="73"/>
        <v>202707</v>
      </c>
      <c r="Q118" s="63">
        <f t="shared" si="85"/>
        <v>19980</v>
      </c>
      <c r="R118" s="64">
        <f t="shared" si="88"/>
        <v>9.7274542303925265E-2</v>
      </c>
      <c r="S118" s="65">
        <f t="shared" si="89"/>
        <v>1943.5453552324268</v>
      </c>
      <c r="T118" s="67">
        <f t="shared" si="74"/>
        <v>1944</v>
      </c>
      <c r="U118" s="66"/>
      <c r="V118" s="65">
        <f t="shared" si="81"/>
        <v>288</v>
      </c>
      <c r="W118" s="65">
        <f t="shared" si="81"/>
        <v>48</v>
      </c>
      <c r="X118" s="67">
        <f t="shared" si="86"/>
        <v>0</v>
      </c>
      <c r="Y118" s="67">
        <f t="shared" si="86"/>
        <v>9</v>
      </c>
      <c r="Z118" s="67">
        <f t="shared" si="86"/>
        <v>0</v>
      </c>
      <c r="AA118" s="65">
        <f t="shared" si="87"/>
        <v>92</v>
      </c>
      <c r="AB118" s="65">
        <f t="shared" si="83"/>
        <v>17</v>
      </c>
      <c r="AC118" s="65">
        <f t="shared" si="75"/>
        <v>757</v>
      </c>
      <c r="AD118" s="65">
        <f t="shared" si="76"/>
        <v>683</v>
      </c>
      <c r="AE118" s="65">
        <f t="shared" si="83"/>
        <v>9</v>
      </c>
      <c r="AF118" s="65">
        <f t="shared" si="83"/>
        <v>10</v>
      </c>
      <c r="AG118" s="68">
        <v>31</v>
      </c>
      <c r="AH118" s="65">
        <f t="shared" si="77"/>
        <v>1944</v>
      </c>
      <c r="AI118" s="65">
        <f t="shared" si="78"/>
        <v>1904</v>
      </c>
      <c r="AJ118" s="65">
        <f t="shared" si="84"/>
        <v>710</v>
      </c>
      <c r="AK118" s="65">
        <f t="shared" si="79"/>
        <v>858</v>
      </c>
      <c r="AL118" s="69">
        <f t="shared" si="80"/>
        <v>0</v>
      </c>
      <c r="AM118" s="66"/>
      <c r="AN118" s="63">
        <v>154</v>
      </c>
      <c r="AO118" s="63">
        <v>22</v>
      </c>
      <c r="AP118" s="63">
        <v>1343</v>
      </c>
      <c r="AQ118" s="63">
        <v>736</v>
      </c>
      <c r="AR118" s="63">
        <v>9</v>
      </c>
      <c r="AS118" s="63">
        <v>10</v>
      </c>
    </row>
    <row r="119" spans="14:45" x14ac:dyDescent="0.35">
      <c r="N119" s="61">
        <v>2027</v>
      </c>
      <c r="O119" s="61">
        <v>8</v>
      </c>
      <c r="P119" s="62" t="str">
        <f t="shared" si="73"/>
        <v>202708</v>
      </c>
      <c r="Q119" s="63">
        <f t="shared" si="85"/>
        <v>19980</v>
      </c>
      <c r="R119" s="64">
        <f t="shared" si="88"/>
        <v>0.10002448579823703</v>
      </c>
      <c r="S119" s="65">
        <f t="shared" si="89"/>
        <v>1998.4892262487758</v>
      </c>
      <c r="T119" s="67">
        <f t="shared" si="74"/>
        <v>1998</v>
      </c>
      <c r="U119" s="66"/>
      <c r="V119" s="65">
        <f t="shared" si="81"/>
        <v>297</v>
      </c>
      <c r="W119" s="65">
        <f t="shared" si="81"/>
        <v>49</v>
      </c>
      <c r="X119" s="67">
        <f t="shared" si="86"/>
        <v>0</v>
      </c>
      <c r="Y119" s="67">
        <f t="shared" si="86"/>
        <v>9</v>
      </c>
      <c r="Z119" s="67">
        <f t="shared" si="86"/>
        <v>0</v>
      </c>
      <c r="AA119" s="65">
        <f t="shared" si="87"/>
        <v>94</v>
      </c>
      <c r="AB119" s="65">
        <f t="shared" si="83"/>
        <v>17</v>
      </c>
      <c r="AC119" s="65">
        <f t="shared" si="75"/>
        <v>780</v>
      </c>
      <c r="AD119" s="65">
        <f t="shared" si="76"/>
        <v>702</v>
      </c>
      <c r="AE119" s="65">
        <f t="shared" si="83"/>
        <v>9</v>
      </c>
      <c r="AF119" s="65">
        <f t="shared" si="83"/>
        <v>11</v>
      </c>
      <c r="AG119" s="68">
        <v>30</v>
      </c>
      <c r="AH119" s="65">
        <f t="shared" si="77"/>
        <v>1998</v>
      </c>
      <c r="AI119" s="65">
        <f t="shared" si="78"/>
        <v>1959</v>
      </c>
      <c r="AJ119" s="65">
        <f t="shared" si="84"/>
        <v>730</v>
      </c>
      <c r="AK119" s="65">
        <f t="shared" si="79"/>
        <v>883</v>
      </c>
      <c r="AL119" s="69">
        <f t="shared" si="80"/>
        <v>0</v>
      </c>
      <c r="AM119" s="66"/>
      <c r="AN119" s="63">
        <v>168</v>
      </c>
      <c r="AO119" s="63">
        <v>26</v>
      </c>
      <c r="AP119" s="63">
        <v>1373</v>
      </c>
      <c r="AQ119" s="63">
        <v>775</v>
      </c>
      <c r="AR119" s="63">
        <v>10</v>
      </c>
      <c r="AS119" s="63">
        <v>11</v>
      </c>
    </row>
    <row r="120" spans="14:45" x14ac:dyDescent="0.35">
      <c r="N120" s="61">
        <v>2027</v>
      </c>
      <c r="O120" s="61">
        <v>9</v>
      </c>
      <c r="P120" s="62" t="str">
        <f t="shared" si="73"/>
        <v>202709</v>
      </c>
      <c r="Q120" s="63">
        <f t="shared" si="85"/>
        <v>19980</v>
      </c>
      <c r="R120" s="64">
        <f t="shared" si="88"/>
        <v>9.5767723950877723E-2</v>
      </c>
      <c r="S120" s="65">
        <f t="shared" si="89"/>
        <v>1913.4391245385368</v>
      </c>
      <c r="T120" s="67">
        <f t="shared" si="74"/>
        <v>1913</v>
      </c>
      <c r="U120" s="66"/>
      <c r="V120" s="65">
        <f t="shared" si="81"/>
        <v>285</v>
      </c>
      <c r="W120" s="65">
        <f t="shared" si="81"/>
        <v>47</v>
      </c>
      <c r="X120" s="67">
        <f t="shared" si="86"/>
        <v>0</v>
      </c>
      <c r="Y120" s="67">
        <f t="shared" si="86"/>
        <v>9</v>
      </c>
      <c r="Z120" s="67">
        <f t="shared" si="86"/>
        <v>0</v>
      </c>
      <c r="AA120" s="65">
        <f t="shared" si="87"/>
        <v>91</v>
      </c>
      <c r="AB120" s="65">
        <f t="shared" si="83"/>
        <v>16</v>
      </c>
      <c r="AC120" s="65">
        <f t="shared" si="75"/>
        <v>748</v>
      </c>
      <c r="AD120" s="65">
        <f t="shared" si="76"/>
        <v>675</v>
      </c>
      <c r="AE120" s="65">
        <f t="shared" si="83"/>
        <v>8</v>
      </c>
      <c r="AF120" s="65">
        <f t="shared" si="83"/>
        <v>9</v>
      </c>
      <c r="AG120" s="68">
        <v>25</v>
      </c>
      <c r="AH120" s="65">
        <f t="shared" si="77"/>
        <v>1913</v>
      </c>
      <c r="AI120" s="65">
        <f t="shared" si="78"/>
        <v>1879</v>
      </c>
      <c r="AJ120" s="65">
        <f t="shared" si="84"/>
        <v>700</v>
      </c>
      <c r="AK120" s="65">
        <f t="shared" si="79"/>
        <v>847</v>
      </c>
      <c r="AL120" s="69">
        <f t="shared" si="80"/>
        <v>0</v>
      </c>
      <c r="AM120" s="66"/>
      <c r="AN120" s="63">
        <v>154</v>
      </c>
      <c r="AO120" s="63">
        <v>25</v>
      </c>
      <c r="AP120" s="63">
        <v>1339</v>
      </c>
      <c r="AQ120" s="63">
        <v>747</v>
      </c>
      <c r="AR120" s="63">
        <v>8</v>
      </c>
      <c r="AS120" s="63">
        <v>9</v>
      </c>
    </row>
    <row r="121" spans="14:45" x14ac:dyDescent="0.35">
      <c r="N121" s="61">
        <v>2027</v>
      </c>
      <c r="O121" s="61">
        <v>10</v>
      </c>
      <c r="P121" s="62" t="str">
        <f t="shared" si="73"/>
        <v>202710</v>
      </c>
      <c r="Q121" s="63">
        <f t="shared" si="85"/>
        <v>19980</v>
      </c>
      <c r="R121" s="64">
        <f t="shared" si="88"/>
        <v>7.8354554358472092E-2</v>
      </c>
      <c r="S121" s="65">
        <f t="shared" si="89"/>
        <v>1565.5239960822723</v>
      </c>
      <c r="T121" s="67">
        <f t="shared" si="74"/>
        <v>1566</v>
      </c>
      <c r="U121" s="66"/>
      <c r="V121" s="65">
        <f t="shared" si="81"/>
        <v>232</v>
      </c>
      <c r="W121" s="65">
        <f t="shared" si="81"/>
        <v>39</v>
      </c>
      <c r="X121" s="67">
        <f t="shared" si="86"/>
        <v>0</v>
      </c>
      <c r="Y121" s="67">
        <f t="shared" si="86"/>
        <v>9</v>
      </c>
      <c r="Z121" s="67">
        <f t="shared" si="86"/>
        <v>0</v>
      </c>
      <c r="AA121" s="65">
        <f t="shared" si="87"/>
        <v>74</v>
      </c>
      <c r="AB121" s="65">
        <f t="shared" si="83"/>
        <v>13</v>
      </c>
      <c r="AC121" s="65">
        <f t="shared" si="75"/>
        <v>608</v>
      </c>
      <c r="AD121" s="65">
        <f t="shared" si="76"/>
        <v>550</v>
      </c>
      <c r="AE121" s="65">
        <f t="shared" si="83"/>
        <v>7</v>
      </c>
      <c r="AF121" s="65">
        <f t="shared" si="83"/>
        <v>8</v>
      </c>
      <c r="AG121" s="68">
        <v>26</v>
      </c>
      <c r="AH121" s="65">
        <f t="shared" si="77"/>
        <v>1566</v>
      </c>
      <c r="AI121" s="65">
        <f t="shared" si="78"/>
        <v>1531</v>
      </c>
      <c r="AJ121" s="65">
        <f t="shared" si="84"/>
        <v>571</v>
      </c>
      <c r="AK121" s="65">
        <f t="shared" si="79"/>
        <v>689</v>
      </c>
      <c r="AL121" s="69">
        <f t="shared" si="80"/>
        <v>0</v>
      </c>
      <c r="AM121" s="66"/>
      <c r="AN121" s="63">
        <v>123</v>
      </c>
      <c r="AO121" s="63">
        <v>18</v>
      </c>
      <c r="AP121" s="63">
        <v>1124</v>
      </c>
      <c r="AQ121" s="63">
        <v>704</v>
      </c>
      <c r="AR121" s="63">
        <v>7</v>
      </c>
      <c r="AS121" s="63">
        <v>8</v>
      </c>
    </row>
    <row r="122" spans="14:45" x14ac:dyDescent="0.35">
      <c r="N122" s="61">
        <v>2027</v>
      </c>
      <c r="O122" s="61">
        <v>11</v>
      </c>
      <c r="P122" s="62" t="str">
        <f t="shared" si="73"/>
        <v>202711</v>
      </c>
      <c r="Q122" s="63">
        <f t="shared" si="85"/>
        <v>19980</v>
      </c>
      <c r="R122" s="64">
        <f t="shared" si="88"/>
        <v>7.3758758381677086E-2</v>
      </c>
      <c r="S122" s="65">
        <f t="shared" si="89"/>
        <v>1473.6999924659083</v>
      </c>
      <c r="T122" s="67">
        <f t="shared" si="74"/>
        <v>1474</v>
      </c>
      <c r="U122" s="66"/>
      <c r="V122" s="65">
        <f t="shared" si="81"/>
        <v>218</v>
      </c>
      <c r="W122" s="65">
        <f t="shared" si="81"/>
        <v>36</v>
      </c>
      <c r="X122" s="67">
        <f t="shared" si="86"/>
        <v>0</v>
      </c>
      <c r="Y122" s="67">
        <f t="shared" si="86"/>
        <v>8</v>
      </c>
      <c r="Z122" s="67">
        <f t="shared" si="86"/>
        <v>0</v>
      </c>
      <c r="AA122" s="65">
        <f t="shared" si="87"/>
        <v>69</v>
      </c>
      <c r="AB122" s="65">
        <f t="shared" si="83"/>
        <v>12</v>
      </c>
      <c r="AC122" s="65">
        <f t="shared" si="75"/>
        <v>573</v>
      </c>
      <c r="AD122" s="65">
        <f t="shared" si="76"/>
        <v>516</v>
      </c>
      <c r="AE122" s="65">
        <f t="shared" si="83"/>
        <v>7</v>
      </c>
      <c r="AF122" s="65">
        <f t="shared" si="83"/>
        <v>9</v>
      </c>
      <c r="AG122" s="68">
        <v>26</v>
      </c>
      <c r="AH122" s="65">
        <f t="shared" si="77"/>
        <v>1474</v>
      </c>
      <c r="AI122" s="65">
        <f t="shared" si="78"/>
        <v>1440</v>
      </c>
      <c r="AJ122" s="65">
        <f t="shared" si="84"/>
        <v>537</v>
      </c>
      <c r="AK122" s="65">
        <f t="shared" si="79"/>
        <v>649</v>
      </c>
      <c r="AL122" s="69">
        <f t="shared" si="80"/>
        <v>0</v>
      </c>
      <c r="AM122" s="66"/>
      <c r="AN122" s="63">
        <v>103</v>
      </c>
      <c r="AO122" s="63">
        <v>12</v>
      </c>
      <c r="AP122" s="63">
        <v>1097</v>
      </c>
      <c r="AQ122" s="63">
        <v>630</v>
      </c>
      <c r="AR122" s="63">
        <v>7</v>
      </c>
      <c r="AS122" s="63">
        <v>9</v>
      </c>
    </row>
    <row r="123" spans="14:45" x14ac:dyDescent="0.35">
      <c r="N123" s="61">
        <v>2027</v>
      </c>
      <c r="O123" s="61">
        <v>12</v>
      </c>
      <c r="P123" s="62" t="str">
        <f t="shared" si="73"/>
        <v>202712</v>
      </c>
      <c r="Q123" s="63">
        <f t="shared" si="85"/>
        <v>19980</v>
      </c>
      <c r="R123" s="64">
        <f t="shared" si="88"/>
        <v>8.040759436449936E-2</v>
      </c>
      <c r="S123" s="65">
        <f t="shared" si="89"/>
        <v>1606.5437354026972</v>
      </c>
      <c r="T123" s="67">
        <f t="shared" si="74"/>
        <v>1607</v>
      </c>
      <c r="U123" s="66"/>
      <c r="V123" s="65">
        <f t="shared" si="81"/>
        <v>239</v>
      </c>
      <c r="W123" s="65">
        <f t="shared" si="81"/>
        <v>40</v>
      </c>
      <c r="X123" s="67">
        <f t="shared" si="86"/>
        <v>0</v>
      </c>
      <c r="Y123" s="67">
        <f t="shared" si="86"/>
        <v>10</v>
      </c>
      <c r="Z123" s="67">
        <f t="shared" si="86"/>
        <v>0</v>
      </c>
      <c r="AA123" s="65">
        <f t="shared" si="87"/>
        <v>76</v>
      </c>
      <c r="AB123" s="65">
        <f t="shared" si="83"/>
        <v>14</v>
      </c>
      <c r="AC123" s="65">
        <f t="shared" si="75"/>
        <v>627</v>
      </c>
      <c r="AD123" s="65">
        <f t="shared" si="76"/>
        <v>562</v>
      </c>
      <c r="AE123" s="65">
        <f t="shared" si="83"/>
        <v>7</v>
      </c>
      <c r="AF123" s="65">
        <f t="shared" si="83"/>
        <v>11</v>
      </c>
      <c r="AG123" s="68">
        <v>21</v>
      </c>
      <c r="AH123" s="65">
        <f t="shared" si="77"/>
        <v>1607</v>
      </c>
      <c r="AI123" s="65">
        <f t="shared" si="78"/>
        <v>1576</v>
      </c>
      <c r="AJ123" s="65">
        <f t="shared" si="84"/>
        <v>587</v>
      </c>
      <c r="AK123" s="65">
        <f t="shared" si="79"/>
        <v>710</v>
      </c>
      <c r="AL123" s="69">
        <f t="shared" si="80"/>
        <v>0</v>
      </c>
      <c r="AM123" s="66"/>
      <c r="AN123" s="63">
        <v>109</v>
      </c>
      <c r="AO123" s="63">
        <v>17</v>
      </c>
      <c r="AP123" s="63">
        <v>1170</v>
      </c>
      <c r="AQ123" s="63">
        <v>647</v>
      </c>
      <c r="AR123" s="63">
        <v>12</v>
      </c>
      <c r="AS123" s="63">
        <v>15</v>
      </c>
    </row>
    <row r="125" spans="14:45" x14ac:dyDescent="0.35">
      <c r="N125" s="17">
        <v>2021</v>
      </c>
      <c r="Q125" s="14">
        <f>L18</f>
        <v>19624</v>
      </c>
      <c r="T125" s="75">
        <f>SUM(T40:T51)</f>
        <v>14767</v>
      </c>
      <c r="U125" s="36">
        <f>T125-ROUND(Q125*9/12,0)</f>
        <v>49</v>
      </c>
      <c r="V125" s="75">
        <f t="shared" ref="V125:AH125" si="90">SUM(V40:V51)</f>
        <v>1998</v>
      </c>
      <c r="W125" s="75">
        <f t="shared" si="90"/>
        <v>366</v>
      </c>
      <c r="X125" s="75">
        <f t="shared" si="90"/>
        <v>1</v>
      </c>
      <c r="Y125" s="75">
        <f t="shared" si="90"/>
        <v>78</v>
      </c>
      <c r="Z125" s="75">
        <f t="shared" si="90"/>
        <v>0</v>
      </c>
      <c r="AA125" s="75">
        <f t="shared" si="90"/>
        <v>706</v>
      </c>
      <c r="AB125" s="75">
        <f t="shared" si="90"/>
        <v>128</v>
      </c>
      <c r="AC125" s="75">
        <f t="shared" si="90"/>
        <v>5827</v>
      </c>
      <c r="AD125" s="75">
        <f t="shared" si="90"/>
        <v>5284</v>
      </c>
      <c r="AE125" s="75">
        <f t="shared" si="90"/>
        <v>68</v>
      </c>
      <c r="AF125" s="75">
        <f t="shared" si="90"/>
        <v>95</v>
      </c>
      <c r="AG125" s="75">
        <f t="shared" si="90"/>
        <v>216</v>
      </c>
      <c r="AH125" s="75">
        <f t="shared" si="90"/>
        <v>14767</v>
      </c>
    </row>
    <row r="126" spans="14:45" x14ac:dyDescent="0.35">
      <c r="N126" s="17">
        <v>2022</v>
      </c>
      <c r="Q126" s="14">
        <f t="shared" ref="Q126:Q131" si="91">L19</f>
        <v>19597</v>
      </c>
      <c r="T126" s="75">
        <f>SUM(T52:T63)</f>
        <v>19597</v>
      </c>
      <c r="U126" s="36">
        <f t="shared" ref="U126:U131" si="92">T126-Q126</f>
        <v>0</v>
      </c>
      <c r="V126" s="75">
        <f t="shared" ref="V126:AH126" si="93">SUM(V52:V63)</f>
        <v>2646</v>
      </c>
      <c r="W126" s="75">
        <f t="shared" si="93"/>
        <v>472</v>
      </c>
      <c r="X126" s="75">
        <f t="shared" si="93"/>
        <v>1</v>
      </c>
      <c r="Y126" s="75">
        <f t="shared" si="93"/>
        <v>107</v>
      </c>
      <c r="Z126" s="75">
        <f t="shared" si="93"/>
        <v>0</v>
      </c>
      <c r="AA126" s="75">
        <f t="shared" si="93"/>
        <v>945</v>
      </c>
      <c r="AB126" s="75">
        <f t="shared" si="93"/>
        <v>167</v>
      </c>
      <c r="AC126" s="75">
        <f t="shared" si="93"/>
        <v>7784</v>
      </c>
      <c r="AD126" s="75">
        <f t="shared" si="93"/>
        <v>6984</v>
      </c>
      <c r="AE126" s="75">
        <f t="shared" si="93"/>
        <v>90</v>
      </c>
      <c r="AF126" s="75">
        <f t="shared" si="93"/>
        <v>125</v>
      </c>
      <c r="AG126" s="75">
        <f t="shared" si="93"/>
        <v>276</v>
      </c>
      <c r="AH126" s="75">
        <f t="shared" si="93"/>
        <v>19597</v>
      </c>
    </row>
    <row r="127" spans="14:45" x14ac:dyDescent="0.35">
      <c r="N127" s="17">
        <v>2023</v>
      </c>
      <c r="Q127" s="14">
        <f t="shared" si="91"/>
        <v>19676</v>
      </c>
      <c r="T127" s="75">
        <f>SUM(T64:T75)</f>
        <v>19676</v>
      </c>
      <c r="U127" s="36">
        <f>T127-Q127</f>
        <v>0</v>
      </c>
      <c r="V127" s="75">
        <f t="shared" ref="V127:AH127" si="94">SUM(V64:V75)</f>
        <v>2710</v>
      </c>
      <c r="W127" s="75">
        <f t="shared" si="94"/>
        <v>477</v>
      </c>
      <c r="X127" s="75">
        <f t="shared" si="94"/>
        <v>1</v>
      </c>
      <c r="Y127" s="75">
        <f t="shared" si="94"/>
        <v>107</v>
      </c>
      <c r="Z127" s="75">
        <f t="shared" si="94"/>
        <v>0</v>
      </c>
      <c r="AA127" s="75">
        <f t="shared" si="94"/>
        <v>945</v>
      </c>
      <c r="AB127" s="75">
        <f t="shared" si="94"/>
        <v>167</v>
      </c>
      <c r="AC127" s="75">
        <f t="shared" si="94"/>
        <v>7785</v>
      </c>
      <c r="AD127" s="75">
        <f t="shared" si="94"/>
        <v>6975</v>
      </c>
      <c r="AE127" s="75">
        <f t="shared" si="94"/>
        <v>90</v>
      </c>
      <c r="AF127" s="75">
        <f t="shared" si="94"/>
        <v>124</v>
      </c>
      <c r="AG127" s="75">
        <f t="shared" si="94"/>
        <v>295</v>
      </c>
      <c r="AH127" s="75">
        <f t="shared" si="94"/>
        <v>19676</v>
      </c>
    </row>
    <row r="128" spans="14:45" x14ac:dyDescent="0.35">
      <c r="N128" s="17">
        <v>2024</v>
      </c>
      <c r="Q128" s="14">
        <f t="shared" si="91"/>
        <v>19808</v>
      </c>
      <c r="T128" s="75">
        <f>SUM(T76:T87)</f>
        <v>19808</v>
      </c>
      <c r="U128" s="36">
        <f t="shared" si="92"/>
        <v>0</v>
      </c>
      <c r="V128" s="75">
        <f t="shared" ref="V128:AH128" si="95">SUM(V76:V87)</f>
        <v>2779</v>
      </c>
      <c r="W128" s="75">
        <f t="shared" si="95"/>
        <v>482</v>
      </c>
      <c r="X128" s="75">
        <f t="shared" si="95"/>
        <v>1</v>
      </c>
      <c r="Y128" s="75">
        <f t="shared" si="95"/>
        <v>107</v>
      </c>
      <c r="Z128" s="75">
        <f t="shared" si="95"/>
        <v>0</v>
      </c>
      <c r="AA128" s="75">
        <f t="shared" si="95"/>
        <v>948</v>
      </c>
      <c r="AB128" s="75">
        <f t="shared" si="95"/>
        <v>170</v>
      </c>
      <c r="AC128" s="75">
        <f t="shared" si="95"/>
        <v>7807</v>
      </c>
      <c r="AD128" s="75">
        <f t="shared" si="95"/>
        <v>7004</v>
      </c>
      <c r="AE128" s="75">
        <f t="shared" si="95"/>
        <v>90</v>
      </c>
      <c r="AF128" s="75">
        <f t="shared" si="95"/>
        <v>123</v>
      </c>
      <c r="AG128" s="75">
        <f t="shared" si="95"/>
        <v>297</v>
      </c>
      <c r="AH128" s="75">
        <f t="shared" si="95"/>
        <v>19808</v>
      </c>
    </row>
    <row r="129" spans="14:34" x14ac:dyDescent="0.35">
      <c r="N129" s="17">
        <v>2025</v>
      </c>
      <c r="Q129" s="14">
        <f t="shared" si="91"/>
        <v>19833</v>
      </c>
      <c r="T129" s="75">
        <f>SUM(T88:T99)</f>
        <v>19833</v>
      </c>
      <c r="U129" s="36">
        <f t="shared" si="92"/>
        <v>0</v>
      </c>
      <c r="V129" s="75">
        <f t="shared" ref="V129:AH129" si="96">SUM(V88:V99)</f>
        <v>2836</v>
      </c>
      <c r="W129" s="75">
        <f t="shared" si="96"/>
        <v>486</v>
      </c>
      <c r="X129" s="75">
        <f t="shared" si="96"/>
        <v>1</v>
      </c>
      <c r="Y129" s="75">
        <f t="shared" si="96"/>
        <v>107</v>
      </c>
      <c r="Z129" s="75">
        <f t="shared" si="96"/>
        <v>0</v>
      </c>
      <c r="AA129" s="75">
        <f t="shared" si="96"/>
        <v>946</v>
      </c>
      <c r="AB129" s="75">
        <f t="shared" si="96"/>
        <v>170</v>
      </c>
      <c r="AC129" s="75">
        <f t="shared" si="96"/>
        <v>7784</v>
      </c>
      <c r="AD129" s="75">
        <f t="shared" si="96"/>
        <v>6994</v>
      </c>
      <c r="AE129" s="75">
        <f t="shared" si="96"/>
        <v>90</v>
      </c>
      <c r="AF129" s="75">
        <f t="shared" si="96"/>
        <v>122</v>
      </c>
      <c r="AG129" s="75">
        <f t="shared" si="96"/>
        <v>297</v>
      </c>
      <c r="AH129" s="75">
        <f t="shared" si="96"/>
        <v>19833</v>
      </c>
    </row>
    <row r="130" spans="14:34" x14ac:dyDescent="0.35">
      <c r="N130" s="17">
        <v>2026</v>
      </c>
      <c r="Q130" s="14">
        <f t="shared" si="91"/>
        <v>19911</v>
      </c>
      <c r="T130" s="75">
        <f>SUM(T100:T111)</f>
        <v>19911</v>
      </c>
      <c r="U130" s="36">
        <f t="shared" si="92"/>
        <v>0</v>
      </c>
      <c r="V130" s="75">
        <f t="shared" ref="V130:AH130" si="97">SUM(V100:V111)</f>
        <v>2898</v>
      </c>
      <c r="W130" s="75">
        <f t="shared" si="97"/>
        <v>489</v>
      </c>
      <c r="X130" s="75">
        <f t="shared" si="97"/>
        <v>1</v>
      </c>
      <c r="Y130" s="75">
        <f t="shared" si="97"/>
        <v>107</v>
      </c>
      <c r="Z130" s="75">
        <f t="shared" si="97"/>
        <v>0</v>
      </c>
      <c r="AA130" s="75">
        <f t="shared" si="97"/>
        <v>945</v>
      </c>
      <c r="AB130" s="75">
        <f t="shared" si="97"/>
        <v>170</v>
      </c>
      <c r="AC130" s="75">
        <f t="shared" si="97"/>
        <v>7788</v>
      </c>
      <c r="AD130" s="75">
        <f t="shared" si="97"/>
        <v>7005</v>
      </c>
      <c r="AE130" s="75">
        <f t="shared" si="97"/>
        <v>90</v>
      </c>
      <c r="AF130" s="75">
        <f t="shared" si="97"/>
        <v>121</v>
      </c>
      <c r="AG130" s="75">
        <f t="shared" si="97"/>
        <v>297</v>
      </c>
      <c r="AH130" s="75">
        <f t="shared" si="97"/>
        <v>19911</v>
      </c>
    </row>
    <row r="131" spans="14:34" x14ac:dyDescent="0.35">
      <c r="N131" s="17">
        <v>2027</v>
      </c>
      <c r="Q131" s="14">
        <f t="shared" si="91"/>
        <v>19980</v>
      </c>
      <c r="T131" s="75">
        <f>SUM(T112:T123)</f>
        <v>19980</v>
      </c>
      <c r="U131" s="36">
        <f t="shared" si="92"/>
        <v>0</v>
      </c>
      <c r="V131" s="75">
        <f t="shared" ref="V131:AH131" si="98">SUM(V112:V123)</f>
        <v>2965</v>
      </c>
      <c r="W131" s="75">
        <f t="shared" si="98"/>
        <v>493</v>
      </c>
      <c r="X131" s="75">
        <f t="shared" si="98"/>
        <v>1</v>
      </c>
      <c r="Y131" s="75">
        <f t="shared" si="98"/>
        <v>107</v>
      </c>
      <c r="Z131" s="75">
        <f t="shared" si="98"/>
        <v>0</v>
      </c>
      <c r="AA131" s="75">
        <f t="shared" si="98"/>
        <v>945</v>
      </c>
      <c r="AB131" s="75">
        <f t="shared" si="98"/>
        <v>170</v>
      </c>
      <c r="AC131" s="75">
        <f t="shared" si="98"/>
        <v>7784</v>
      </c>
      <c r="AD131" s="75">
        <f t="shared" si="98"/>
        <v>7009</v>
      </c>
      <c r="AE131" s="75">
        <f t="shared" si="98"/>
        <v>90</v>
      </c>
      <c r="AF131" s="75">
        <f t="shared" si="98"/>
        <v>119</v>
      </c>
      <c r="AG131" s="75">
        <f t="shared" si="98"/>
        <v>297</v>
      </c>
      <c r="AH131" s="75">
        <f t="shared" si="98"/>
        <v>19980</v>
      </c>
    </row>
    <row r="132" spans="14:34" x14ac:dyDescent="0.35">
      <c r="T132" s="75"/>
    </row>
    <row r="133" spans="14:34" x14ac:dyDescent="0.35">
      <c r="T133" s="75"/>
    </row>
  </sheetData>
  <mergeCells count="8">
    <mergeCell ref="V26:AG26"/>
    <mergeCell ref="I38:K38"/>
    <mergeCell ref="B6:F6"/>
    <mergeCell ref="H6:L6"/>
    <mergeCell ref="N6:R7"/>
    <mergeCell ref="B7:F7"/>
    <mergeCell ref="H7:L7"/>
    <mergeCell ref="V7:AG7"/>
  </mergeCells>
  <conditionalFormatting sqref="U125:U131">
    <cfRule type="cellIs" dxfId="0" priority="1" operator="notEqual">
      <formula>0</formula>
    </cfRule>
  </conditionalFormatting>
  <pageMargins left="0.7" right="0.7" top="0.75" bottom="0.75" header="0.3" footer="0.3"/>
  <pageSetup scale="64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BC78E-A703-4D61-AF2E-FFE8F476FB69}">
  <dimension ref="A1:BE101"/>
  <sheetViews>
    <sheetView zoomScale="90" zoomScaleNormal="90" workbookViewId="0">
      <pane xSplit="3" ySplit="7" topLeftCell="AS92" activePane="bottomRight" state="frozen"/>
      <selection activeCell="AG40" sqref="AG40"/>
      <selection pane="topRight" activeCell="AG40" sqref="AG40"/>
      <selection pane="bottomLeft" activeCell="AG40" sqref="AG40"/>
      <selection pane="bottomRight" activeCell="AG40" sqref="AG40"/>
    </sheetView>
  </sheetViews>
  <sheetFormatPr defaultRowHeight="14.5" x14ac:dyDescent="0.35"/>
  <cols>
    <col min="25" max="25" width="9.1796875" customWidth="1"/>
    <col min="28" max="28" width="9.1796875" customWidth="1"/>
    <col min="31" max="31" width="9.1796875" customWidth="1"/>
    <col min="34" max="34" width="9.1796875" customWidth="1"/>
  </cols>
  <sheetData>
    <row r="1" spans="1:57" x14ac:dyDescent="0.35">
      <c r="A1" s="1" t="s">
        <v>0</v>
      </c>
    </row>
    <row r="2" spans="1:57" x14ac:dyDescent="0.35">
      <c r="A2" s="2" t="s">
        <v>113</v>
      </c>
      <c r="C2" s="2"/>
    </row>
    <row r="3" spans="1:57" x14ac:dyDescent="0.35">
      <c r="A3" s="2" t="s">
        <v>108</v>
      </c>
      <c r="C3" s="2"/>
    </row>
    <row r="4" spans="1:57" x14ac:dyDescent="0.35">
      <c r="B4" s="2"/>
      <c r="C4" s="2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37"/>
      <c r="U4" s="37"/>
    </row>
    <row r="5" spans="1:57" x14ac:dyDescent="0.35">
      <c r="C5" s="4"/>
      <c r="E5" s="93" t="s">
        <v>55</v>
      </c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5"/>
      <c r="W5" s="93" t="s">
        <v>3</v>
      </c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5"/>
      <c r="AO5" s="93" t="s">
        <v>14</v>
      </c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5"/>
    </row>
    <row r="6" spans="1:57" x14ac:dyDescent="0.35">
      <c r="C6" s="5" t="s">
        <v>9</v>
      </c>
      <c r="E6" s="99" t="s">
        <v>41</v>
      </c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W6" s="99" t="s">
        <v>41</v>
      </c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1"/>
      <c r="AO6" s="99" t="s">
        <v>41</v>
      </c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1"/>
    </row>
    <row r="7" spans="1:57" s="7" customFormat="1" x14ac:dyDescent="0.35">
      <c r="A7" s="6" t="s">
        <v>15</v>
      </c>
      <c r="B7" s="6" t="s">
        <v>9</v>
      </c>
      <c r="C7" s="6" t="s">
        <v>16</v>
      </c>
      <c r="E7" s="6" t="s">
        <v>17</v>
      </c>
      <c r="F7" s="6" t="s">
        <v>18</v>
      </c>
      <c r="G7" s="6" t="s">
        <v>19</v>
      </c>
      <c r="H7" s="6" t="s">
        <v>20</v>
      </c>
      <c r="I7" s="6" t="s">
        <v>21</v>
      </c>
      <c r="J7" s="6" t="s">
        <v>22</v>
      </c>
      <c r="K7" s="6" t="s">
        <v>23</v>
      </c>
      <c r="L7" s="6" t="s">
        <v>24</v>
      </c>
      <c r="M7" s="6" t="s">
        <v>25</v>
      </c>
      <c r="N7" s="6" t="s">
        <v>26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31</v>
      </c>
      <c r="T7" s="6" t="s">
        <v>32</v>
      </c>
      <c r="U7" s="8" t="s">
        <v>33</v>
      </c>
      <c r="W7" s="6" t="s">
        <v>17</v>
      </c>
      <c r="X7" s="6" t="s">
        <v>18</v>
      </c>
      <c r="Y7" s="6" t="s">
        <v>19</v>
      </c>
      <c r="Z7" s="6" t="s">
        <v>20</v>
      </c>
      <c r="AA7" s="6" t="s">
        <v>21</v>
      </c>
      <c r="AB7" s="6" t="s">
        <v>22</v>
      </c>
      <c r="AC7" s="6" t="s">
        <v>23</v>
      </c>
      <c r="AD7" s="6" t="s">
        <v>24</v>
      </c>
      <c r="AE7" s="6" t="s">
        <v>25</v>
      </c>
      <c r="AF7" s="6" t="s">
        <v>26</v>
      </c>
      <c r="AG7" s="6" t="s">
        <v>27</v>
      </c>
      <c r="AH7" s="6" t="s">
        <v>28</v>
      </c>
      <c r="AI7" s="6" t="s">
        <v>29</v>
      </c>
      <c r="AJ7" s="6" t="s">
        <v>30</v>
      </c>
      <c r="AK7" s="6" t="s">
        <v>31</v>
      </c>
      <c r="AL7" s="6" t="s">
        <v>32</v>
      </c>
      <c r="AM7" s="8" t="s">
        <v>33</v>
      </c>
      <c r="AN7" s="6"/>
      <c r="AO7" s="6" t="s">
        <v>17</v>
      </c>
      <c r="AP7" s="6" t="s">
        <v>18</v>
      </c>
      <c r="AQ7" s="6" t="s">
        <v>19</v>
      </c>
      <c r="AR7" s="6" t="s">
        <v>20</v>
      </c>
      <c r="AS7" s="6" t="s">
        <v>21</v>
      </c>
      <c r="AT7" s="6" t="s">
        <v>22</v>
      </c>
      <c r="AU7" s="6" t="s">
        <v>23</v>
      </c>
      <c r="AV7" s="6" t="s">
        <v>24</v>
      </c>
      <c r="AW7" s="6" t="s">
        <v>25</v>
      </c>
      <c r="AX7" s="6" t="s">
        <v>26</v>
      </c>
      <c r="AY7" s="6" t="s">
        <v>27</v>
      </c>
      <c r="AZ7" s="6" t="s">
        <v>28</v>
      </c>
      <c r="BA7" s="6" t="s">
        <v>29</v>
      </c>
      <c r="BB7" s="6" t="s">
        <v>30</v>
      </c>
      <c r="BC7" s="6" t="s">
        <v>31</v>
      </c>
      <c r="BD7" s="6" t="s">
        <v>32</v>
      </c>
      <c r="BE7" s="8" t="s">
        <v>33</v>
      </c>
    </row>
    <row r="8" spans="1:57" x14ac:dyDescent="0.35">
      <c r="A8" s="9">
        <v>2021</v>
      </c>
      <c r="B8" s="9">
        <v>1</v>
      </c>
      <c r="C8" s="10" t="str">
        <f t="shared" ref="C8:C71" si="0">CONCATENATE(A8,IF(B8&lt;10,0,""),B8)</f>
        <v>202101</v>
      </c>
      <c r="D8" s="11"/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f>E8+F8+G8+H8+J8+K8+L8+N8+O8+Q8+R8+T8</f>
        <v>0</v>
      </c>
      <c r="V8" s="11"/>
      <c r="W8" s="12">
        <f>E8-AO8</f>
        <v>0</v>
      </c>
      <c r="X8" s="12">
        <f t="shared" ref="X8:AL24" si="1">F8-AP8</f>
        <v>0</v>
      </c>
      <c r="Y8" s="12">
        <f t="shared" si="1"/>
        <v>0</v>
      </c>
      <c r="Z8" s="12">
        <f t="shared" si="1"/>
        <v>0</v>
      </c>
      <c r="AA8" s="12">
        <f t="shared" si="1"/>
        <v>0</v>
      </c>
      <c r="AB8" s="12">
        <f t="shared" si="1"/>
        <v>0</v>
      </c>
      <c r="AC8" s="12">
        <f t="shared" si="1"/>
        <v>0</v>
      </c>
      <c r="AD8" s="12">
        <f t="shared" si="1"/>
        <v>0</v>
      </c>
      <c r="AE8" s="12">
        <f t="shared" si="1"/>
        <v>0</v>
      </c>
      <c r="AF8" s="12">
        <f t="shared" si="1"/>
        <v>0</v>
      </c>
      <c r="AG8" s="12">
        <f t="shared" si="1"/>
        <v>0</v>
      </c>
      <c r="AH8" s="12">
        <f t="shared" si="1"/>
        <v>0</v>
      </c>
      <c r="AI8" s="11">
        <f t="shared" si="1"/>
        <v>0</v>
      </c>
      <c r="AJ8" s="12">
        <f t="shared" si="1"/>
        <v>0</v>
      </c>
      <c r="AK8" s="12">
        <f t="shared" si="1"/>
        <v>0</v>
      </c>
      <c r="AL8" s="12">
        <f t="shared" si="1"/>
        <v>0</v>
      </c>
      <c r="AM8" s="12">
        <f>W8+X8+Y8+Z8+AB8+AC8+AD8+AF8+AG8+AI8+AJ8+AL8</f>
        <v>0</v>
      </c>
      <c r="AN8" s="12"/>
      <c r="AO8" s="12">
        <f>Retail_Choice_Allocation!V40</f>
        <v>0</v>
      </c>
      <c r="AP8" s="12">
        <f>Retail_Choice_Allocation!W40</f>
        <v>0</v>
      </c>
      <c r="AQ8" s="12">
        <f>Retail_Choice_Allocation!X40</f>
        <v>0</v>
      </c>
      <c r="AR8" s="12">
        <f>Retail_Choice_Allocation!Y40</f>
        <v>0</v>
      </c>
      <c r="AS8" s="12">
        <f>AQ8+AR8</f>
        <v>0</v>
      </c>
      <c r="AT8" s="12">
        <f>Retail_Choice_Allocation!Z40</f>
        <v>0</v>
      </c>
      <c r="AU8" s="12">
        <f>Retail_Choice_Allocation!AA40</f>
        <v>0</v>
      </c>
      <c r="AV8" s="12">
        <f>Retail_Choice_Allocation!AB40</f>
        <v>0</v>
      </c>
      <c r="AW8" s="12">
        <f>AU8+AV8</f>
        <v>0</v>
      </c>
      <c r="AX8" s="12">
        <f>Retail_Choice_Allocation!AC40</f>
        <v>0</v>
      </c>
      <c r="AY8" s="12">
        <f>Retail_Choice_Allocation!AD40</f>
        <v>0</v>
      </c>
      <c r="AZ8" s="12">
        <f>AX8+AY8</f>
        <v>0</v>
      </c>
      <c r="BA8" s="12">
        <f>Retail_Choice_Allocation!AE40</f>
        <v>0</v>
      </c>
      <c r="BB8" s="12">
        <f>Retail_Choice_Allocation!AF40</f>
        <v>0</v>
      </c>
      <c r="BC8" s="12">
        <f>BA8+BB8</f>
        <v>0</v>
      </c>
      <c r="BD8" s="12">
        <f>Retail_Choice_Allocation!AG40</f>
        <v>0</v>
      </c>
      <c r="BE8" s="12">
        <f>AO8+AP8+AQ8+AR8+AT8+AU8+AV8+AX8+AY8+BA8+BB8+BD8</f>
        <v>0</v>
      </c>
    </row>
    <row r="9" spans="1:57" x14ac:dyDescent="0.35">
      <c r="A9" s="9">
        <v>2021</v>
      </c>
      <c r="B9" s="9">
        <v>2</v>
      </c>
      <c r="C9" s="10" t="str">
        <f t="shared" si="0"/>
        <v>202102</v>
      </c>
      <c r="D9" s="11"/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f t="shared" ref="U9:U72" si="2">E9+F9+G9+H9+J9+K9+L9+N9+O9+Q9+R9+T9</f>
        <v>0</v>
      </c>
      <c r="V9" s="11"/>
      <c r="W9" s="12">
        <f t="shared" ref="W9:AL39" si="3">E9-AO9</f>
        <v>0</v>
      </c>
      <c r="X9" s="12">
        <f t="shared" si="1"/>
        <v>0</v>
      </c>
      <c r="Y9" s="12">
        <f t="shared" si="1"/>
        <v>0</v>
      </c>
      <c r="Z9" s="12">
        <f t="shared" si="1"/>
        <v>0</v>
      </c>
      <c r="AA9" s="12">
        <f t="shared" si="1"/>
        <v>0</v>
      </c>
      <c r="AB9" s="12">
        <f t="shared" si="1"/>
        <v>0</v>
      </c>
      <c r="AC9" s="12">
        <f t="shared" si="1"/>
        <v>0</v>
      </c>
      <c r="AD9" s="12">
        <f t="shared" si="1"/>
        <v>0</v>
      </c>
      <c r="AE9" s="12">
        <f t="shared" si="1"/>
        <v>0</v>
      </c>
      <c r="AF9" s="12">
        <f t="shared" si="1"/>
        <v>0</v>
      </c>
      <c r="AG9" s="12">
        <f t="shared" si="1"/>
        <v>0</v>
      </c>
      <c r="AH9" s="12">
        <f t="shared" si="1"/>
        <v>0</v>
      </c>
      <c r="AI9" s="11">
        <f t="shared" si="1"/>
        <v>0</v>
      </c>
      <c r="AJ9" s="12">
        <f t="shared" si="1"/>
        <v>0</v>
      </c>
      <c r="AK9" s="12">
        <f t="shared" si="1"/>
        <v>0</v>
      </c>
      <c r="AL9" s="12">
        <f t="shared" si="1"/>
        <v>0</v>
      </c>
      <c r="AM9" s="12">
        <f t="shared" ref="AM9:AM72" si="4">W9+X9+Y9+Z9+AB9+AC9+AD9+AF9+AG9+AI9+AJ9+AL9</f>
        <v>0</v>
      </c>
      <c r="AN9" s="12"/>
      <c r="AO9" s="12">
        <f>Retail_Choice_Allocation!V41</f>
        <v>0</v>
      </c>
      <c r="AP9" s="12">
        <f>Retail_Choice_Allocation!W41</f>
        <v>0</v>
      </c>
      <c r="AQ9" s="12">
        <f>Retail_Choice_Allocation!X41</f>
        <v>0</v>
      </c>
      <c r="AR9" s="12">
        <f>Retail_Choice_Allocation!Y41</f>
        <v>0</v>
      </c>
      <c r="AS9" s="12">
        <f t="shared" ref="AS9:AS72" si="5">AQ9+AR9</f>
        <v>0</v>
      </c>
      <c r="AT9" s="12">
        <f>Retail_Choice_Allocation!Z41</f>
        <v>0</v>
      </c>
      <c r="AU9" s="12">
        <f>Retail_Choice_Allocation!AA41</f>
        <v>0</v>
      </c>
      <c r="AV9" s="11">
        <f>Retail_Choice_Allocation!AB41</f>
        <v>0</v>
      </c>
      <c r="AW9" s="12">
        <f t="shared" ref="AW9:AW72" si="6">AU9+AV9</f>
        <v>0</v>
      </c>
      <c r="AX9" s="12">
        <f>Retail_Choice_Allocation!AC41</f>
        <v>0</v>
      </c>
      <c r="AY9" s="12">
        <f>Retail_Choice_Allocation!AD41</f>
        <v>0</v>
      </c>
      <c r="AZ9" s="12">
        <f t="shared" ref="AZ9:AZ72" si="7">AX9+AY9</f>
        <v>0</v>
      </c>
      <c r="BA9" s="12">
        <f>Retail_Choice_Allocation!AE41</f>
        <v>0</v>
      </c>
      <c r="BB9" s="12">
        <f>Retail_Choice_Allocation!AF41</f>
        <v>0</v>
      </c>
      <c r="BC9" s="12">
        <f t="shared" ref="BC9:BC72" si="8">BA9+BB9</f>
        <v>0</v>
      </c>
      <c r="BD9" s="12">
        <f>Retail_Choice_Allocation!AG41</f>
        <v>0</v>
      </c>
      <c r="BE9" s="12">
        <f t="shared" ref="BE9:BE72" si="9">AO9+AP9+AQ9+AR9+AT9+AU9+AV9+AX9+AY9+BA9+BB9+BD9</f>
        <v>0</v>
      </c>
    </row>
    <row r="10" spans="1:57" x14ac:dyDescent="0.35">
      <c r="A10" s="9">
        <v>2021</v>
      </c>
      <c r="B10" s="9">
        <v>3</v>
      </c>
      <c r="C10" s="10" t="str">
        <f t="shared" si="0"/>
        <v>202103</v>
      </c>
      <c r="D10" s="11"/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f t="shared" si="2"/>
        <v>0</v>
      </c>
      <c r="V10" s="11"/>
      <c r="W10" s="12">
        <f t="shared" si="3"/>
        <v>0</v>
      </c>
      <c r="X10" s="12">
        <f t="shared" si="1"/>
        <v>0</v>
      </c>
      <c r="Y10" s="12">
        <f t="shared" si="1"/>
        <v>0</v>
      </c>
      <c r="Z10" s="12">
        <f t="shared" si="1"/>
        <v>0</v>
      </c>
      <c r="AA10" s="12">
        <f t="shared" si="1"/>
        <v>0</v>
      </c>
      <c r="AB10" s="12">
        <f t="shared" si="1"/>
        <v>0</v>
      </c>
      <c r="AC10" s="12">
        <f t="shared" si="1"/>
        <v>0</v>
      </c>
      <c r="AD10" s="12">
        <f t="shared" si="1"/>
        <v>0</v>
      </c>
      <c r="AE10" s="12">
        <f t="shared" si="1"/>
        <v>0</v>
      </c>
      <c r="AF10" s="12">
        <f t="shared" si="1"/>
        <v>0</v>
      </c>
      <c r="AG10" s="12">
        <f t="shared" si="1"/>
        <v>0</v>
      </c>
      <c r="AH10" s="12">
        <f t="shared" si="1"/>
        <v>0</v>
      </c>
      <c r="AI10" s="11">
        <f t="shared" si="1"/>
        <v>0</v>
      </c>
      <c r="AJ10" s="12">
        <f t="shared" si="1"/>
        <v>0</v>
      </c>
      <c r="AK10" s="12">
        <f t="shared" si="1"/>
        <v>0</v>
      </c>
      <c r="AL10" s="12">
        <f t="shared" si="1"/>
        <v>0</v>
      </c>
      <c r="AM10" s="12">
        <f t="shared" si="4"/>
        <v>0</v>
      </c>
      <c r="AN10" s="12"/>
      <c r="AO10" s="12">
        <f>Retail_Choice_Allocation!V42</f>
        <v>0</v>
      </c>
      <c r="AP10" s="12">
        <f>Retail_Choice_Allocation!W42</f>
        <v>0</v>
      </c>
      <c r="AQ10" s="12">
        <f>Retail_Choice_Allocation!X42</f>
        <v>0</v>
      </c>
      <c r="AR10" s="12">
        <f>Retail_Choice_Allocation!Y42</f>
        <v>0</v>
      </c>
      <c r="AS10" s="12">
        <f t="shared" si="5"/>
        <v>0</v>
      </c>
      <c r="AT10" s="12">
        <f>Retail_Choice_Allocation!Z42</f>
        <v>0</v>
      </c>
      <c r="AU10" s="12">
        <f>Retail_Choice_Allocation!AA42</f>
        <v>0</v>
      </c>
      <c r="AV10" s="11">
        <f>Retail_Choice_Allocation!AB42</f>
        <v>0</v>
      </c>
      <c r="AW10" s="12">
        <f t="shared" si="6"/>
        <v>0</v>
      </c>
      <c r="AX10" s="12">
        <f>Retail_Choice_Allocation!AC42</f>
        <v>0</v>
      </c>
      <c r="AY10" s="12">
        <f>Retail_Choice_Allocation!AD42</f>
        <v>0</v>
      </c>
      <c r="AZ10" s="12">
        <f t="shared" si="7"/>
        <v>0</v>
      </c>
      <c r="BA10" s="12">
        <f>Retail_Choice_Allocation!AE42</f>
        <v>0</v>
      </c>
      <c r="BB10" s="12">
        <f>Retail_Choice_Allocation!AF42</f>
        <v>0</v>
      </c>
      <c r="BC10" s="12">
        <f t="shared" si="8"/>
        <v>0</v>
      </c>
      <c r="BD10" s="12">
        <f>Retail_Choice_Allocation!AG42</f>
        <v>0</v>
      </c>
      <c r="BE10" s="12">
        <f t="shared" si="9"/>
        <v>0</v>
      </c>
    </row>
    <row r="11" spans="1:57" x14ac:dyDescent="0.35">
      <c r="A11" s="9">
        <v>2021</v>
      </c>
      <c r="B11" s="9">
        <v>4</v>
      </c>
      <c r="C11" s="10" t="str">
        <f t="shared" si="0"/>
        <v>202104</v>
      </c>
      <c r="D11" s="11"/>
      <c r="E11" s="12">
        <v>876</v>
      </c>
      <c r="F11" s="12">
        <v>184</v>
      </c>
      <c r="G11" s="12">
        <v>1</v>
      </c>
      <c r="H11" s="12">
        <v>8</v>
      </c>
      <c r="I11" s="12">
        <v>9</v>
      </c>
      <c r="J11" s="12">
        <v>1</v>
      </c>
      <c r="K11" s="12">
        <v>92</v>
      </c>
      <c r="L11" s="12">
        <v>18</v>
      </c>
      <c r="M11" s="12">
        <v>110</v>
      </c>
      <c r="N11" s="12">
        <v>1118</v>
      </c>
      <c r="O11" s="12">
        <v>571</v>
      </c>
      <c r="P11" s="12">
        <v>1689</v>
      </c>
      <c r="Q11" s="12">
        <v>15</v>
      </c>
      <c r="R11" s="12">
        <v>12</v>
      </c>
      <c r="S11" s="12">
        <v>27</v>
      </c>
      <c r="T11" s="12">
        <v>23</v>
      </c>
      <c r="U11" s="12">
        <f t="shared" si="2"/>
        <v>2919</v>
      </c>
      <c r="V11" s="11"/>
      <c r="W11" s="12">
        <f t="shared" si="3"/>
        <v>680</v>
      </c>
      <c r="X11" s="12">
        <f t="shared" si="1"/>
        <v>148</v>
      </c>
      <c r="Y11" s="12">
        <f t="shared" si="1"/>
        <v>0</v>
      </c>
      <c r="Z11" s="12">
        <f t="shared" si="1"/>
        <v>0</v>
      </c>
      <c r="AA11" s="12">
        <f t="shared" si="1"/>
        <v>0</v>
      </c>
      <c r="AB11" s="12">
        <f t="shared" si="1"/>
        <v>1</v>
      </c>
      <c r="AC11" s="12">
        <f t="shared" si="1"/>
        <v>23</v>
      </c>
      <c r="AD11" s="12">
        <f t="shared" si="1"/>
        <v>5</v>
      </c>
      <c r="AE11" s="12">
        <f t="shared" si="1"/>
        <v>28</v>
      </c>
      <c r="AF11" s="12">
        <f t="shared" si="1"/>
        <v>545</v>
      </c>
      <c r="AG11" s="12">
        <f t="shared" si="1"/>
        <v>53</v>
      </c>
      <c r="AH11" s="12">
        <f t="shared" si="1"/>
        <v>598</v>
      </c>
      <c r="AI11" s="11">
        <f t="shared" si="1"/>
        <v>8</v>
      </c>
      <c r="AJ11" s="12">
        <f t="shared" si="1"/>
        <v>2</v>
      </c>
      <c r="AK11" s="12">
        <f t="shared" si="1"/>
        <v>10</v>
      </c>
      <c r="AL11" s="12">
        <f t="shared" si="1"/>
        <v>3</v>
      </c>
      <c r="AM11" s="12">
        <f t="shared" si="4"/>
        <v>1468</v>
      </c>
      <c r="AN11" s="12"/>
      <c r="AO11" s="12">
        <f>Retail_Choice_Allocation!V43</f>
        <v>196</v>
      </c>
      <c r="AP11" s="12">
        <f>Retail_Choice_Allocation!W43</f>
        <v>36</v>
      </c>
      <c r="AQ11" s="12">
        <f>Retail_Choice_Allocation!X43</f>
        <v>1</v>
      </c>
      <c r="AR11" s="12">
        <f>Retail_Choice_Allocation!Y43</f>
        <v>8</v>
      </c>
      <c r="AS11" s="12">
        <f t="shared" si="5"/>
        <v>9</v>
      </c>
      <c r="AT11" s="12">
        <f>Retail_Choice_Allocation!Z43</f>
        <v>0</v>
      </c>
      <c r="AU11" s="12">
        <f>Retail_Choice_Allocation!AA43</f>
        <v>69</v>
      </c>
      <c r="AV11" s="11">
        <f>Retail_Choice_Allocation!AB43</f>
        <v>13</v>
      </c>
      <c r="AW11" s="12">
        <f t="shared" si="6"/>
        <v>82</v>
      </c>
      <c r="AX11" s="12">
        <f>Retail_Choice_Allocation!AC43</f>
        <v>573</v>
      </c>
      <c r="AY11" s="12">
        <f>Retail_Choice_Allocation!AD43</f>
        <v>518</v>
      </c>
      <c r="AZ11" s="12">
        <f t="shared" si="7"/>
        <v>1091</v>
      </c>
      <c r="BA11" s="12">
        <f>Retail_Choice_Allocation!AE43</f>
        <v>7</v>
      </c>
      <c r="BB11" s="12">
        <f>Retail_Choice_Allocation!AF43</f>
        <v>10</v>
      </c>
      <c r="BC11" s="12">
        <f t="shared" si="8"/>
        <v>17</v>
      </c>
      <c r="BD11" s="12">
        <f>Retail_Choice_Allocation!AG43</f>
        <v>20</v>
      </c>
      <c r="BE11" s="12">
        <f t="shared" si="9"/>
        <v>1451</v>
      </c>
    </row>
    <row r="12" spans="1:57" x14ac:dyDescent="0.35">
      <c r="A12" s="9">
        <v>2021</v>
      </c>
      <c r="B12" s="9">
        <v>5</v>
      </c>
      <c r="C12" s="10" t="str">
        <f t="shared" si="0"/>
        <v>202105</v>
      </c>
      <c r="D12" s="11"/>
      <c r="E12" s="12">
        <v>869</v>
      </c>
      <c r="F12" s="12">
        <v>168</v>
      </c>
      <c r="G12" s="12">
        <v>0</v>
      </c>
      <c r="H12" s="12">
        <v>8</v>
      </c>
      <c r="I12" s="12">
        <v>8</v>
      </c>
      <c r="J12" s="12">
        <v>1</v>
      </c>
      <c r="K12" s="12">
        <v>96</v>
      </c>
      <c r="L12" s="12">
        <v>16</v>
      </c>
      <c r="M12" s="12">
        <v>112</v>
      </c>
      <c r="N12" s="12">
        <v>1117</v>
      </c>
      <c r="O12" s="12">
        <v>553</v>
      </c>
      <c r="P12" s="12">
        <v>1670</v>
      </c>
      <c r="Q12" s="12">
        <v>10</v>
      </c>
      <c r="R12" s="12">
        <v>10</v>
      </c>
      <c r="S12" s="12">
        <v>20</v>
      </c>
      <c r="T12" s="12">
        <v>28</v>
      </c>
      <c r="U12" s="12">
        <f t="shared" si="2"/>
        <v>2876</v>
      </c>
      <c r="V12" s="11"/>
      <c r="W12" s="12">
        <f t="shared" si="3"/>
        <v>682</v>
      </c>
      <c r="X12" s="12">
        <f t="shared" si="1"/>
        <v>134</v>
      </c>
      <c r="Y12" s="12">
        <f t="shared" si="1"/>
        <v>0</v>
      </c>
      <c r="Z12" s="12">
        <f t="shared" si="1"/>
        <v>0</v>
      </c>
      <c r="AA12" s="12">
        <f t="shared" si="1"/>
        <v>0</v>
      </c>
      <c r="AB12" s="12">
        <f t="shared" si="1"/>
        <v>1</v>
      </c>
      <c r="AC12" s="12">
        <f t="shared" si="1"/>
        <v>30</v>
      </c>
      <c r="AD12" s="12">
        <f t="shared" si="1"/>
        <v>4</v>
      </c>
      <c r="AE12" s="12">
        <f t="shared" si="1"/>
        <v>34</v>
      </c>
      <c r="AF12" s="12">
        <f t="shared" si="1"/>
        <v>572</v>
      </c>
      <c r="AG12" s="12">
        <f t="shared" si="1"/>
        <v>59</v>
      </c>
      <c r="AH12" s="12">
        <f t="shared" si="1"/>
        <v>631</v>
      </c>
      <c r="AI12" s="11">
        <f t="shared" si="1"/>
        <v>4</v>
      </c>
      <c r="AJ12" s="12">
        <f t="shared" si="1"/>
        <v>1</v>
      </c>
      <c r="AK12" s="12">
        <f t="shared" si="1"/>
        <v>5</v>
      </c>
      <c r="AL12" s="12">
        <f t="shared" si="1"/>
        <v>3</v>
      </c>
      <c r="AM12" s="12">
        <f t="shared" si="4"/>
        <v>1490</v>
      </c>
      <c r="AN12" s="12"/>
      <c r="AO12" s="12">
        <f>Retail_Choice_Allocation!V44</f>
        <v>187</v>
      </c>
      <c r="AP12" s="12">
        <f>Retail_Choice_Allocation!W44</f>
        <v>34</v>
      </c>
      <c r="AQ12" s="12">
        <f>Retail_Choice_Allocation!X44</f>
        <v>0</v>
      </c>
      <c r="AR12" s="12">
        <f>Retail_Choice_Allocation!Y44</f>
        <v>8</v>
      </c>
      <c r="AS12" s="12">
        <f t="shared" si="5"/>
        <v>8</v>
      </c>
      <c r="AT12" s="12">
        <f>Retail_Choice_Allocation!Z44</f>
        <v>0</v>
      </c>
      <c r="AU12" s="12">
        <f>Retail_Choice_Allocation!AA44</f>
        <v>66</v>
      </c>
      <c r="AV12" s="11">
        <f>Retail_Choice_Allocation!AB44</f>
        <v>12</v>
      </c>
      <c r="AW12" s="12">
        <f t="shared" si="6"/>
        <v>78</v>
      </c>
      <c r="AX12" s="12">
        <f>Retail_Choice_Allocation!AC44</f>
        <v>545</v>
      </c>
      <c r="AY12" s="12">
        <f>Retail_Choice_Allocation!AD44</f>
        <v>494</v>
      </c>
      <c r="AZ12" s="12">
        <f t="shared" si="7"/>
        <v>1039</v>
      </c>
      <c r="BA12" s="12">
        <f>Retail_Choice_Allocation!AE44</f>
        <v>6</v>
      </c>
      <c r="BB12" s="12">
        <f>Retail_Choice_Allocation!AF44</f>
        <v>9</v>
      </c>
      <c r="BC12" s="12">
        <f t="shared" si="8"/>
        <v>15</v>
      </c>
      <c r="BD12" s="12">
        <f>Retail_Choice_Allocation!AG44</f>
        <v>25</v>
      </c>
      <c r="BE12" s="12">
        <f t="shared" si="9"/>
        <v>1386</v>
      </c>
    </row>
    <row r="13" spans="1:57" x14ac:dyDescent="0.35">
      <c r="A13" s="9">
        <v>2021</v>
      </c>
      <c r="B13" s="9">
        <v>6</v>
      </c>
      <c r="C13" s="10" t="str">
        <f t="shared" si="0"/>
        <v>202106</v>
      </c>
      <c r="D13" s="11"/>
      <c r="E13" s="12">
        <v>1122</v>
      </c>
      <c r="F13" s="12">
        <v>187</v>
      </c>
      <c r="G13" s="12">
        <v>0</v>
      </c>
      <c r="H13" s="12">
        <v>8</v>
      </c>
      <c r="I13" s="12">
        <v>8</v>
      </c>
      <c r="J13" s="12">
        <v>1</v>
      </c>
      <c r="K13" s="12">
        <v>121</v>
      </c>
      <c r="L13" s="12">
        <v>22</v>
      </c>
      <c r="M13" s="12">
        <v>143</v>
      </c>
      <c r="N13" s="12">
        <v>1303</v>
      </c>
      <c r="O13" s="12">
        <v>651</v>
      </c>
      <c r="P13" s="12">
        <v>1954</v>
      </c>
      <c r="Q13" s="12">
        <v>9</v>
      </c>
      <c r="R13" s="12">
        <v>12</v>
      </c>
      <c r="S13" s="12">
        <v>21</v>
      </c>
      <c r="T13" s="12">
        <v>29</v>
      </c>
      <c r="U13" s="12">
        <f t="shared" si="2"/>
        <v>3465</v>
      </c>
      <c r="V13" s="11"/>
      <c r="W13" s="12">
        <f t="shared" si="3"/>
        <v>903</v>
      </c>
      <c r="X13" s="12">
        <f t="shared" si="1"/>
        <v>147</v>
      </c>
      <c r="Y13" s="12">
        <f t="shared" si="1"/>
        <v>0</v>
      </c>
      <c r="Z13" s="12">
        <f t="shared" si="1"/>
        <v>0</v>
      </c>
      <c r="AA13" s="12">
        <f t="shared" si="1"/>
        <v>0</v>
      </c>
      <c r="AB13" s="12">
        <f t="shared" si="1"/>
        <v>1</v>
      </c>
      <c r="AC13" s="12">
        <f t="shared" si="1"/>
        <v>44</v>
      </c>
      <c r="AD13" s="12">
        <f t="shared" si="1"/>
        <v>8</v>
      </c>
      <c r="AE13" s="12">
        <f t="shared" si="1"/>
        <v>52</v>
      </c>
      <c r="AF13" s="12">
        <f t="shared" si="1"/>
        <v>665</v>
      </c>
      <c r="AG13" s="12">
        <f t="shared" si="1"/>
        <v>73</v>
      </c>
      <c r="AH13" s="12">
        <f t="shared" si="1"/>
        <v>738</v>
      </c>
      <c r="AI13" s="11">
        <f t="shared" si="1"/>
        <v>2</v>
      </c>
      <c r="AJ13" s="12">
        <f t="shared" si="1"/>
        <v>1</v>
      </c>
      <c r="AK13" s="12">
        <f t="shared" si="1"/>
        <v>3</v>
      </c>
      <c r="AL13" s="12">
        <f t="shared" si="1"/>
        <v>5</v>
      </c>
      <c r="AM13" s="12">
        <f t="shared" si="4"/>
        <v>1849</v>
      </c>
      <c r="AN13" s="12"/>
      <c r="AO13" s="12">
        <f>Retail_Choice_Allocation!V45</f>
        <v>219</v>
      </c>
      <c r="AP13" s="12">
        <f>Retail_Choice_Allocation!W45</f>
        <v>40</v>
      </c>
      <c r="AQ13" s="12">
        <f>Retail_Choice_Allocation!X45</f>
        <v>0</v>
      </c>
      <c r="AR13" s="12">
        <f>Retail_Choice_Allocation!Y45</f>
        <v>8</v>
      </c>
      <c r="AS13" s="12">
        <f t="shared" si="5"/>
        <v>8</v>
      </c>
      <c r="AT13" s="12">
        <f>Retail_Choice_Allocation!Z45</f>
        <v>0</v>
      </c>
      <c r="AU13" s="12">
        <f>Retail_Choice_Allocation!AA45</f>
        <v>77</v>
      </c>
      <c r="AV13" s="11">
        <f>Retail_Choice_Allocation!AB45</f>
        <v>14</v>
      </c>
      <c r="AW13" s="12">
        <f t="shared" si="6"/>
        <v>91</v>
      </c>
      <c r="AX13" s="12">
        <f>Retail_Choice_Allocation!AC45</f>
        <v>638</v>
      </c>
      <c r="AY13" s="12">
        <f>Retail_Choice_Allocation!AD45</f>
        <v>578</v>
      </c>
      <c r="AZ13" s="12">
        <f t="shared" si="7"/>
        <v>1216</v>
      </c>
      <c r="BA13" s="12">
        <f>Retail_Choice_Allocation!AE45</f>
        <v>7</v>
      </c>
      <c r="BB13" s="12">
        <f>Retail_Choice_Allocation!AF45</f>
        <v>11</v>
      </c>
      <c r="BC13" s="12">
        <f t="shared" si="8"/>
        <v>18</v>
      </c>
      <c r="BD13" s="12">
        <f>Retail_Choice_Allocation!AG45</f>
        <v>24</v>
      </c>
      <c r="BE13" s="12">
        <f t="shared" si="9"/>
        <v>1616</v>
      </c>
    </row>
    <row r="14" spans="1:57" x14ac:dyDescent="0.35">
      <c r="A14" s="9">
        <v>2021</v>
      </c>
      <c r="B14" s="9">
        <v>7</v>
      </c>
      <c r="C14" s="10" t="str">
        <f t="shared" si="0"/>
        <v>202107</v>
      </c>
      <c r="D14" s="11"/>
      <c r="E14" s="12">
        <v>1601</v>
      </c>
      <c r="F14" s="12">
        <v>201</v>
      </c>
      <c r="G14" s="12">
        <v>0</v>
      </c>
      <c r="H14" s="12">
        <v>9</v>
      </c>
      <c r="I14" s="12">
        <v>9</v>
      </c>
      <c r="J14" s="12">
        <v>1</v>
      </c>
      <c r="K14" s="12">
        <v>159</v>
      </c>
      <c r="L14" s="12">
        <v>21</v>
      </c>
      <c r="M14" s="12">
        <v>180</v>
      </c>
      <c r="N14" s="12">
        <v>1426</v>
      </c>
      <c r="O14" s="12">
        <v>757</v>
      </c>
      <c r="P14" s="12">
        <v>2183</v>
      </c>
      <c r="Q14" s="12">
        <v>11</v>
      </c>
      <c r="R14" s="12">
        <v>11</v>
      </c>
      <c r="S14" s="12">
        <v>22</v>
      </c>
      <c r="T14" s="12">
        <v>32</v>
      </c>
      <c r="U14" s="12">
        <f t="shared" si="2"/>
        <v>4229</v>
      </c>
      <c r="V14" s="11"/>
      <c r="W14" s="12">
        <f t="shared" si="3"/>
        <v>1343</v>
      </c>
      <c r="X14" s="12">
        <f t="shared" si="1"/>
        <v>154</v>
      </c>
      <c r="Y14" s="12">
        <f t="shared" si="1"/>
        <v>0</v>
      </c>
      <c r="Z14" s="12">
        <f t="shared" si="1"/>
        <v>0</v>
      </c>
      <c r="AA14" s="12">
        <f t="shared" si="1"/>
        <v>0</v>
      </c>
      <c r="AB14" s="12">
        <f t="shared" si="1"/>
        <v>1</v>
      </c>
      <c r="AC14" s="12">
        <f t="shared" si="1"/>
        <v>68</v>
      </c>
      <c r="AD14" s="12">
        <f t="shared" si="1"/>
        <v>4</v>
      </c>
      <c r="AE14" s="12">
        <f t="shared" si="1"/>
        <v>72</v>
      </c>
      <c r="AF14" s="12">
        <f t="shared" si="1"/>
        <v>672</v>
      </c>
      <c r="AG14" s="12">
        <f t="shared" si="1"/>
        <v>73</v>
      </c>
      <c r="AH14" s="12">
        <f t="shared" si="1"/>
        <v>745</v>
      </c>
      <c r="AI14" s="11">
        <f t="shared" si="1"/>
        <v>2</v>
      </c>
      <c r="AJ14" s="12">
        <f t="shared" si="1"/>
        <v>0</v>
      </c>
      <c r="AK14" s="12">
        <f t="shared" si="1"/>
        <v>2</v>
      </c>
      <c r="AL14" s="12">
        <f t="shared" si="1"/>
        <v>3</v>
      </c>
      <c r="AM14" s="12">
        <f t="shared" si="4"/>
        <v>2320</v>
      </c>
      <c r="AN14" s="12"/>
      <c r="AO14" s="12">
        <f>Retail_Choice_Allocation!V46</f>
        <v>258</v>
      </c>
      <c r="AP14" s="12">
        <f>Retail_Choice_Allocation!W46</f>
        <v>47</v>
      </c>
      <c r="AQ14" s="12">
        <f>Retail_Choice_Allocation!X46</f>
        <v>0</v>
      </c>
      <c r="AR14" s="12">
        <f>Retail_Choice_Allocation!Y46</f>
        <v>9</v>
      </c>
      <c r="AS14" s="12">
        <f t="shared" si="5"/>
        <v>9</v>
      </c>
      <c r="AT14" s="12">
        <f>Retail_Choice_Allocation!Z46</f>
        <v>0</v>
      </c>
      <c r="AU14" s="12">
        <f>Retail_Choice_Allocation!AA46</f>
        <v>91</v>
      </c>
      <c r="AV14" s="11">
        <f>Retail_Choice_Allocation!AB46</f>
        <v>17</v>
      </c>
      <c r="AW14" s="12">
        <f t="shared" si="6"/>
        <v>108</v>
      </c>
      <c r="AX14" s="12">
        <f>Retail_Choice_Allocation!AC46</f>
        <v>754</v>
      </c>
      <c r="AY14" s="12">
        <f>Retail_Choice_Allocation!AD46</f>
        <v>684</v>
      </c>
      <c r="AZ14" s="12">
        <f t="shared" si="7"/>
        <v>1438</v>
      </c>
      <c r="BA14" s="12">
        <f>Retail_Choice_Allocation!AE46</f>
        <v>9</v>
      </c>
      <c r="BB14" s="12">
        <f>Retail_Choice_Allocation!AF46</f>
        <v>11</v>
      </c>
      <c r="BC14" s="12">
        <f t="shared" si="8"/>
        <v>20</v>
      </c>
      <c r="BD14" s="12">
        <f>Retail_Choice_Allocation!AG46</f>
        <v>29</v>
      </c>
      <c r="BE14" s="12">
        <f t="shared" si="9"/>
        <v>1909</v>
      </c>
    </row>
    <row r="15" spans="1:57" x14ac:dyDescent="0.35">
      <c r="A15" s="9">
        <v>2021</v>
      </c>
      <c r="B15" s="9">
        <v>8</v>
      </c>
      <c r="C15" s="10" t="str">
        <f t="shared" si="0"/>
        <v>202108</v>
      </c>
      <c r="D15" s="11"/>
      <c r="E15" s="12">
        <v>1676</v>
      </c>
      <c r="F15" s="12">
        <v>213</v>
      </c>
      <c r="G15" s="12">
        <v>0</v>
      </c>
      <c r="H15" s="12">
        <v>9</v>
      </c>
      <c r="I15" s="12">
        <v>9</v>
      </c>
      <c r="J15" s="12">
        <v>0</v>
      </c>
      <c r="K15" s="12">
        <v>173</v>
      </c>
      <c r="L15" s="12">
        <v>25</v>
      </c>
      <c r="M15" s="12">
        <v>198</v>
      </c>
      <c r="N15" s="12">
        <v>1474</v>
      </c>
      <c r="O15" s="12">
        <v>776</v>
      </c>
      <c r="P15" s="12">
        <v>2250</v>
      </c>
      <c r="Q15" s="12">
        <v>11</v>
      </c>
      <c r="R15" s="12">
        <v>13</v>
      </c>
      <c r="S15" s="12">
        <v>24</v>
      </c>
      <c r="T15" s="12">
        <v>32</v>
      </c>
      <c r="U15" s="12">
        <f t="shared" si="2"/>
        <v>4402</v>
      </c>
      <c r="V15" s="11"/>
      <c r="W15" s="12">
        <f t="shared" si="3"/>
        <v>1410</v>
      </c>
      <c r="X15" s="12">
        <f t="shared" si="1"/>
        <v>164</v>
      </c>
      <c r="Y15" s="12">
        <f t="shared" si="1"/>
        <v>0</v>
      </c>
      <c r="Z15" s="12">
        <f t="shared" si="1"/>
        <v>0</v>
      </c>
      <c r="AA15" s="12">
        <f t="shared" si="1"/>
        <v>0</v>
      </c>
      <c r="AB15" s="12">
        <f t="shared" si="1"/>
        <v>0</v>
      </c>
      <c r="AC15" s="12">
        <f t="shared" si="1"/>
        <v>79</v>
      </c>
      <c r="AD15" s="12">
        <f t="shared" si="1"/>
        <v>8</v>
      </c>
      <c r="AE15" s="12">
        <f t="shared" si="1"/>
        <v>87</v>
      </c>
      <c r="AF15" s="12">
        <f t="shared" si="1"/>
        <v>699</v>
      </c>
      <c r="AG15" s="12">
        <f t="shared" si="1"/>
        <v>73</v>
      </c>
      <c r="AH15" s="12">
        <f t="shared" si="1"/>
        <v>772</v>
      </c>
      <c r="AI15" s="11">
        <f t="shared" si="1"/>
        <v>2</v>
      </c>
      <c r="AJ15" s="12">
        <f t="shared" si="1"/>
        <v>0</v>
      </c>
      <c r="AK15" s="12">
        <f t="shared" si="1"/>
        <v>2</v>
      </c>
      <c r="AL15" s="12">
        <f t="shared" si="1"/>
        <v>4</v>
      </c>
      <c r="AM15" s="12">
        <f t="shared" si="4"/>
        <v>2439</v>
      </c>
      <c r="AN15" s="12"/>
      <c r="AO15" s="12">
        <f>Retail_Choice_Allocation!V47</f>
        <v>266</v>
      </c>
      <c r="AP15" s="12">
        <f>Retail_Choice_Allocation!W47</f>
        <v>49</v>
      </c>
      <c r="AQ15" s="12">
        <f>Retail_Choice_Allocation!X47</f>
        <v>0</v>
      </c>
      <c r="AR15" s="12">
        <f>Retail_Choice_Allocation!Y47</f>
        <v>9</v>
      </c>
      <c r="AS15" s="12">
        <f t="shared" si="5"/>
        <v>9</v>
      </c>
      <c r="AT15" s="12">
        <f>Retail_Choice_Allocation!Z47</f>
        <v>0</v>
      </c>
      <c r="AU15" s="12">
        <f>Retail_Choice_Allocation!AA47</f>
        <v>94</v>
      </c>
      <c r="AV15" s="11">
        <f>Retail_Choice_Allocation!AB47</f>
        <v>17</v>
      </c>
      <c r="AW15" s="12">
        <f t="shared" si="6"/>
        <v>111</v>
      </c>
      <c r="AX15" s="12">
        <f>Retail_Choice_Allocation!AC47</f>
        <v>775</v>
      </c>
      <c r="AY15" s="12">
        <f>Retail_Choice_Allocation!AD47</f>
        <v>703</v>
      </c>
      <c r="AZ15" s="12">
        <f t="shared" si="7"/>
        <v>1478</v>
      </c>
      <c r="BA15" s="12">
        <f>Retail_Choice_Allocation!AE47</f>
        <v>9</v>
      </c>
      <c r="BB15" s="12">
        <f>Retail_Choice_Allocation!AF47</f>
        <v>13</v>
      </c>
      <c r="BC15" s="12">
        <f t="shared" si="8"/>
        <v>22</v>
      </c>
      <c r="BD15" s="12">
        <f>Retail_Choice_Allocation!AG47</f>
        <v>28</v>
      </c>
      <c r="BE15" s="12">
        <f t="shared" si="9"/>
        <v>1963</v>
      </c>
    </row>
    <row r="16" spans="1:57" x14ac:dyDescent="0.35">
      <c r="A16" s="9">
        <v>2021</v>
      </c>
      <c r="B16" s="9">
        <v>9</v>
      </c>
      <c r="C16" s="10" t="str">
        <f t="shared" si="0"/>
        <v>202109</v>
      </c>
      <c r="D16" s="11"/>
      <c r="E16" s="12">
        <v>1486</v>
      </c>
      <c r="F16" s="12">
        <v>201</v>
      </c>
      <c r="G16" s="12">
        <v>0</v>
      </c>
      <c r="H16" s="12">
        <v>9</v>
      </c>
      <c r="I16" s="12">
        <v>9</v>
      </c>
      <c r="J16" s="12">
        <v>1</v>
      </c>
      <c r="K16" s="12">
        <v>159</v>
      </c>
      <c r="L16" s="12">
        <v>23</v>
      </c>
      <c r="M16" s="12">
        <v>182</v>
      </c>
      <c r="N16" s="12">
        <v>1434</v>
      </c>
      <c r="O16" s="12">
        <v>748</v>
      </c>
      <c r="P16" s="12">
        <v>2182</v>
      </c>
      <c r="Q16" s="12">
        <v>9</v>
      </c>
      <c r="R16" s="12">
        <v>11</v>
      </c>
      <c r="S16" s="12">
        <v>20</v>
      </c>
      <c r="T16" s="12">
        <v>27</v>
      </c>
      <c r="U16" s="12">
        <f t="shared" si="2"/>
        <v>4108</v>
      </c>
      <c r="V16" s="11"/>
      <c r="W16" s="12">
        <f t="shared" si="3"/>
        <v>1231</v>
      </c>
      <c r="X16" s="12">
        <f t="shared" si="1"/>
        <v>154</v>
      </c>
      <c r="Y16" s="12">
        <f t="shared" si="1"/>
        <v>0</v>
      </c>
      <c r="Z16" s="12">
        <f t="shared" si="1"/>
        <v>0</v>
      </c>
      <c r="AA16" s="12">
        <f t="shared" si="1"/>
        <v>0</v>
      </c>
      <c r="AB16" s="12">
        <f t="shared" si="1"/>
        <v>1</v>
      </c>
      <c r="AC16" s="12">
        <f t="shared" si="1"/>
        <v>69</v>
      </c>
      <c r="AD16" s="12">
        <f t="shared" si="1"/>
        <v>7</v>
      </c>
      <c r="AE16" s="12">
        <f t="shared" si="1"/>
        <v>76</v>
      </c>
      <c r="AF16" s="12">
        <f t="shared" si="1"/>
        <v>691</v>
      </c>
      <c r="AG16" s="12">
        <f t="shared" si="1"/>
        <v>72</v>
      </c>
      <c r="AH16" s="12">
        <f t="shared" si="1"/>
        <v>763</v>
      </c>
      <c r="AI16" s="11">
        <f t="shared" si="1"/>
        <v>0</v>
      </c>
      <c r="AJ16" s="12">
        <f t="shared" si="1"/>
        <v>0</v>
      </c>
      <c r="AK16" s="12">
        <f t="shared" si="1"/>
        <v>0</v>
      </c>
      <c r="AL16" s="12">
        <f t="shared" si="1"/>
        <v>4</v>
      </c>
      <c r="AM16" s="12">
        <f t="shared" si="4"/>
        <v>2229</v>
      </c>
      <c r="AN16" s="12"/>
      <c r="AO16" s="12">
        <f>Retail_Choice_Allocation!V48</f>
        <v>255</v>
      </c>
      <c r="AP16" s="12">
        <f>Retail_Choice_Allocation!W48</f>
        <v>47</v>
      </c>
      <c r="AQ16" s="12">
        <f>Retail_Choice_Allocation!X48</f>
        <v>0</v>
      </c>
      <c r="AR16" s="12">
        <f>Retail_Choice_Allocation!Y48</f>
        <v>9</v>
      </c>
      <c r="AS16" s="12">
        <f t="shared" si="5"/>
        <v>9</v>
      </c>
      <c r="AT16" s="12">
        <f>Retail_Choice_Allocation!Z48</f>
        <v>0</v>
      </c>
      <c r="AU16" s="12">
        <f>Retail_Choice_Allocation!AA48</f>
        <v>90</v>
      </c>
      <c r="AV16" s="11">
        <f>Retail_Choice_Allocation!AB48</f>
        <v>16</v>
      </c>
      <c r="AW16" s="12">
        <f t="shared" si="6"/>
        <v>106</v>
      </c>
      <c r="AX16" s="12">
        <f>Retail_Choice_Allocation!AC48</f>
        <v>743</v>
      </c>
      <c r="AY16" s="12">
        <f>Retail_Choice_Allocation!AD48</f>
        <v>676</v>
      </c>
      <c r="AZ16" s="12">
        <f t="shared" si="7"/>
        <v>1419</v>
      </c>
      <c r="BA16" s="12">
        <f>Retail_Choice_Allocation!AE48</f>
        <v>9</v>
      </c>
      <c r="BB16" s="12">
        <f>Retail_Choice_Allocation!AF48</f>
        <v>11</v>
      </c>
      <c r="BC16" s="12">
        <f t="shared" si="8"/>
        <v>20</v>
      </c>
      <c r="BD16" s="12">
        <f>Retail_Choice_Allocation!AG48</f>
        <v>23</v>
      </c>
      <c r="BE16" s="12">
        <f t="shared" si="9"/>
        <v>1879</v>
      </c>
    </row>
    <row r="17" spans="1:57" x14ac:dyDescent="0.35">
      <c r="A17" s="9">
        <v>2021</v>
      </c>
      <c r="B17" s="9">
        <v>10</v>
      </c>
      <c r="C17" s="10" t="str">
        <f t="shared" si="0"/>
        <v>202110</v>
      </c>
      <c r="D17" s="11"/>
      <c r="E17" s="12">
        <v>1081</v>
      </c>
      <c r="F17" s="12">
        <v>177</v>
      </c>
      <c r="G17" s="12">
        <v>0</v>
      </c>
      <c r="H17" s="12">
        <v>9</v>
      </c>
      <c r="I17" s="12">
        <v>9</v>
      </c>
      <c r="J17" s="12">
        <v>1</v>
      </c>
      <c r="K17" s="12">
        <v>124</v>
      </c>
      <c r="L17" s="12">
        <v>18</v>
      </c>
      <c r="M17" s="12">
        <v>142</v>
      </c>
      <c r="N17" s="12">
        <v>1305</v>
      </c>
      <c r="O17" s="12">
        <v>624</v>
      </c>
      <c r="P17" s="12">
        <v>1929</v>
      </c>
      <c r="Q17" s="12">
        <v>8</v>
      </c>
      <c r="R17" s="12">
        <v>9</v>
      </c>
      <c r="S17" s="12">
        <v>17</v>
      </c>
      <c r="T17" s="12">
        <v>28</v>
      </c>
      <c r="U17" s="12">
        <f t="shared" si="2"/>
        <v>3384</v>
      </c>
      <c r="V17" s="11"/>
      <c r="W17" s="12">
        <f t="shared" si="3"/>
        <v>873</v>
      </c>
      <c r="X17" s="12">
        <f t="shared" si="1"/>
        <v>139</v>
      </c>
      <c r="Y17" s="12">
        <f t="shared" si="1"/>
        <v>0</v>
      </c>
      <c r="Z17" s="12">
        <f t="shared" si="1"/>
        <v>0</v>
      </c>
      <c r="AA17" s="12">
        <f t="shared" si="1"/>
        <v>0</v>
      </c>
      <c r="AB17" s="12">
        <f t="shared" si="1"/>
        <v>1</v>
      </c>
      <c r="AC17" s="12">
        <f t="shared" si="1"/>
        <v>50</v>
      </c>
      <c r="AD17" s="12">
        <f t="shared" si="1"/>
        <v>5</v>
      </c>
      <c r="AE17" s="12">
        <f t="shared" si="1"/>
        <v>55</v>
      </c>
      <c r="AF17" s="12">
        <f t="shared" si="1"/>
        <v>700</v>
      </c>
      <c r="AG17" s="12">
        <f t="shared" si="1"/>
        <v>73</v>
      </c>
      <c r="AH17" s="12">
        <f t="shared" si="1"/>
        <v>773</v>
      </c>
      <c r="AI17" s="11">
        <f t="shared" si="1"/>
        <v>1</v>
      </c>
      <c r="AJ17" s="12">
        <f t="shared" si="1"/>
        <v>0</v>
      </c>
      <c r="AK17" s="12">
        <f t="shared" si="1"/>
        <v>1</v>
      </c>
      <c r="AL17" s="12">
        <f t="shared" si="1"/>
        <v>4</v>
      </c>
      <c r="AM17" s="12">
        <f t="shared" si="4"/>
        <v>1846</v>
      </c>
      <c r="AN17" s="12"/>
      <c r="AO17" s="12">
        <f>Retail_Choice_Allocation!V49</f>
        <v>208</v>
      </c>
      <c r="AP17" s="12">
        <f>Retail_Choice_Allocation!W49</f>
        <v>38</v>
      </c>
      <c r="AQ17" s="12">
        <f>Retail_Choice_Allocation!X49</f>
        <v>0</v>
      </c>
      <c r="AR17" s="12">
        <f>Retail_Choice_Allocation!Y49</f>
        <v>9</v>
      </c>
      <c r="AS17" s="12">
        <f t="shared" si="5"/>
        <v>9</v>
      </c>
      <c r="AT17" s="12">
        <f>Retail_Choice_Allocation!Z49</f>
        <v>0</v>
      </c>
      <c r="AU17" s="12">
        <f>Retail_Choice_Allocation!AA49</f>
        <v>74</v>
      </c>
      <c r="AV17" s="11">
        <f>Retail_Choice_Allocation!AB49</f>
        <v>13</v>
      </c>
      <c r="AW17" s="12">
        <f t="shared" si="6"/>
        <v>87</v>
      </c>
      <c r="AX17" s="12">
        <f>Retail_Choice_Allocation!AC49</f>
        <v>605</v>
      </c>
      <c r="AY17" s="12">
        <f>Retail_Choice_Allocation!AD49</f>
        <v>551</v>
      </c>
      <c r="AZ17" s="12">
        <f t="shared" si="7"/>
        <v>1156</v>
      </c>
      <c r="BA17" s="12">
        <f>Retail_Choice_Allocation!AE49</f>
        <v>7</v>
      </c>
      <c r="BB17" s="12">
        <f>Retail_Choice_Allocation!AF49</f>
        <v>9</v>
      </c>
      <c r="BC17" s="12">
        <f t="shared" si="8"/>
        <v>16</v>
      </c>
      <c r="BD17" s="12">
        <f>Retail_Choice_Allocation!AG49</f>
        <v>24</v>
      </c>
      <c r="BE17" s="12">
        <f t="shared" si="9"/>
        <v>1538</v>
      </c>
    </row>
    <row r="18" spans="1:57" x14ac:dyDescent="0.35">
      <c r="A18" s="9">
        <v>2021</v>
      </c>
      <c r="B18" s="9">
        <v>11</v>
      </c>
      <c r="C18" s="10" t="str">
        <f t="shared" si="0"/>
        <v>202111</v>
      </c>
      <c r="D18" s="11"/>
      <c r="E18" s="12">
        <v>966</v>
      </c>
      <c r="F18" s="12">
        <v>175</v>
      </c>
      <c r="G18" s="12">
        <v>0</v>
      </c>
      <c r="H18" s="12">
        <v>8</v>
      </c>
      <c r="I18" s="12">
        <v>8</v>
      </c>
      <c r="J18" s="12">
        <v>1</v>
      </c>
      <c r="K18" s="12">
        <v>103</v>
      </c>
      <c r="L18" s="12">
        <v>13</v>
      </c>
      <c r="M18" s="12">
        <v>116</v>
      </c>
      <c r="N18" s="12">
        <v>1223</v>
      </c>
      <c r="O18" s="12">
        <v>589</v>
      </c>
      <c r="P18" s="12">
        <v>1812</v>
      </c>
      <c r="Q18" s="12">
        <v>9</v>
      </c>
      <c r="R18" s="12">
        <v>10</v>
      </c>
      <c r="S18" s="12">
        <v>19</v>
      </c>
      <c r="T18" s="12">
        <v>28</v>
      </c>
      <c r="U18" s="12">
        <f t="shared" si="2"/>
        <v>3125</v>
      </c>
      <c r="V18" s="11"/>
      <c r="W18" s="12">
        <f t="shared" si="3"/>
        <v>771</v>
      </c>
      <c r="X18" s="12">
        <f t="shared" si="1"/>
        <v>139</v>
      </c>
      <c r="Y18" s="12">
        <f t="shared" si="1"/>
        <v>0</v>
      </c>
      <c r="Z18" s="12">
        <f t="shared" si="1"/>
        <v>0</v>
      </c>
      <c r="AA18" s="12">
        <f t="shared" si="1"/>
        <v>0</v>
      </c>
      <c r="AB18" s="12">
        <f t="shared" si="1"/>
        <v>1</v>
      </c>
      <c r="AC18" s="12">
        <f t="shared" si="1"/>
        <v>34</v>
      </c>
      <c r="AD18" s="12">
        <f t="shared" si="1"/>
        <v>1</v>
      </c>
      <c r="AE18" s="12">
        <f t="shared" si="1"/>
        <v>35</v>
      </c>
      <c r="AF18" s="12">
        <f t="shared" si="1"/>
        <v>653</v>
      </c>
      <c r="AG18" s="12">
        <f t="shared" si="1"/>
        <v>73</v>
      </c>
      <c r="AH18" s="12">
        <f t="shared" si="1"/>
        <v>726</v>
      </c>
      <c r="AI18" s="11">
        <f t="shared" si="1"/>
        <v>2</v>
      </c>
      <c r="AJ18" s="12">
        <f t="shared" si="1"/>
        <v>0</v>
      </c>
      <c r="AK18" s="12">
        <f t="shared" si="1"/>
        <v>2</v>
      </c>
      <c r="AL18" s="12">
        <f t="shared" si="1"/>
        <v>4</v>
      </c>
      <c r="AM18" s="12">
        <f t="shared" si="4"/>
        <v>1678</v>
      </c>
      <c r="AN18" s="12"/>
      <c r="AO18" s="12">
        <f>Retail_Choice_Allocation!V50</f>
        <v>195</v>
      </c>
      <c r="AP18" s="12">
        <f>Retail_Choice_Allocation!W50</f>
        <v>36</v>
      </c>
      <c r="AQ18" s="12">
        <f>Retail_Choice_Allocation!X50</f>
        <v>0</v>
      </c>
      <c r="AR18" s="12">
        <f>Retail_Choice_Allocation!Y50</f>
        <v>8</v>
      </c>
      <c r="AS18" s="12">
        <f t="shared" si="5"/>
        <v>8</v>
      </c>
      <c r="AT18" s="12">
        <f>Retail_Choice_Allocation!Z50</f>
        <v>0</v>
      </c>
      <c r="AU18" s="12">
        <f>Retail_Choice_Allocation!AA50</f>
        <v>69</v>
      </c>
      <c r="AV18" s="11">
        <f>Retail_Choice_Allocation!AB50</f>
        <v>12</v>
      </c>
      <c r="AW18" s="12">
        <f t="shared" si="6"/>
        <v>81</v>
      </c>
      <c r="AX18" s="12">
        <f>Retail_Choice_Allocation!AC50</f>
        <v>570</v>
      </c>
      <c r="AY18" s="12">
        <f>Retail_Choice_Allocation!AD50</f>
        <v>516</v>
      </c>
      <c r="AZ18" s="12">
        <f t="shared" si="7"/>
        <v>1086</v>
      </c>
      <c r="BA18" s="12">
        <f>Retail_Choice_Allocation!AE50</f>
        <v>7</v>
      </c>
      <c r="BB18" s="12">
        <f>Retail_Choice_Allocation!AF50</f>
        <v>10</v>
      </c>
      <c r="BC18" s="12">
        <f t="shared" si="8"/>
        <v>17</v>
      </c>
      <c r="BD18" s="12">
        <f>Retail_Choice_Allocation!AG50</f>
        <v>24</v>
      </c>
      <c r="BE18" s="12">
        <f t="shared" si="9"/>
        <v>1447</v>
      </c>
    </row>
    <row r="19" spans="1:57" x14ac:dyDescent="0.35">
      <c r="A19" s="9">
        <v>2021</v>
      </c>
      <c r="B19" s="9">
        <v>12</v>
      </c>
      <c r="C19" s="10" t="str">
        <f t="shared" si="0"/>
        <v>202112</v>
      </c>
      <c r="D19" s="11"/>
      <c r="E19" s="12">
        <v>1083</v>
      </c>
      <c r="F19" s="12">
        <v>196</v>
      </c>
      <c r="G19" s="12">
        <v>0</v>
      </c>
      <c r="H19" s="12">
        <v>10</v>
      </c>
      <c r="I19" s="12">
        <v>10</v>
      </c>
      <c r="J19" s="12">
        <v>1</v>
      </c>
      <c r="K19" s="12">
        <v>108</v>
      </c>
      <c r="L19" s="12">
        <v>19</v>
      </c>
      <c r="M19" s="12">
        <v>127</v>
      </c>
      <c r="N19" s="12">
        <v>1276</v>
      </c>
      <c r="O19" s="12">
        <v>634</v>
      </c>
      <c r="P19" s="12">
        <v>1910</v>
      </c>
      <c r="Q19" s="12">
        <v>18</v>
      </c>
      <c r="R19" s="12">
        <v>13</v>
      </c>
      <c r="S19" s="12">
        <v>31</v>
      </c>
      <c r="T19" s="12">
        <v>23</v>
      </c>
      <c r="U19" s="12">
        <f t="shared" si="2"/>
        <v>3381</v>
      </c>
      <c r="V19" s="11"/>
      <c r="W19" s="12">
        <f t="shared" si="3"/>
        <v>869</v>
      </c>
      <c r="X19" s="12">
        <f t="shared" si="1"/>
        <v>157</v>
      </c>
      <c r="Y19" s="12">
        <f t="shared" si="1"/>
        <v>0</v>
      </c>
      <c r="Z19" s="12">
        <f t="shared" si="1"/>
        <v>0</v>
      </c>
      <c r="AA19" s="12">
        <f t="shared" si="1"/>
        <v>0</v>
      </c>
      <c r="AB19" s="12">
        <f t="shared" si="1"/>
        <v>1</v>
      </c>
      <c r="AC19" s="12">
        <f t="shared" si="1"/>
        <v>32</v>
      </c>
      <c r="AD19" s="12">
        <f t="shared" si="1"/>
        <v>5</v>
      </c>
      <c r="AE19" s="12">
        <f t="shared" si="1"/>
        <v>37</v>
      </c>
      <c r="AF19" s="12">
        <f t="shared" si="1"/>
        <v>652</v>
      </c>
      <c r="AG19" s="12">
        <f t="shared" si="1"/>
        <v>70</v>
      </c>
      <c r="AH19" s="12">
        <f t="shared" si="1"/>
        <v>722</v>
      </c>
      <c r="AI19" s="11">
        <f t="shared" si="1"/>
        <v>11</v>
      </c>
      <c r="AJ19" s="12">
        <f t="shared" si="1"/>
        <v>2</v>
      </c>
      <c r="AK19" s="12">
        <f t="shared" si="1"/>
        <v>13</v>
      </c>
      <c r="AL19" s="12">
        <f t="shared" si="1"/>
        <v>4</v>
      </c>
      <c r="AM19" s="12">
        <f t="shared" si="4"/>
        <v>1803</v>
      </c>
      <c r="AN19" s="12"/>
      <c r="AO19" s="12">
        <f>Retail_Choice_Allocation!V51</f>
        <v>214</v>
      </c>
      <c r="AP19" s="12">
        <f>Retail_Choice_Allocation!W51</f>
        <v>39</v>
      </c>
      <c r="AQ19" s="12">
        <f>Retail_Choice_Allocation!X51</f>
        <v>0</v>
      </c>
      <c r="AR19" s="12">
        <f>Retail_Choice_Allocation!Y51</f>
        <v>10</v>
      </c>
      <c r="AS19" s="12">
        <f t="shared" si="5"/>
        <v>10</v>
      </c>
      <c r="AT19" s="12">
        <f>Retail_Choice_Allocation!Z51</f>
        <v>0</v>
      </c>
      <c r="AU19" s="12">
        <f>Retail_Choice_Allocation!AA51</f>
        <v>76</v>
      </c>
      <c r="AV19" s="11">
        <f>Retail_Choice_Allocation!AB51</f>
        <v>14</v>
      </c>
      <c r="AW19" s="12">
        <f t="shared" si="6"/>
        <v>90</v>
      </c>
      <c r="AX19" s="12">
        <f>Retail_Choice_Allocation!AC51</f>
        <v>624</v>
      </c>
      <c r="AY19" s="12">
        <f>Retail_Choice_Allocation!AD51</f>
        <v>564</v>
      </c>
      <c r="AZ19" s="12">
        <f t="shared" si="7"/>
        <v>1188</v>
      </c>
      <c r="BA19" s="12">
        <f>Retail_Choice_Allocation!AE51</f>
        <v>7</v>
      </c>
      <c r="BB19" s="12">
        <f>Retail_Choice_Allocation!AF51</f>
        <v>11</v>
      </c>
      <c r="BC19" s="12">
        <f t="shared" si="8"/>
        <v>18</v>
      </c>
      <c r="BD19" s="12">
        <f>Retail_Choice_Allocation!AG51</f>
        <v>19</v>
      </c>
      <c r="BE19" s="12">
        <f t="shared" si="9"/>
        <v>1578</v>
      </c>
    </row>
    <row r="20" spans="1:57" x14ac:dyDescent="0.35">
      <c r="A20" s="17">
        <v>2022</v>
      </c>
      <c r="B20" s="17">
        <v>1</v>
      </c>
      <c r="C20" s="18" t="str">
        <f t="shared" si="0"/>
        <v>202201</v>
      </c>
      <c r="E20" s="14">
        <v>1131</v>
      </c>
      <c r="F20" s="14">
        <v>226</v>
      </c>
      <c r="G20" s="14">
        <v>1</v>
      </c>
      <c r="H20" s="14">
        <v>8</v>
      </c>
      <c r="I20" s="14">
        <v>9</v>
      </c>
      <c r="J20" s="14">
        <v>1</v>
      </c>
      <c r="K20" s="14">
        <v>117</v>
      </c>
      <c r="L20" s="14">
        <v>18</v>
      </c>
      <c r="M20" s="14">
        <v>135</v>
      </c>
      <c r="N20" s="14">
        <v>1315</v>
      </c>
      <c r="O20" s="14">
        <v>645</v>
      </c>
      <c r="P20" s="14">
        <v>1960</v>
      </c>
      <c r="Q20" s="14">
        <v>22</v>
      </c>
      <c r="R20" s="14">
        <v>16</v>
      </c>
      <c r="S20" s="14">
        <v>38</v>
      </c>
      <c r="T20" s="14">
        <v>21</v>
      </c>
      <c r="U20" s="14">
        <f t="shared" si="2"/>
        <v>3521</v>
      </c>
      <c r="W20" s="14">
        <f t="shared" si="3"/>
        <v>905</v>
      </c>
      <c r="X20" s="14">
        <f t="shared" si="1"/>
        <v>186</v>
      </c>
      <c r="Y20" s="14">
        <f t="shared" si="1"/>
        <v>0</v>
      </c>
      <c r="Z20" s="14">
        <f t="shared" si="1"/>
        <v>0</v>
      </c>
      <c r="AA20" s="14">
        <f t="shared" si="1"/>
        <v>0</v>
      </c>
      <c r="AB20" s="14">
        <f t="shared" si="1"/>
        <v>1</v>
      </c>
      <c r="AC20" s="14">
        <f t="shared" si="1"/>
        <v>36</v>
      </c>
      <c r="AD20" s="14">
        <f t="shared" si="1"/>
        <v>4</v>
      </c>
      <c r="AE20" s="14">
        <f t="shared" si="1"/>
        <v>40</v>
      </c>
      <c r="AF20" s="14">
        <f t="shared" si="1"/>
        <v>651</v>
      </c>
      <c r="AG20" s="14">
        <f t="shared" si="1"/>
        <v>49</v>
      </c>
      <c r="AH20" s="14">
        <f t="shared" si="1"/>
        <v>700</v>
      </c>
      <c r="AI20">
        <f t="shared" si="1"/>
        <v>14</v>
      </c>
      <c r="AJ20" s="14">
        <f t="shared" si="1"/>
        <v>5</v>
      </c>
      <c r="AK20" s="14">
        <f t="shared" si="1"/>
        <v>19</v>
      </c>
      <c r="AL20" s="14">
        <f t="shared" si="1"/>
        <v>3</v>
      </c>
      <c r="AM20" s="14">
        <f t="shared" si="4"/>
        <v>1854</v>
      </c>
      <c r="AN20" s="14"/>
      <c r="AO20" s="14">
        <f>Retail_Choice_Allocation!V52</f>
        <v>226</v>
      </c>
      <c r="AP20" s="14">
        <f>Retail_Choice_Allocation!W52</f>
        <v>40</v>
      </c>
      <c r="AQ20" s="14">
        <f>Retail_Choice_Allocation!X52</f>
        <v>1</v>
      </c>
      <c r="AR20" s="14">
        <f>Retail_Choice_Allocation!Y52</f>
        <v>8</v>
      </c>
      <c r="AS20" s="14">
        <f t="shared" si="5"/>
        <v>9</v>
      </c>
      <c r="AT20" s="14">
        <f>Retail_Choice_Allocation!Z52</f>
        <v>0</v>
      </c>
      <c r="AU20" s="14">
        <f>Retail_Choice_Allocation!AA52</f>
        <v>81</v>
      </c>
      <c r="AV20">
        <f>Retail_Choice_Allocation!AB52</f>
        <v>14</v>
      </c>
      <c r="AW20" s="14">
        <f t="shared" si="6"/>
        <v>95</v>
      </c>
      <c r="AX20" s="14">
        <f>Retail_Choice_Allocation!AC52</f>
        <v>664</v>
      </c>
      <c r="AY20" s="14">
        <f>Retail_Choice_Allocation!AD52</f>
        <v>596</v>
      </c>
      <c r="AZ20" s="14">
        <f t="shared" si="7"/>
        <v>1260</v>
      </c>
      <c r="BA20" s="14">
        <f>Retail_Choice_Allocation!AE52</f>
        <v>8</v>
      </c>
      <c r="BB20" s="14">
        <f>Retail_Choice_Allocation!AF52</f>
        <v>11</v>
      </c>
      <c r="BC20" s="14">
        <f t="shared" si="8"/>
        <v>19</v>
      </c>
      <c r="BD20" s="14">
        <f>Retail_Choice_Allocation!AG52</f>
        <v>18</v>
      </c>
      <c r="BE20" s="14">
        <f t="shared" si="9"/>
        <v>1667</v>
      </c>
    </row>
    <row r="21" spans="1:57" x14ac:dyDescent="0.35">
      <c r="A21" s="17">
        <v>2022</v>
      </c>
      <c r="B21" s="17">
        <v>2</v>
      </c>
      <c r="C21" s="18" t="str">
        <f t="shared" si="0"/>
        <v>202202</v>
      </c>
      <c r="E21" s="14">
        <v>1075</v>
      </c>
      <c r="F21" s="14">
        <v>236</v>
      </c>
      <c r="G21" s="14">
        <v>0</v>
      </c>
      <c r="H21" s="14">
        <v>10</v>
      </c>
      <c r="I21" s="14">
        <v>10</v>
      </c>
      <c r="J21" s="14">
        <v>1</v>
      </c>
      <c r="K21" s="14">
        <v>110</v>
      </c>
      <c r="L21" s="14">
        <v>17</v>
      </c>
      <c r="M21" s="14">
        <v>127</v>
      </c>
      <c r="N21" s="14">
        <v>1283</v>
      </c>
      <c r="O21" s="14">
        <v>640</v>
      </c>
      <c r="P21" s="14">
        <v>1923</v>
      </c>
      <c r="Q21" s="14">
        <v>29</v>
      </c>
      <c r="R21" s="14">
        <v>16</v>
      </c>
      <c r="S21" s="14">
        <v>45</v>
      </c>
      <c r="T21" s="14">
        <v>21</v>
      </c>
      <c r="U21" s="14">
        <f t="shared" si="2"/>
        <v>3438</v>
      </c>
      <c r="W21" s="14">
        <f t="shared" si="3"/>
        <v>854</v>
      </c>
      <c r="X21" s="14">
        <f t="shared" si="1"/>
        <v>196</v>
      </c>
      <c r="Y21" s="14">
        <f t="shared" si="1"/>
        <v>0</v>
      </c>
      <c r="Z21" s="14">
        <f t="shared" si="1"/>
        <v>0</v>
      </c>
      <c r="AA21" s="14">
        <f t="shared" si="1"/>
        <v>0</v>
      </c>
      <c r="AB21" s="14">
        <f t="shared" si="1"/>
        <v>1</v>
      </c>
      <c r="AC21" s="14">
        <f t="shared" si="1"/>
        <v>31</v>
      </c>
      <c r="AD21" s="14">
        <f t="shared" si="1"/>
        <v>3</v>
      </c>
      <c r="AE21" s="14">
        <f t="shared" si="1"/>
        <v>34</v>
      </c>
      <c r="AF21" s="14">
        <f t="shared" si="1"/>
        <v>633</v>
      </c>
      <c r="AG21" s="14">
        <f t="shared" si="1"/>
        <v>57</v>
      </c>
      <c r="AH21" s="14">
        <f t="shared" si="1"/>
        <v>690</v>
      </c>
      <c r="AI21">
        <f t="shared" si="1"/>
        <v>21</v>
      </c>
      <c r="AJ21" s="14">
        <f t="shared" si="1"/>
        <v>5</v>
      </c>
      <c r="AK21" s="14">
        <f t="shared" si="1"/>
        <v>26</v>
      </c>
      <c r="AL21" s="14">
        <f t="shared" si="1"/>
        <v>3</v>
      </c>
      <c r="AM21" s="14">
        <f t="shared" si="4"/>
        <v>1804</v>
      </c>
      <c r="AN21" s="14"/>
      <c r="AO21" s="14">
        <f>Retail_Choice_Allocation!V53</f>
        <v>221</v>
      </c>
      <c r="AP21" s="14">
        <f>Retail_Choice_Allocation!W53</f>
        <v>40</v>
      </c>
      <c r="AQ21" s="14">
        <f>Retail_Choice_Allocation!X53</f>
        <v>0</v>
      </c>
      <c r="AR21" s="14">
        <f>Retail_Choice_Allocation!Y53</f>
        <v>10</v>
      </c>
      <c r="AS21" s="14">
        <f t="shared" si="5"/>
        <v>10</v>
      </c>
      <c r="AT21" s="14">
        <f>Retail_Choice_Allocation!Z53</f>
        <v>0</v>
      </c>
      <c r="AU21" s="14">
        <f>Retail_Choice_Allocation!AA53</f>
        <v>79</v>
      </c>
      <c r="AV21">
        <f>Retail_Choice_Allocation!AB53</f>
        <v>14</v>
      </c>
      <c r="AW21" s="14">
        <f t="shared" si="6"/>
        <v>93</v>
      </c>
      <c r="AX21" s="14">
        <f>Retail_Choice_Allocation!AC53</f>
        <v>650</v>
      </c>
      <c r="AY21" s="14">
        <f>Retail_Choice_Allocation!AD53</f>
        <v>583</v>
      </c>
      <c r="AZ21" s="14">
        <f t="shared" si="7"/>
        <v>1233</v>
      </c>
      <c r="BA21" s="14">
        <f>Retail_Choice_Allocation!AE53</f>
        <v>8</v>
      </c>
      <c r="BB21" s="14">
        <f>Retail_Choice_Allocation!AF53</f>
        <v>11</v>
      </c>
      <c r="BC21" s="14">
        <f t="shared" si="8"/>
        <v>19</v>
      </c>
      <c r="BD21" s="14">
        <f>Retail_Choice_Allocation!AG53</f>
        <v>18</v>
      </c>
      <c r="BE21" s="14">
        <f t="shared" si="9"/>
        <v>1634</v>
      </c>
    </row>
    <row r="22" spans="1:57" x14ac:dyDescent="0.35">
      <c r="A22" s="17">
        <v>2022</v>
      </c>
      <c r="B22" s="17">
        <v>3</v>
      </c>
      <c r="C22" s="18" t="str">
        <f t="shared" si="0"/>
        <v>202203</v>
      </c>
      <c r="E22" s="14">
        <v>999</v>
      </c>
      <c r="F22" s="14">
        <v>217</v>
      </c>
      <c r="G22" s="14">
        <v>0</v>
      </c>
      <c r="H22" s="14">
        <v>10</v>
      </c>
      <c r="I22" s="14">
        <v>10</v>
      </c>
      <c r="J22" s="14">
        <v>1</v>
      </c>
      <c r="K22" s="14">
        <v>104</v>
      </c>
      <c r="L22" s="14">
        <v>18</v>
      </c>
      <c r="M22" s="14">
        <v>122</v>
      </c>
      <c r="N22" s="14">
        <v>1270</v>
      </c>
      <c r="O22" s="14">
        <v>612</v>
      </c>
      <c r="P22" s="14">
        <v>1882</v>
      </c>
      <c r="Q22" s="14">
        <v>21</v>
      </c>
      <c r="R22" s="14">
        <v>13</v>
      </c>
      <c r="S22" s="14">
        <v>34</v>
      </c>
      <c r="T22" s="14">
        <v>23</v>
      </c>
      <c r="U22" s="14">
        <f t="shared" si="2"/>
        <v>3288</v>
      </c>
      <c r="W22" s="14">
        <f t="shared" si="3"/>
        <v>790</v>
      </c>
      <c r="X22" s="14">
        <f t="shared" si="1"/>
        <v>180</v>
      </c>
      <c r="Y22" s="14">
        <f t="shared" si="1"/>
        <v>0</v>
      </c>
      <c r="Z22" s="14">
        <f t="shared" si="1"/>
        <v>0</v>
      </c>
      <c r="AA22" s="14">
        <f t="shared" si="1"/>
        <v>0</v>
      </c>
      <c r="AB22" s="14">
        <f t="shared" si="1"/>
        <v>1</v>
      </c>
      <c r="AC22" s="14">
        <f t="shared" si="1"/>
        <v>29</v>
      </c>
      <c r="AD22" s="14">
        <f t="shared" si="1"/>
        <v>5</v>
      </c>
      <c r="AE22" s="14">
        <f t="shared" si="1"/>
        <v>34</v>
      </c>
      <c r="AF22" s="14">
        <f t="shared" si="1"/>
        <v>654</v>
      </c>
      <c r="AG22" s="14">
        <f t="shared" si="1"/>
        <v>60</v>
      </c>
      <c r="AH22" s="14">
        <f t="shared" si="1"/>
        <v>714</v>
      </c>
      <c r="AI22">
        <f t="shared" si="1"/>
        <v>14</v>
      </c>
      <c r="AJ22" s="14">
        <f t="shared" si="1"/>
        <v>3</v>
      </c>
      <c r="AK22" s="14">
        <f t="shared" si="1"/>
        <v>17</v>
      </c>
      <c r="AL22" s="14">
        <f t="shared" si="1"/>
        <v>2</v>
      </c>
      <c r="AM22" s="14">
        <f t="shared" si="4"/>
        <v>1738</v>
      </c>
      <c r="AN22" s="14"/>
      <c r="AO22" s="14">
        <f>Retail_Choice_Allocation!V54</f>
        <v>209</v>
      </c>
      <c r="AP22" s="14">
        <f>Retail_Choice_Allocation!W54</f>
        <v>37</v>
      </c>
      <c r="AQ22" s="14">
        <f>Retail_Choice_Allocation!X54</f>
        <v>0</v>
      </c>
      <c r="AR22" s="14">
        <f>Retail_Choice_Allocation!Y54</f>
        <v>10</v>
      </c>
      <c r="AS22" s="14">
        <f t="shared" si="5"/>
        <v>10</v>
      </c>
      <c r="AT22" s="14">
        <f>Retail_Choice_Allocation!Z54</f>
        <v>0</v>
      </c>
      <c r="AU22" s="14">
        <f>Retail_Choice_Allocation!AA54</f>
        <v>75</v>
      </c>
      <c r="AV22">
        <f>Retail_Choice_Allocation!AB54</f>
        <v>13</v>
      </c>
      <c r="AW22" s="14">
        <f t="shared" si="6"/>
        <v>88</v>
      </c>
      <c r="AX22" s="14">
        <f>Retail_Choice_Allocation!AC54</f>
        <v>616</v>
      </c>
      <c r="AY22" s="14">
        <f>Retail_Choice_Allocation!AD54</f>
        <v>552</v>
      </c>
      <c r="AZ22" s="14">
        <f t="shared" si="7"/>
        <v>1168</v>
      </c>
      <c r="BA22" s="14">
        <f>Retail_Choice_Allocation!AE54</f>
        <v>7</v>
      </c>
      <c r="BB22" s="14">
        <f>Retail_Choice_Allocation!AF54</f>
        <v>10</v>
      </c>
      <c r="BC22" s="14">
        <f t="shared" si="8"/>
        <v>17</v>
      </c>
      <c r="BD22" s="14">
        <f>Retail_Choice_Allocation!AG54</f>
        <v>21</v>
      </c>
      <c r="BE22" s="14">
        <f t="shared" si="9"/>
        <v>1550</v>
      </c>
    </row>
    <row r="23" spans="1:57" x14ac:dyDescent="0.35">
      <c r="A23" s="17">
        <v>2022</v>
      </c>
      <c r="B23" s="17">
        <v>4</v>
      </c>
      <c r="C23" s="18" t="str">
        <f t="shared" si="0"/>
        <v>202204</v>
      </c>
      <c r="E23" s="14">
        <v>895</v>
      </c>
      <c r="F23" s="14">
        <v>195</v>
      </c>
      <c r="G23" s="14">
        <v>0</v>
      </c>
      <c r="H23" s="14">
        <v>9</v>
      </c>
      <c r="I23" s="14">
        <v>9</v>
      </c>
      <c r="J23" s="14">
        <v>1</v>
      </c>
      <c r="K23" s="14">
        <v>96</v>
      </c>
      <c r="L23" s="14">
        <v>17</v>
      </c>
      <c r="M23" s="14">
        <v>113</v>
      </c>
      <c r="N23" s="14">
        <v>1257</v>
      </c>
      <c r="O23" s="14">
        <v>583</v>
      </c>
      <c r="P23" s="14">
        <v>1840</v>
      </c>
      <c r="Q23" s="14">
        <v>16</v>
      </c>
      <c r="R23" s="14">
        <v>12</v>
      </c>
      <c r="S23" s="14">
        <v>28</v>
      </c>
      <c r="T23" s="14">
        <v>23</v>
      </c>
      <c r="U23" s="14">
        <f t="shared" si="2"/>
        <v>3104</v>
      </c>
      <c r="W23" s="14">
        <f t="shared" si="3"/>
        <v>699</v>
      </c>
      <c r="X23" s="14">
        <f t="shared" si="1"/>
        <v>160</v>
      </c>
      <c r="Y23" s="14">
        <f t="shared" si="1"/>
        <v>0</v>
      </c>
      <c r="Z23" s="14">
        <f t="shared" si="1"/>
        <v>0</v>
      </c>
      <c r="AA23" s="14">
        <f t="shared" si="1"/>
        <v>0</v>
      </c>
      <c r="AB23" s="14">
        <f t="shared" si="1"/>
        <v>1</v>
      </c>
      <c r="AC23" s="14">
        <f t="shared" si="1"/>
        <v>26</v>
      </c>
      <c r="AD23" s="14">
        <f t="shared" si="1"/>
        <v>5</v>
      </c>
      <c r="AE23" s="14">
        <f t="shared" si="1"/>
        <v>31</v>
      </c>
      <c r="AF23" s="14">
        <f t="shared" si="1"/>
        <v>683</v>
      </c>
      <c r="AG23" s="14">
        <f t="shared" si="1"/>
        <v>67</v>
      </c>
      <c r="AH23" s="14">
        <f t="shared" si="1"/>
        <v>750</v>
      </c>
      <c r="AI23">
        <f t="shared" si="1"/>
        <v>9</v>
      </c>
      <c r="AJ23" s="14">
        <f t="shared" si="1"/>
        <v>2</v>
      </c>
      <c r="AK23" s="14">
        <f t="shared" si="1"/>
        <v>11</v>
      </c>
      <c r="AL23" s="14">
        <f t="shared" si="1"/>
        <v>3</v>
      </c>
      <c r="AM23" s="14">
        <f t="shared" si="4"/>
        <v>1655</v>
      </c>
      <c r="AN23" s="14"/>
      <c r="AO23" s="14">
        <f>Retail_Choice_Allocation!V55</f>
        <v>196</v>
      </c>
      <c r="AP23" s="14">
        <f>Retail_Choice_Allocation!W55</f>
        <v>35</v>
      </c>
      <c r="AQ23" s="14">
        <f>Retail_Choice_Allocation!X55</f>
        <v>0</v>
      </c>
      <c r="AR23" s="14">
        <f>Retail_Choice_Allocation!Y55</f>
        <v>9</v>
      </c>
      <c r="AS23" s="14">
        <f t="shared" si="5"/>
        <v>9</v>
      </c>
      <c r="AT23" s="14">
        <f>Retail_Choice_Allocation!Z55</f>
        <v>0</v>
      </c>
      <c r="AU23" s="14">
        <f>Retail_Choice_Allocation!AA55</f>
        <v>70</v>
      </c>
      <c r="AV23">
        <f>Retail_Choice_Allocation!AB55</f>
        <v>12</v>
      </c>
      <c r="AW23" s="14">
        <f t="shared" si="6"/>
        <v>82</v>
      </c>
      <c r="AX23" s="14">
        <f>Retail_Choice_Allocation!AC55</f>
        <v>574</v>
      </c>
      <c r="AY23" s="14">
        <f>Retail_Choice_Allocation!AD55</f>
        <v>516</v>
      </c>
      <c r="AZ23" s="14">
        <f t="shared" si="7"/>
        <v>1090</v>
      </c>
      <c r="BA23" s="14">
        <f>Retail_Choice_Allocation!AE55</f>
        <v>7</v>
      </c>
      <c r="BB23" s="14">
        <f>Retail_Choice_Allocation!AF55</f>
        <v>10</v>
      </c>
      <c r="BC23" s="14">
        <f t="shared" si="8"/>
        <v>17</v>
      </c>
      <c r="BD23" s="14">
        <f>Retail_Choice_Allocation!AG55</f>
        <v>20</v>
      </c>
      <c r="BE23" s="14">
        <f t="shared" si="9"/>
        <v>1449</v>
      </c>
    </row>
    <row r="24" spans="1:57" x14ac:dyDescent="0.35">
      <c r="A24" s="17">
        <v>2022</v>
      </c>
      <c r="B24" s="17">
        <v>5</v>
      </c>
      <c r="C24" s="18" t="str">
        <f t="shared" si="0"/>
        <v>202205</v>
      </c>
      <c r="E24" s="14">
        <v>886</v>
      </c>
      <c r="F24" s="14">
        <v>178</v>
      </c>
      <c r="G24" s="14">
        <v>0</v>
      </c>
      <c r="H24" s="14">
        <v>8</v>
      </c>
      <c r="I24" s="14">
        <v>8</v>
      </c>
      <c r="J24" s="14">
        <v>1</v>
      </c>
      <c r="K24" s="14">
        <v>99</v>
      </c>
      <c r="L24" s="14">
        <v>16</v>
      </c>
      <c r="M24" s="14">
        <v>115</v>
      </c>
      <c r="N24" s="14">
        <v>1244</v>
      </c>
      <c r="O24" s="14">
        <v>562</v>
      </c>
      <c r="P24" s="14">
        <v>1806</v>
      </c>
      <c r="Q24" s="14">
        <v>8</v>
      </c>
      <c r="R24" s="14">
        <v>10</v>
      </c>
      <c r="S24" s="14">
        <v>18</v>
      </c>
      <c r="T24" s="14">
        <v>28</v>
      </c>
      <c r="U24" s="14">
        <f t="shared" si="2"/>
        <v>3040</v>
      </c>
      <c r="W24" s="14">
        <f t="shared" si="3"/>
        <v>700</v>
      </c>
      <c r="X24" s="14">
        <f t="shared" si="1"/>
        <v>145</v>
      </c>
      <c r="Y24" s="14">
        <f t="shared" si="1"/>
        <v>0</v>
      </c>
      <c r="Z24" s="14">
        <f t="shared" si="1"/>
        <v>0</v>
      </c>
      <c r="AA24" s="14">
        <f t="shared" si="1"/>
        <v>0</v>
      </c>
      <c r="AB24" s="14">
        <f t="shared" si="1"/>
        <v>1</v>
      </c>
      <c r="AC24" s="14">
        <f t="shared" si="1"/>
        <v>33</v>
      </c>
      <c r="AD24" s="14">
        <f t="shared" si="1"/>
        <v>4</v>
      </c>
      <c r="AE24" s="14">
        <f t="shared" si="1"/>
        <v>37</v>
      </c>
      <c r="AF24" s="14">
        <f t="shared" si="1"/>
        <v>696</v>
      </c>
      <c r="AG24" s="14">
        <f t="shared" si="1"/>
        <v>71</v>
      </c>
      <c r="AH24" s="14">
        <f t="shared" si="1"/>
        <v>767</v>
      </c>
      <c r="AI24">
        <f t="shared" si="1"/>
        <v>2</v>
      </c>
      <c r="AJ24" s="14">
        <f t="shared" si="1"/>
        <v>1</v>
      </c>
      <c r="AK24" s="14">
        <f t="shared" si="1"/>
        <v>3</v>
      </c>
      <c r="AL24" s="14">
        <f t="shared" si="1"/>
        <v>3</v>
      </c>
      <c r="AM24" s="14">
        <f t="shared" si="4"/>
        <v>1656</v>
      </c>
      <c r="AN24" s="14"/>
      <c r="AO24" s="14">
        <f>Retail_Choice_Allocation!V56</f>
        <v>186</v>
      </c>
      <c r="AP24" s="14">
        <f>Retail_Choice_Allocation!W56</f>
        <v>33</v>
      </c>
      <c r="AQ24" s="14">
        <f>Retail_Choice_Allocation!X56</f>
        <v>0</v>
      </c>
      <c r="AR24" s="14">
        <f>Retail_Choice_Allocation!Y56</f>
        <v>8</v>
      </c>
      <c r="AS24" s="14">
        <f t="shared" si="5"/>
        <v>8</v>
      </c>
      <c r="AT24" s="14">
        <f>Retail_Choice_Allocation!Z56</f>
        <v>0</v>
      </c>
      <c r="AU24" s="14">
        <f>Retail_Choice_Allocation!AA56</f>
        <v>66</v>
      </c>
      <c r="AV24">
        <f>Retail_Choice_Allocation!AB56</f>
        <v>12</v>
      </c>
      <c r="AW24" s="14">
        <f t="shared" si="6"/>
        <v>78</v>
      </c>
      <c r="AX24" s="14">
        <f>Retail_Choice_Allocation!AC56</f>
        <v>548</v>
      </c>
      <c r="AY24" s="14">
        <f>Retail_Choice_Allocation!AD56</f>
        <v>491</v>
      </c>
      <c r="AZ24" s="14">
        <f t="shared" si="7"/>
        <v>1039</v>
      </c>
      <c r="BA24" s="14">
        <f>Retail_Choice_Allocation!AE56</f>
        <v>6</v>
      </c>
      <c r="BB24" s="14">
        <f>Retail_Choice_Allocation!AF56</f>
        <v>9</v>
      </c>
      <c r="BC24" s="14">
        <f t="shared" si="8"/>
        <v>15</v>
      </c>
      <c r="BD24" s="14">
        <f>Retail_Choice_Allocation!AG56</f>
        <v>25</v>
      </c>
      <c r="BE24" s="14">
        <f t="shared" si="9"/>
        <v>1384</v>
      </c>
    </row>
    <row r="25" spans="1:57" x14ac:dyDescent="0.35">
      <c r="A25" s="17">
        <v>2022</v>
      </c>
      <c r="B25" s="17">
        <v>6</v>
      </c>
      <c r="C25" s="18" t="str">
        <f t="shared" si="0"/>
        <v>202206</v>
      </c>
      <c r="E25" s="14">
        <v>1114</v>
      </c>
      <c r="F25" s="14">
        <v>193</v>
      </c>
      <c r="G25" s="14">
        <v>0</v>
      </c>
      <c r="H25" s="14">
        <v>8</v>
      </c>
      <c r="I25" s="14">
        <v>8</v>
      </c>
      <c r="J25" s="14">
        <v>1</v>
      </c>
      <c r="K25" s="14">
        <v>121</v>
      </c>
      <c r="L25" s="14">
        <v>22</v>
      </c>
      <c r="M25" s="14">
        <v>143</v>
      </c>
      <c r="N25" s="14">
        <v>1405</v>
      </c>
      <c r="O25" s="14">
        <v>657</v>
      </c>
      <c r="P25" s="14">
        <v>2062</v>
      </c>
      <c r="Q25" s="14">
        <v>9</v>
      </c>
      <c r="R25" s="14">
        <v>12</v>
      </c>
      <c r="S25" s="14">
        <v>21</v>
      </c>
      <c r="T25" s="14">
        <v>29</v>
      </c>
      <c r="U25" s="14">
        <f t="shared" si="2"/>
        <v>3571</v>
      </c>
      <c r="W25" s="14">
        <f t="shared" si="3"/>
        <v>896</v>
      </c>
      <c r="X25" s="14">
        <f t="shared" si="3"/>
        <v>154</v>
      </c>
      <c r="Y25" s="14">
        <f t="shared" si="3"/>
        <v>0</v>
      </c>
      <c r="Z25" s="14">
        <f t="shared" si="3"/>
        <v>0</v>
      </c>
      <c r="AA25" s="14">
        <f t="shared" si="3"/>
        <v>0</v>
      </c>
      <c r="AB25" s="14">
        <f t="shared" si="3"/>
        <v>1</v>
      </c>
      <c r="AC25" s="14">
        <f t="shared" si="3"/>
        <v>43</v>
      </c>
      <c r="AD25" s="14">
        <f t="shared" si="3"/>
        <v>8</v>
      </c>
      <c r="AE25" s="14">
        <f t="shared" si="3"/>
        <v>51</v>
      </c>
      <c r="AF25" s="14">
        <f t="shared" si="3"/>
        <v>764</v>
      </c>
      <c r="AG25" s="14">
        <f t="shared" si="3"/>
        <v>83</v>
      </c>
      <c r="AH25" s="14">
        <f t="shared" si="3"/>
        <v>847</v>
      </c>
      <c r="AI25">
        <f t="shared" si="3"/>
        <v>2</v>
      </c>
      <c r="AJ25" s="14">
        <f t="shared" si="3"/>
        <v>1</v>
      </c>
      <c r="AK25" s="14">
        <f t="shared" si="3"/>
        <v>3</v>
      </c>
      <c r="AL25" s="14">
        <f t="shared" si="3"/>
        <v>5</v>
      </c>
      <c r="AM25" s="14">
        <f t="shared" si="4"/>
        <v>1957</v>
      </c>
      <c r="AN25" s="14"/>
      <c r="AO25" s="14">
        <f>Retail_Choice_Allocation!V57</f>
        <v>218</v>
      </c>
      <c r="AP25" s="14">
        <f>Retail_Choice_Allocation!W57</f>
        <v>39</v>
      </c>
      <c r="AQ25" s="14">
        <f>Retail_Choice_Allocation!X57</f>
        <v>0</v>
      </c>
      <c r="AR25" s="14">
        <f>Retail_Choice_Allocation!Y57</f>
        <v>8</v>
      </c>
      <c r="AS25" s="14">
        <f t="shared" si="5"/>
        <v>8</v>
      </c>
      <c r="AT25" s="14">
        <f>Retail_Choice_Allocation!Z57</f>
        <v>0</v>
      </c>
      <c r="AU25" s="14">
        <f>Retail_Choice_Allocation!AA57</f>
        <v>78</v>
      </c>
      <c r="AV25">
        <f>Retail_Choice_Allocation!AB57</f>
        <v>14</v>
      </c>
      <c r="AW25" s="14">
        <f t="shared" si="6"/>
        <v>92</v>
      </c>
      <c r="AX25" s="14">
        <f>Retail_Choice_Allocation!AC57</f>
        <v>641</v>
      </c>
      <c r="AY25" s="14">
        <f>Retail_Choice_Allocation!AD57</f>
        <v>574</v>
      </c>
      <c r="AZ25" s="14">
        <f t="shared" si="7"/>
        <v>1215</v>
      </c>
      <c r="BA25" s="14">
        <f>Retail_Choice_Allocation!AE57</f>
        <v>7</v>
      </c>
      <c r="BB25" s="14">
        <f>Retail_Choice_Allocation!AF57</f>
        <v>11</v>
      </c>
      <c r="BC25" s="14">
        <f t="shared" si="8"/>
        <v>18</v>
      </c>
      <c r="BD25" s="14">
        <f>Retail_Choice_Allocation!AG57</f>
        <v>24</v>
      </c>
      <c r="BE25" s="14">
        <f t="shared" si="9"/>
        <v>1614</v>
      </c>
    </row>
    <row r="26" spans="1:57" x14ac:dyDescent="0.35">
      <c r="A26" s="17">
        <v>2022</v>
      </c>
      <c r="B26" s="17">
        <v>7</v>
      </c>
      <c r="C26" s="18" t="str">
        <f t="shared" si="0"/>
        <v>202207</v>
      </c>
      <c r="E26" s="14">
        <v>1597</v>
      </c>
      <c r="F26" s="14">
        <v>210</v>
      </c>
      <c r="G26" s="14">
        <v>0</v>
      </c>
      <c r="H26" s="14">
        <v>9</v>
      </c>
      <c r="I26" s="14">
        <v>9</v>
      </c>
      <c r="J26" s="14">
        <v>1</v>
      </c>
      <c r="K26" s="14">
        <v>162</v>
      </c>
      <c r="L26" s="14">
        <v>20</v>
      </c>
      <c r="M26" s="14">
        <v>182</v>
      </c>
      <c r="N26" s="14">
        <v>1484</v>
      </c>
      <c r="O26" s="14">
        <v>759</v>
      </c>
      <c r="P26" s="14">
        <v>2243</v>
      </c>
      <c r="Q26" s="14">
        <v>10</v>
      </c>
      <c r="R26" s="14">
        <v>11</v>
      </c>
      <c r="S26" s="14">
        <v>21</v>
      </c>
      <c r="T26" s="14">
        <v>32</v>
      </c>
      <c r="U26" s="14">
        <f t="shared" si="2"/>
        <v>4295</v>
      </c>
      <c r="W26" s="14">
        <f t="shared" si="3"/>
        <v>1340</v>
      </c>
      <c r="X26" s="14">
        <f t="shared" si="3"/>
        <v>164</v>
      </c>
      <c r="Y26" s="14">
        <f t="shared" si="3"/>
        <v>0</v>
      </c>
      <c r="Z26" s="14">
        <f t="shared" si="3"/>
        <v>0</v>
      </c>
      <c r="AA26" s="14">
        <f t="shared" si="3"/>
        <v>0</v>
      </c>
      <c r="AB26" s="14">
        <f t="shared" si="3"/>
        <v>1</v>
      </c>
      <c r="AC26" s="14">
        <f t="shared" si="3"/>
        <v>70</v>
      </c>
      <c r="AD26" s="14">
        <f t="shared" si="3"/>
        <v>4</v>
      </c>
      <c r="AE26" s="14">
        <f t="shared" si="3"/>
        <v>74</v>
      </c>
      <c r="AF26" s="14">
        <f t="shared" si="3"/>
        <v>727</v>
      </c>
      <c r="AG26" s="14">
        <f t="shared" si="3"/>
        <v>79</v>
      </c>
      <c r="AH26" s="14">
        <f t="shared" si="3"/>
        <v>806</v>
      </c>
      <c r="AI26">
        <f t="shared" si="3"/>
        <v>1</v>
      </c>
      <c r="AJ26" s="14">
        <f t="shared" si="3"/>
        <v>0</v>
      </c>
      <c r="AK26" s="14">
        <f t="shared" si="3"/>
        <v>1</v>
      </c>
      <c r="AL26" s="14">
        <f t="shared" si="3"/>
        <v>3</v>
      </c>
      <c r="AM26" s="14">
        <f t="shared" si="4"/>
        <v>2389</v>
      </c>
      <c r="AN26" s="14"/>
      <c r="AO26" s="14">
        <f>Retail_Choice_Allocation!V58</f>
        <v>257</v>
      </c>
      <c r="AP26" s="14">
        <f>Retail_Choice_Allocation!W58</f>
        <v>46</v>
      </c>
      <c r="AQ26" s="14">
        <f>Retail_Choice_Allocation!X58</f>
        <v>0</v>
      </c>
      <c r="AR26" s="14">
        <f>Retail_Choice_Allocation!Y58</f>
        <v>9</v>
      </c>
      <c r="AS26" s="14">
        <f t="shared" si="5"/>
        <v>9</v>
      </c>
      <c r="AT26" s="14">
        <f>Retail_Choice_Allocation!Z58</f>
        <v>0</v>
      </c>
      <c r="AU26" s="14">
        <f>Retail_Choice_Allocation!AA58</f>
        <v>92</v>
      </c>
      <c r="AV26">
        <f>Retail_Choice_Allocation!AB58</f>
        <v>16</v>
      </c>
      <c r="AW26" s="14">
        <f t="shared" si="6"/>
        <v>108</v>
      </c>
      <c r="AX26" s="14">
        <f>Retail_Choice_Allocation!AC58</f>
        <v>757</v>
      </c>
      <c r="AY26" s="14">
        <f>Retail_Choice_Allocation!AD58</f>
        <v>680</v>
      </c>
      <c r="AZ26" s="14">
        <f t="shared" si="7"/>
        <v>1437</v>
      </c>
      <c r="BA26" s="14">
        <f>Retail_Choice_Allocation!AE58</f>
        <v>9</v>
      </c>
      <c r="BB26" s="14">
        <f>Retail_Choice_Allocation!AF58</f>
        <v>11</v>
      </c>
      <c r="BC26" s="14">
        <f t="shared" si="8"/>
        <v>20</v>
      </c>
      <c r="BD26" s="14">
        <f>Retail_Choice_Allocation!AG58</f>
        <v>29</v>
      </c>
      <c r="BE26" s="14">
        <f t="shared" si="9"/>
        <v>1906</v>
      </c>
    </row>
    <row r="27" spans="1:57" x14ac:dyDescent="0.35">
      <c r="A27" s="17">
        <v>2022</v>
      </c>
      <c r="B27" s="17">
        <v>8</v>
      </c>
      <c r="C27" s="18" t="str">
        <f t="shared" si="0"/>
        <v>202208</v>
      </c>
      <c r="E27" s="14">
        <v>1656</v>
      </c>
      <c r="F27" s="14">
        <v>220</v>
      </c>
      <c r="G27" s="14">
        <v>0</v>
      </c>
      <c r="H27" s="14">
        <v>9</v>
      </c>
      <c r="I27" s="14">
        <v>9</v>
      </c>
      <c r="J27" s="14">
        <v>0</v>
      </c>
      <c r="K27" s="14">
        <v>173</v>
      </c>
      <c r="L27" s="14">
        <v>25</v>
      </c>
      <c r="M27" s="14">
        <v>198</v>
      </c>
      <c r="N27" s="14">
        <v>1513</v>
      </c>
      <c r="O27" s="14">
        <v>776</v>
      </c>
      <c r="P27" s="14">
        <v>2289</v>
      </c>
      <c r="Q27" s="14">
        <v>11</v>
      </c>
      <c r="R27" s="14">
        <v>12</v>
      </c>
      <c r="S27" s="14">
        <v>23</v>
      </c>
      <c r="T27" s="14">
        <v>32</v>
      </c>
      <c r="U27" s="14">
        <f t="shared" si="2"/>
        <v>4427</v>
      </c>
      <c r="W27" s="14">
        <f t="shared" si="3"/>
        <v>1391</v>
      </c>
      <c r="X27" s="14">
        <f t="shared" si="3"/>
        <v>173</v>
      </c>
      <c r="Y27" s="14">
        <f t="shared" si="3"/>
        <v>0</v>
      </c>
      <c r="Z27" s="14">
        <f t="shared" si="3"/>
        <v>0</v>
      </c>
      <c r="AA27" s="14">
        <f t="shared" si="3"/>
        <v>0</v>
      </c>
      <c r="AB27" s="14">
        <f t="shared" si="3"/>
        <v>0</v>
      </c>
      <c r="AC27" s="14">
        <f t="shared" si="3"/>
        <v>79</v>
      </c>
      <c r="AD27" s="14">
        <f t="shared" si="3"/>
        <v>8</v>
      </c>
      <c r="AE27" s="14">
        <f t="shared" si="3"/>
        <v>87</v>
      </c>
      <c r="AF27" s="14">
        <f t="shared" si="3"/>
        <v>733</v>
      </c>
      <c r="AG27" s="14">
        <f t="shared" si="3"/>
        <v>77</v>
      </c>
      <c r="AH27" s="14">
        <f t="shared" si="3"/>
        <v>810</v>
      </c>
      <c r="AI27">
        <f t="shared" si="3"/>
        <v>2</v>
      </c>
      <c r="AJ27" s="14">
        <f t="shared" si="3"/>
        <v>0</v>
      </c>
      <c r="AK27" s="14">
        <f t="shared" si="3"/>
        <v>2</v>
      </c>
      <c r="AL27" s="14">
        <f t="shared" si="3"/>
        <v>4</v>
      </c>
      <c r="AM27" s="14">
        <f t="shared" si="4"/>
        <v>2467</v>
      </c>
      <c r="AN27" s="14"/>
      <c r="AO27" s="14">
        <f>Retail_Choice_Allocation!V59</f>
        <v>265</v>
      </c>
      <c r="AP27" s="14">
        <f>Retail_Choice_Allocation!W59</f>
        <v>47</v>
      </c>
      <c r="AQ27" s="14">
        <f>Retail_Choice_Allocation!X59</f>
        <v>0</v>
      </c>
      <c r="AR27" s="14">
        <f>Retail_Choice_Allocation!Y59</f>
        <v>9</v>
      </c>
      <c r="AS27" s="14">
        <f t="shared" si="5"/>
        <v>9</v>
      </c>
      <c r="AT27" s="14">
        <f>Retail_Choice_Allocation!Z59</f>
        <v>0</v>
      </c>
      <c r="AU27" s="14">
        <f>Retail_Choice_Allocation!AA59</f>
        <v>94</v>
      </c>
      <c r="AV27">
        <f>Retail_Choice_Allocation!AB59</f>
        <v>17</v>
      </c>
      <c r="AW27" s="14">
        <f t="shared" si="6"/>
        <v>111</v>
      </c>
      <c r="AX27" s="14">
        <f>Retail_Choice_Allocation!AC59</f>
        <v>780</v>
      </c>
      <c r="AY27" s="14">
        <f>Retail_Choice_Allocation!AD59</f>
        <v>699</v>
      </c>
      <c r="AZ27" s="14">
        <f t="shared" si="7"/>
        <v>1479</v>
      </c>
      <c r="BA27" s="14">
        <f>Retail_Choice_Allocation!AE59</f>
        <v>9</v>
      </c>
      <c r="BB27" s="14">
        <f>Retail_Choice_Allocation!AF59</f>
        <v>12</v>
      </c>
      <c r="BC27" s="14">
        <f t="shared" si="8"/>
        <v>21</v>
      </c>
      <c r="BD27" s="14">
        <f>Retail_Choice_Allocation!AG59</f>
        <v>28</v>
      </c>
      <c r="BE27" s="14">
        <f t="shared" si="9"/>
        <v>1960</v>
      </c>
    </row>
    <row r="28" spans="1:57" x14ac:dyDescent="0.35">
      <c r="A28" s="17">
        <v>2022</v>
      </c>
      <c r="B28" s="17">
        <v>9</v>
      </c>
      <c r="C28" s="18" t="str">
        <f t="shared" si="0"/>
        <v>202209</v>
      </c>
      <c r="E28" s="14">
        <v>1478</v>
      </c>
      <c r="F28" s="14">
        <v>209</v>
      </c>
      <c r="G28" s="14">
        <v>0</v>
      </c>
      <c r="H28" s="14">
        <v>9</v>
      </c>
      <c r="I28" s="14">
        <v>9</v>
      </c>
      <c r="J28" s="14">
        <v>1</v>
      </c>
      <c r="K28" s="14">
        <v>161</v>
      </c>
      <c r="L28" s="14">
        <v>23</v>
      </c>
      <c r="M28" s="14">
        <v>184</v>
      </c>
      <c r="N28" s="14">
        <v>1486</v>
      </c>
      <c r="O28" s="14">
        <v>749</v>
      </c>
      <c r="P28" s="14">
        <v>2235</v>
      </c>
      <c r="Q28" s="14">
        <v>8</v>
      </c>
      <c r="R28" s="14">
        <v>11</v>
      </c>
      <c r="S28" s="14">
        <v>19</v>
      </c>
      <c r="T28" s="14">
        <v>27</v>
      </c>
      <c r="U28" s="14">
        <f t="shared" si="2"/>
        <v>4162</v>
      </c>
      <c r="W28" s="14">
        <f t="shared" si="3"/>
        <v>1224</v>
      </c>
      <c r="X28" s="14">
        <f t="shared" si="3"/>
        <v>164</v>
      </c>
      <c r="Y28" s="14">
        <f t="shared" si="3"/>
        <v>0</v>
      </c>
      <c r="Z28" s="14">
        <f t="shared" si="3"/>
        <v>0</v>
      </c>
      <c r="AA28" s="14">
        <f t="shared" si="3"/>
        <v>0</v>
      </c>
      <c r="AB28" s="14">
        <f t="shared" si="3"/>
        <v>1</v>
      </c>
      <c r="AC28" s="14">
        <f t="shared" si="3"/>
        <v>70</v>
      </c>
      <c r="AD28" s="14">
        <f t="shared" si="3"/>
        <v>7</v>
      </c>
      <c r="AE28" s="14">
        <f t="shared" si="3"/>
        <v>77</v>
      </c>
      <c r="AF28" s="14">
        <f t="shared" si="3"/>
        <v>738</v>
      </c>
      <c r="AG28" s="14">
        <f t="shared" si="3"/>
        <v>77</v>
      </c>
      <c r="AH28" s="14">
        <f t="shared" si="3"/>
        <v>815</v>
      </c>
      <c r="AI28">
        <f t="shared" si="3"/>
        <v>0</v>
      </c>
      <c r="AJ28" s="14">
        <f t="shared" si="3"/>
        <v>0</v>
      </c>
      <c r="AK28" s="14">
        <f t="shared" si="3"/>
        <v>0</v>
      </c>
      <c r="AL28" s="14">
        <f t="shared" si="3"/>
        <v>4</v>
      </c>
      <c r="AM28" s="14">
        <f t="shared" si="4"/>
        <v>2285</v>
      </c>
      <c r="AN28" s="14"/>
      <c r="AO28" s="14">
        <f>Retail_Choice_Allocation!V60</f>
        <v>254</v>
      </c>
      <c r="AP28" s="14">
        <f>Retail_Choice_Allocation!W60</f>
        <v>45</v>
      </c>
      <c r="AQ28" s="14">
        <f>Retail_Choice_Allocation!X60</f>
        <v>0</v>
      </c>
      <c r="AR28" s="14">
        <f>Retail_Choice_Allocation!Y60</f>
        <v>9</v>
      </c>
      <c r="AS28" s="14">
        <f t="shared" si="5"/>
        <v>9</v>
      </c>
      <c r="AT28" s="14">
        <f>Retail_Choice_Allocation!Z60</f>
        <v>0</v>
      </c>
      <c r="AU28" s="14">
        <f>Retail_Choice_Allocation!AA60</f>
        <v>91</v>
      </c>
      <c r="AV28">
        <f>Retail_Choice_Allocation!AB60</f>
        <v>16</v>
      </c>
      <c r="AW28" s="14">
        <f t="shared" si="6"/>
        <v>107</v>
      </c>
      <c r="AX28" s="14">
        <f>Retail_Choice_Allocation!AC60</f>
        <v>748</v>
      </c>
      <c r="AY28" s="14">
        <f>Retail_Choice_Allocation!AD60</f>
        <v>672</v>
      </c>
      <c r="AZ28" s="14">
        <f t="shared" si="7"/>
        <v>1420</v>
      </c>
      <c r="BA28" s="14">
        <f>Retail_Choice_Allocation!AE60</f>
        <v>8</v>
      </c>
      <c r="BB28" s="14">
        <f>Retail_Choice_Allocation!AF60</f>
        <v>11</v>
      </c>
      <c r="BC28" s="14">
        <f t="shared" si="8"/>
        <v>19</v>
      </c>
      <c r="BD28" s="14">
        <f>Retail_Choice_Allocation!AG60</f>
        <v>23</v>
      </c>
      <c r="BE28" s="14">
        <f t="shared" si="9"/>
        <v>1877</v>
      </c>
    </row>
    <row r="29" spans="1:57" x14ac:dyDescent="0.35">
      <c r="A29" s="17">
        <v>2022</v>
      </c>
      <c r="B29" s="17">
        <v>10</v>
      </c>
      <c r="C29" s="18" t="str">
        <f t="shared" si="0"/>
        <v>202210</v>
      </c>
      <c r="E29" s="14">
        <v>1080</v>
      </c>
      <c r="F29" s="14">
        <v>184</v>
      </c>
      <c r="G29" s="14">
        <v>0</v>
      </c>
      <c r="H29" s="14">
        <v>9</v>
      </c>
      <c r="I29" s="14">
        <v>9</v>
      </c>
      <c r="J29" s="14">
        <v>1</v>
      </c>
      <c r="K29" s="14">
        <v>125</v>
      </c>
      <c r="L29" s="14">
        <v>18</v>
      </c>
      <c r="M29" s="14">
        <v>143</v>
      </c>
      <c r="N29" s="14">
        <v>1314</v>
      </c>
      <c r="O29" s="14">
        <v>622</v>
      </c>
      <c r="P29" s="14">
        <v>1936</v>
      </c>
      <c r="Q29" s="14">
        <v>8</v>
      </c>
      <c r="R29" s="14">
        <v>8</v>
      </c>
      <c r="S29" s="14">
        <v>16</v>
      </c>
      <c r="T29" s="14">
        <v>28</v>
      </c>
      <c r="U29" s="14">
        <f t="shared" si="2"/>
        <v>3397</v>
      </c>
      <c r="W29" s="14">
        <f t="shared" si="3"/>
        <v>873</v>
      </c>
      <c r="X29" s="14">
        <f t="shared" si="3"/>
        <v>147</v>
      </c>
      <c r="Y29" s="14">
        <f t="shared" si="3"/>
        <v>0</v>
      </c>
      <c r="Z29" s="14">
        <f t="shared" si="3"/>
        <v>0</v>
      </c>
      <c r="AA29" s="14">
        <f t="shared" si="3"/>
        <v>0</v>
      </c>
      <c r="AB29" s="14">
        <f t="shared" si="3"/>
        <v>1</v>
      </c>
      <c r="AC29" s="14">
        <f t="shared" si="3"/>
        <v>51</v>
      </c>
      <c r="AD29" s="14">
        <f t="shared" si="3"/>
        <v>5</v>
      </c>
      <c r="AE29" s="14">
        <f t="shared" si="3"/>
        <v>56</v>
      </c>
      <c r="AF29" s="14">
        <f t="shared" si="3"/>
        <v>706</v>
      </c>
      <c r="AG29" s="14">
        <f t="shared" si="3"/>
        <v>74</v>
      </c>
      <c r="AH29" s="14">
        <f t="shared" si="3"/>
        <v>780</v>
      </c>
      <c r="AI29">
        <f t="shared" si="3"/>
        <v>1</v>
      </c>
      <c r="AJ29" s="14">
        <f t="shared" si="3"/>
        <v>0</v>
      </c>
      <c r="AK29" s="14">
        <f t="shared" si="3"/>
        <v>1</v>
      </c>
      <c r="AL29" s="14">
        <f t="shared" si="3"/>
        <v>4</v>
      </c>
      <c r="AM29" s="14">
        <f t="shared" si="4"/>
        <v>1862</v>
      </c>
      <c r="AN29" s="14"/>
      <c r="AO29" s="14">
        <f>Retail_Choice_Allocation!V61</f>
        <v>207</v>
      </c>
      <c r="AP29" s="14">
        <f>Retail_Choice_Allocation!W61</f>
        <v>37</v>
      </c>
      <c r="AQ29" s="14">
        <f>Retail_Choice_Allocation!X61</f>
        <v>0</v>
      </c>
      <c r="AR29" s="14">
        <f>Retail_Choice_Allocation!Y61</f>
        <v>9</v>
      </c>
      <c r="AS29" s="14">
        <f t="shared" si="5"/>
        <v>9</v>
      </c>
      <c r="AT29" s="14">
        <f>Retail_Choice_Allocation!Z61</f>
        <v>0</v>
      </c>
      <c r="AU29" s="14">
        <f>Retail_Choice_Allocation!AA61</f>
        <v>74</v>
      </c>
      <c r="AV29">
        <f>Retail_Choice_Allocation!AB61</f>
        <v>13</v>
      </c>
      <c r="AW29" s="14">
        <f t="shared" si="6"/>
        <v>87</v>
      </c>
      <c r="AX29" s="14">
        <f>Retail_Choice_Allocation!AC61</f>
        <v>608</v>
      </c>
      <c r="AY29" s="14">
        <f>Retail_Choice_Allocation!AD61</f>
        <v>548</v>
      </c>
      <c r="AZ29" s="14">
        <f t="shared" si="7"/>
        <v>1156</v>
      </c>
      <c r="BA29" s="14">
        <f>Retail_Choice_Allocation!AE61</f>
        <v>7</v>
      </c>
      <c r="BB29" s="14">
        <f>Retail_Choice_Allocation!AF61</f>
        <v>8</v>
      </c>
      <c r="BC29" s="14">
        <f t="shared" si="8"/>
        <v>15</v>
      </c>
      <c r="BD29" s="14">
        <f>Retail_Choice_Allocation!AG61</f>
        <v>24</v>
      </c>
      <c r="BE29" s="14">
        <f t="shared" si="9"/>
        <v>1535</v>
      </c>
    </row>
    <row r="30" spans="1:57" x14ac:dyDescent="0.35">
      <c r="A30" s="17">
        <v>2022</v>
      </c>
      <c r="B30" s="17">
        <v>11</v>
      </c>
      <c r="C30" s="18" t="str">
        <f t="shared" si="0"/>
        <v>202211</v>
      </c>
      <c r="E30" s="14">
        <v>968</v>
      </c>
      <c r="F30" s="14">
        <v>183</v>
      </c>
      <c r="G30" s="14">
        <v>0</v>
      </c>
      <c r="H30" s="14">
        <v>8</v>
      </c>
      <c r="I30" s="14">
        <v>8</v>
      </c>
      <c r="J30" s="14">
        <v>1</v>
      </c>
      <c r="K30" s="14">
        <v>103</v>
      </c>
      <c r="L30" s="14">
        <v>14</v>
      </c>
      <c r="M30" s="14">
        <v>117</v>
      </c>
      <c r="N30" s="14">
        <v>1238</v>
      </c>
      <c r="O30" s="14">
        <v>588</v>
      </c>
      <c r="P30" s="14">
        <v>1826</v>
      </c>
      <c r="Q30" s="14">
        <v>8</v>
      </c>
      <c r="R30" s="14">
        <v>10</v>
      </c>
      <c r="S30" s="14">
        <v>18</v>
      </c>
      <c r="T30" s="14">
        <v>29</v>
      </c>
      <c r="U30" s="14">
        <f t="shared" si="2"/>
        <v>3150</v>
      </c>
      <c r="W30" s="14">
        <f t="shared" si="3"/>
        <v>774</v>
      </c>
      <c r="X30" s="14">
        <f t="shared" si="3"/>
        <v>148</v>
      </c>
      <c r="Y30" s="14">
        <f t="shared" si="3"/>
        <v>0</v>
      </c>
      <c r="Z30" s="14">
        <f t="shared" si="3"/>
        <v>0</v>
      </c>
      <c r="AA30" s="14">
        <f t="shared" si="3"/>
        <v>0</v>
      </c>
      <c r="AB30" s="14">
        <f t="shared" si="3"/>
        <v>1</v>
      </c>
      <c r="AC30" s="14">
        <f t="shared" si="3"/>
        <v>34</v>
      </c>
      <c r="AD30" s="14">
        <f t="shared" si="3"/>
        <v>2</v>
      </c>
      <c r="AE30" s="14">
        <f t="shared" si="3"/>
        <v>36</v>
      </c>
      <c r="AF30" s="14">
        <f t="shared" si="3"/>
        <v>666</v>
      </c>
      <c r="AG30" s="14">
        <f t="shared" si="3"/>
        <v>75</v>
      </c>
      <c r="AH30" s="14">
        <f t="shared" si="3"/>
        <v>741</v>
      </c>
      <c r="AI30">
        <f t="shared" si="3"/>
        <v>1</v>
      </c>
      <c r="AJ30" s="14">
        <f t="shared" si="3"/>
        <v>0</v>
      </c>
      <c r="AK30" s="14">
        <f t="shared" si="3"/>
        <v>1</v>
      </c>
      <c r="AL30" s="14">
        <f t="shared" si="3"/>
        <v>4</v>
      </c>
      <c r="AM30" s="14">
        <f t="shared" si="4"/>
        <v>1705</v>
      </c>
      <c r="AN30" s="14"/>
      <c r="AO30" s="14">
        <f>Retail_Choice_Allocation!V62</f>
        <v>194</v>
      </c>
      <c r="AP30" s="14">
        <f>Retail_Choice_Allocation!W62</f>
        <v>35</v>
      </c>
      <c r="AQ30" s="14">
        <f>Retail_Choice_Allocation!X62</f>
        <v>0</v>
      </c>
      <c r="AR30" s="14">
        <f>Retail_Choice_Allocation!Y62</f>
        <v>8</v>
      </c>
      <c r="AS30" s="14">
        <f t="shared" si="5"/>
        <v>8</v>
      </c>
      <c r="AT30" s="14">
        <f>Retail_Choice_Allocation!Z62</f>
        <v>0</v>
      </c>
      <c r="AU30" s="14">
        <f>Retail_Choice_Allocation!AA62</f>
        <v>69</v>
      </c>
      <c r="AV30">
        <f>Retail_Choice_Allocation!AB62</f>
        <v>12</v>
      </c>
      <c r="AW30" s="14">
        <f t="shared" si="6"/>
        <v>81</v>
      </c>
      <c r="AX30" s="14">
        <f>Retail_Choice_Allocation!AC62</f>
        <v>572</v>
      </c>
      <c r="AY30" s="14">
        <f>Retail_Choice_Allocation!AD62</f>
        <v>513</v>
      </c>
      <c r="AZ30" s="14">
        <f t="shared" si="7"/>
        <v>1085</v>
      </c>
      <c r="BA30" s="14">
        <f>Retail_Choice_Allocation!AE62</f>
        <v>7</v>
      </c>
      <c r="BB30" s="14">
        <f>Retail_Choice_Allocation!AF62</f>
        <v>10</v>
      </c>
      <c r="BC30" s="14">
        <f t="shared" si="8"/>
        <v>17</v>
      </c>
      <c r="BD30" s="14">
        <f>Retail_Choice_Allocation!AG62</f>
        <v>25</v>
      </c>
      <c r="BE30" s="14">
        <f t="shared" si="9"/>
        <v>1445</v>
      </c>
    </row>
    <row r="31" spans="1:57" x14ac:dyDescent="0.35">
      <c r="A31" s="17">
        <v>2022</v>
      </c>
      <c r="B31" s="17">
        <v>12</v>
      </c>
      <c r="C31" s="18" t="str">
        <f t="shared" si="0"/>
        <v>202212</v>
      </c>
      <c r="E31" s="14">
        <v>1072</v>
      </c>
      <c r="F31" s="14">
        <v>201</v>
      </c>
      <c r="G31" s="14">
        <v>0</v>
      </c>
      <c r="H31" s="14">
        <v>10</v>
      </c>
      <c r="I31" s="14">
        <v>10</v>
      </c>
      <c r="J31" s="14">
        <v>1</v>
      </c>
      <c r="K31" s="14">
        <v>108</v>
      </c>
      <c r="L31" s="14">
        <v>19</v>
      </c>
      <c r="M31" s="14">
        <v>127</v>
      </c>
      <c r="N31" s="14">
        <v>1272</v>
      </c>
      <c r="O31" s="14">
        <v>629</v>
      </c>
      <c r="P31" s="14">
        <v>1901</v>
      </c>
      <c r="Q31" s="14">
        <v>17</v>
      </c>
      <c r="R31" s="14">
        <v>13</v>
      </c>
      <c r="S31" s="14">
        <v>30</v>
      </c>
      <c r="T31" s="14">
        <v>25</v>
      </c>
      <c r="U31" s="14">
        <f t="shared" si="2"/>
        <v>3367</v>
      </c>
      <c r="W31" s="14">
        <f t="shared" si="3"/>
        <v>859</v>
      </c>
      <c r="X31" s="14">
        <f t="shared" si="3"/>
        <v>163</v>
      </c>
      <c r="Y31" s="14">
        <f t="shared" si="3"/>
        <v>0</v>
      </c>
      <c r="Z31" s="14">
        <f t="shared" si="3"/>
        <v>0</v>
      </c>
      <c r="AA31" s="14">
        <f t="shared" si="3"/>
        <v>0</v>
      </c>
      <c r="AB31" s="14">
        <f t="shared" si="3"/>
        <v>1</v>
      </c>
      <c r="AC31" s="14">
        <f t="shared" si="3"/>
        <v>32</v>
      </c>
      <c r="AD31" s="14">
        <f t="shared" si="3"/>
        <v>5</v>
      </c>
      <c r="AE31" s="14">
        <f t="shared" si="3"/>
        <v>37</v>
      </c>
      <c r="AF31" s="14">
        <f t="shared" si="3"/>
        <v>646</v>
      </c>
      <c r="AG31" s="14">
        <f t="shared" si="3"/>
        <v>69</v>
      </c>
      <c r="AH31" s="14">
        <f t="shared" si="3"/>
        <v>715</v>
      </c>
      <c r="AI31">
        <f t="shared" si="3"/>
        <v>10</v>
      </c>
      <c r="AJ31" s="14">
        <f t="shared" si="3"/>
        <v>2</v>
      </c>
      <c r="AK31" s="14">
        <f t="shared" si="3"/>
        <v>12</v>
      </c>
      <c r="AL31" s="14">
        <f t="shared" si="3"/>
        <v>4</v>
      </c>
      <c r="AM31" s="14">
        <f t="shared" si="4"/>
        <v>1791</v>
      </c>
      <c r="AN31" s="14"/>
      <c r="AO31" s="14">
        <f>Retail_Choice_Allocation!V63</f>
        <v>213</v>
      </c>
      <c r="AP31" s="14">
        <f>Retail_Choice_Allocation!W63</f>
        <v>38</v>
      </c>
      <c r="AQ31" s="14">
        <f>Retail_Choice_Allocation!X63</f>
        <v>0</v>
      </c>
      <c r="AR31" s="14">
        <f>Retail_Choice_Allocation!Y63</f>
        <v>10</v>
      </c>
      <c r="AS31" s="14">
        <f t="shared" si="5"/>
        <v>10</v>
      </c>
      <c r="AT31" s="14">
        <f>Retail_Choice_Allocation!Z63</f>
        <v>0</v>
      </c>
      <c r="AU31" s="14">
        <f>Retail_Choice_Allocation!AA63</f>
        <v>76</v>
      </c>
      <c r="AV31">
        <f>Retail_Choice_Allocation!AB63</f>
        <v>14</v>
      </c>
      <c r="AW31" s="14">
        <f t="shared" si="6"/>
        <v>90</v>
      </c>
      <c r="AX31" s="14">
        <f>Retail_Choice_Allocation!AC63</f>
        <v>626</v>
      </c>
      <c r="AY31" s="14">
        <f>Retail_Choice_Allocation!AD63</f>
        <v>560</v>
      </c>
      <c r="AZ31" s="14">
        <f t="shared" si="7"/>
        <v>1186</v>
      </c>
      <c r="BA31" s="14">
        <f>Retail_Choice_Allocation!AE63</f>
        <v>7</v>
      </c>
      <c r="BB31" s="14">
        <f>Retail_Choice_Allocation!AF63</f>
        <v>11</v>
      </c>
      <c r="BC31" s="14">
        <f t="shared" si="8"/>
        <v>18</v>
      </c>
      <c r="BD31" s="14">
        <f>Retail_Choice_Allocation!AG63</f>
        <v>21</v>
      </c>
      <c r="BE31" s="14">
        <f t="shared" si="9"/>
        <v>1576</v>
      </c>
    </row>
    <row r="32" spans="1:57" x14ac:dyDescent="0.35">
      <c r="A32" s="9">
        <v>2023</v>
      </c>
      <c r="B32" s="9">
        <v>1</v>
      </c>
      <c r="C32" s="10" t="str">
        <f t="shared" si="0"/>
        <v>202301</v>
      </c>
      <c r="D32" s="11"/>
      <c r="E32" s="12">
        <v>1126</v>
      </c>
      <c r="F32" s="12">
        <v>232</v>
      </c>
      <c r="G32" s="12">
        <v>1</v>
      </c>
      <c r="H32" s="12">
        <v>8</v>
      </c>
      <c r="I32" s="12">
        <v>9</v>
      </c>
      <c r="J32" s="12">
        <v>1</v>
      </c>
      <c r="K32" s="12">
        <v>117</v>
      </c>
      <c r="L32" s="12">
        <v>17</v>
      </c>
      <c r="M32" s="12">
        <v>134</v>
      </c>
      <c r="N32" s="12">
        <v>1355</v>
      </c>
      <c r="O32" s="12">
        <v>647</v>
      </c>
      <c r="P32" s="12">
        <v>2002</v>
      </c>
      <c r="Q32" s="12">
        <v>21</v>
      </c>
      <c r="R32" s="12">
        <v>15</v>
      </c>
      <c r="S32" s="12">
        <v>36</v>
      </c>
      <c r="T32" s="12">
        <v>23</v>
      </c>
      <c r="U32" s="12">
        <f t="shared" si="2"/>
        <v>3563</v>
      </c>
      <c r="V32" s="11"/>
      <c r="W32" s="12">
        <f t="shared" si="3"/>
        <v>895</v>
      </c>
      <c r="X32" s="12">
        <f t="shared" si="3"/>
        <v>191</v>
      </c>
      <c r="Y32" s="12">
        <f t="shared" si="3"/>
        <v>0</v>
      </c>
      <c r="Z32" s="12">
        <f t="shared" si="3"/>
        <v>0</v>
      </c>
      <c r="AA32" s="12">
        <f t="shared" si="3"/>
        <v>0</v>
      </c>
      <c r="AB32" s="12">
        <f t="shared" si="3"/>
        <v>1</v>
      </c>
      <c r="AC32" s="12">
        <f t="shared" si="3"/>
        <v>36</v>
      </c>
      <c r="AD32" s="12">
        <f t="shared" si="3"/>
        <v>3</v>
      </c>
      <c r="AE32" s="12">
        <f t="shared" si="3"/>
        <v>39</v>
      </c>
      <c r="AF32" s="12">
        <f t="shared" si="3"/>
        <v>692</v>
      </c>
      <c r="AG32" s="12">
        <f t="shared" si="3"/>
        <v>52</v>
      </c>
      <c r="AH32" s="12">
        <f t="shared" si="3"/>
        <v>744</v>
      </c>
      <c r="AI32" s="11">
        <f t="shared" si="3"/>
        <v>13</v>
      </c>
      <c r="AJ32" s="12">
        <f t="shared" si="3"/>
        <v>4</v>
      </c>
      <c r="AK32" s="12">
        <f t="shared" si="3"/>
        <v>17</v>
      </c>
      <c r="AL32" s="12">
        <f t="shared" si="3"/>
        <v>3</v>
      </c>
      <c r="AM32" s="12">
        <f t="shared" si="4"/>
        <v>1890</v>
      </c>
      <c r="AN32" s="12"/>
      <c r="AO32" s="12">
        <f>Retail_Choice_Allocation!V64</f>
        <v>231</v>
      </c>
      <c r="AP32" s="12">
        <f>Retail_Choice_Allocation!W64</f>
        <v>41</v>
      </c>
      <c r="AQ32" s="12">
        <f>Retail_Choice_Allocation!X64</f>
        <v>1</v>
      </c>
      <c r="AR32" s="12">
        <f>Retail_Choice_Allocation!Y64</f>
        <v>8</v>
      </c>
      <c r="AS32" s="12">
        <f t="shared" si="5"/>
        <v>9</v>
      </c>
      <c r="AT32" s="12">
        <f>Retail_Choice_Allocation!Z64</f>
        <v>0</v>
      </c>
      <c r="AU32" s="12">
        <f>Retail_Choice_Allocation!AA64</f>
        <v>81</v>
      </c>
      <c r="AV32" s="11">
        <f>Retail_Choice_Allocation!AB64</f>
        <v>14</v>
      </c>
      <c r="AW32" s="12">
        <f t="shared" si="6"/>
        <v>95</v>
      </c>
      <c r="AX32" s="12">
        <f>Retail_Choice_Allocation!AC64</f>
        <v>663</v>
      </c>
      <c r="AY32" s="12">
        <f>Retail_Choice_Allocation!AD64</f>
        <v>595</v>
      </c>
      <c r="AZ32" s="12">
        <f t="shared" si="7"/>
        <v>1258</v>
      </c>
      <c r="BA32" s="12">
        <f>Retail_Choice_Allocation!AE64</f>
        <v>8</v>
      </c>
      <c r="BB32" s="12">
        <f>Retail_Choice_Allocation!AF64</f>
        <v>11</v>
      </c>
      <c r="BC32" s="12">
        <f t="shared" si="8"/>
        <v>19</v>
      </c>
      <c r="BD32" s="12">
        <f>Retail_Choice_Allocation!AG64</f>
        <v>20</v>
      </c>
      <c r="BE32" s="12">
        <f t="shared" si="9"/>
        <v>1673</v>
      </c>
    </row>
    <row r="33" spans="1:57" x14ac:dyDescent="0.35">
      <c r="A33" s="9">
        <v>2023</v>
      </c>
      <c r="B33" s="9">
        <v>2</v>
      </c>
      <c r="C33" s="10" t="str">
        <f t="shared" si="0"/>
        <v>202302</v>
      </c>
      <c r="D33" s="11"/>
      <c r="E33" s="12">
        <v>1064</v>
      </c>
      <c r="F33" s="12">
        <v>240</v>
      </c>
      <c r="G33" s="12">
        <v>0</v>
      </c>
      <c r="H33" s="12">
        <v>10</v>
      </c>
      <c r="I33" s="12">
        <v>10</v>
      </c>
      <c r="J33" s="12">
        <v>1</v>
      </c>
      <c r="K33" s="12">
        <v>109</v>
      </c>
      <c r="L33" s="12">
        <v>17</v>
      </c>
      <c r="M33" s="12">
        <v>126</v>
      </c>
      <c r="N33" s="12">
        <v>1313</v>
      </c>
      <c r="O33" s="12">
        <v>641</v>
      </c>
      <c r="P33" s="12">
        <v>1954</v>
      </c>
      <c r="Q33" s="12">
        <v>27</v>
      </c>
      <c r="R33" s="12">
        <v>15</v>
      </c>
      <c r="S33" s="12">
        <v>42</v>
      </c>
      <c r="T33" s="12">
        <v>23</v>
      </c>
      <c r="U33" s="12">
        <f t="shared" si="2"/>
        <v>3460</v>
      </c>
      <c r="V33" s="11"/>
      <c r="W33" s="12">
        <f t="shared" si="3"/>
        <v>837</v>
      </c>
      <c r="X33" s="12">
        <f t="shared" si="3"/>
        <v>200</v>
      </c>
      <c r="Y33" s="12">
        <f t="shared" si="3"/>
        <v>0</v>
      </c>
      <c r="Z33" s="12">
        <f t="shared" si="3"/>
        <v>0</v>
      </c>
      <c r="AA33" s="12">
        <f t="shared" si="3"/>
        <v>0</v>
      </c>
      <c r="AB33" s="12">
        <f t="shared" si="3"/>
        <v>1</v>
      </c>
      <c r="AC33" s="12">
        <f t="shared" si="3"/>
        <v>30</v>
      </c>
      <c r="AD33" s="12">
        <f t="shared" si="3"/>
        <v>3</v>
      </c>
      <c r="AE33" s="12">
        <f t="shared" si="3"/>
        <v>33</v>
      </c>
      <c r="AF33" s="12">
        <f t="shared" si="3"/>
        <v>663</v>
      </c>
      <c r="AG33" s="12">
        <f t="shared" si="3"/>
        <v>59</v>
      </c>
      <c r="AH33" s="12">
        <f t="shared" si="3"/>
        <v>722</v>
      </c>
      <c r="AI33" s="11">
        <f t="shared" si="3"/>
        <v>19</v>
      </c>
      <c r="AJ33" s="12">
        <f t="shared" si="3"/>
        <v>4</v>
      </c>
      <c r="AK33" s="12">
        <f t="shared" si="3"/>
        <v>23</v>
      </c>
      <c r="AL33" s="12">
        <f t="shared" si="3"/>
        <v>3</v>
      </c>
      <c r="AM33" s="12">
        <f t="shared" si="4"/>
        <v>1819</v>
      </c>
      <c r="AN33" s="12"/>
      <c r="AO33" s="12">
        <f>Retail_Choice_Allocation!V65</f>
        <v>227</v>
      </c>
      <c r="AP33" s="12">
        <f>Retail_Choice_Allocation!W65</f>
        <v>40</v>
      </c>
      <c r="AQ33" s="12">
        <f>Retail_Choice_Allocation!X65</f>
        <v>0</v>
      </c>
      <c r="AR33" s="12">
        <f>Retail_Choice_Allocation!Y65</f>
        <v>10</v>
      </c>
      <c r="AS33" s="12">
        <f t="shared" si="5"/>
        <v>10</v>
      </c>
      <c r="AT33" s="12">
        <f>Retail_Choice_Allocation!Z65</f>
        <v>0</v>
      </c>
      <c r="AU33" s="12">
        <f>Retail_Choice_Allocation!AA65</f>
        <v>79</v>
      </c>
      <c r="AV33" s="11">
        <f>Retail_Choice_Allocation!AB65</f>
        <v>14</v>
      </c>
      <c r="AW33" s="12">
        <f t="shared" si="6"/>
        <v>93</v>
      </c>
      <c r="AX33" s="12">
        <f>Retail_Choice_Allocation!AC65</f>
        <v>650</v>
      </c>
      <c r="AY33" s="12">
        <f>Retail_Choice_Allocation!AD65</f>
        <v>582</v>
      </c>
      <c r="AZ33" s="12">
        <f t="shared" si="7"/>
        <v>1232</v>
      </c>
      <c r="BA33" s="12">
        <f>Retail_Choice_Allocation!AE65</f>
        <v>8</v>
      </c>
      <c r="BB33" s="12">
        <f>Retail_Choice_Allocation!AF65</f>
        <v>11</v>
      </c>
      <c r="BC33" s="12">
        <f t="shared" si="8"/>
        <v>19</v>
      </c>
      <c r="BD33" s="12">
        <f>Retail_Choice_Allocation!AG65</f>
        <v>20</v>
      </c>
      <c r="BE33" s="12">
        <f t="shared" si="9"/>
        <v>1641</v>
      </c>
    </row>
    <row r="34" spans="1:57" x14ac:dyDescent="0.35">
      <c r="A34" s="9">
        <v>2023</v>
      </c>
      <c r="B34" s="9">
        <v>3</v>
      </c>
      <c r="C34" s="10" t="str">
        <f t="shared" si="0"/>
        <v>202303</v>
      </c>
      <c r="D34" s="11"/>
      <c r="E34" s="12">
        <v>992</v>
      </c>
      <c r="F34" s="12">
        <v>222</v>
      </c>
      <c r="G34" s="12">
        <v>0</v>
      </c>
      <c r="H34" s="12">
        <v>10</v>
      </c>
      <c r="I34" s="12">
        <v>10</v>
      </c>
      <c r="J34" s="12">
        <v>1</v>
      </c>
      <c r="K34" s="12">
        <v>102</v>
      </c>
      <c r="L34" s="12">
        <v>18</v>
      </c>
      <c r="M34" s="12">
        <v>120</v>
      </c>
      <c r="N34" s="12">
        <v>1300</v>
      </c>
      <c r="O34" s="12">
        <v>614</v>
      </c>
      <c r="P34" s="12">
        <v>1914</v>
      </c>
      <c r="Q34" s="12">
        <v>19</v>
      </c>
      <c r="R34" s="12">
        <v>13</v>
      </c>
      <c r="S34" s="12">
        <v>32</v>
      </c>
      <c r="T34" s="12">
        <v>25</v>
      </c>
      <c r="U34" s="12">
        <f t="shared" si="2"/>
        <v>3316</v>
      </c>
      <c r="V34" s="11"/>
      <c r="W34" s="12">
        <f t="shared" si="3"/>
        <v>778</v>
      </c>
      <c r="X34" s="12">
        <f t="shared" si="3"/>
        <v>184</v>
      </c>
      <c r="Y34" s="12">
        <f t="shared" si="3"/>
        <v>0</v>
      </c>
      <c r="Z34" s="12">
        <f t="shared" si="3"/>
        <v>0</v>
      </c>
      <c r="AA34" s="12">
        <f t="shared" si="3"/>
        <v>0</v>
      </c>
      <c r="AB34" s="12">
        <f t="shared" si="3"/>
        <v>1</v>
      </c>
      <c r="AC34" s="12">
        <f t="shared" si="3"/>
        <v>27</v>
      </c>
      <c r="AD34" s="12">
        <f t="shared" si="3"/>
        <v>5</v>
      </c>
      <c r="AE34" s="12">
        <f t="shared" si="3"/>
        <v>32</v>
      </c>
      <c r="AF34" s="12">
        <f t="shared" si="3"/>
        <v>685</v>
      </c>
      <c r="AG34" s="12">
        <f t="shared" si="3"/>
        <v>63</v>
      </c>
      <c r="AH34" s="12">
        <f t="shared" si="3"/>
        <v>748</v>
      </c>
      <c r="AI34" s="11">
        <f t="shared" si="3"/>
        <v>12</v>
      </c>
      <c r="AJ34" s="12">
        <f t="shared" si="3"/>
        <v>3</v>
      </c>
      <c r="AK34" s="12">
        <f t="shared" si="3"/>
        <v>15</v>
      </c>
      <c r="AL34" s="12">
        <f t="shared" si="3"/>
        <v>2</v>
      </c>
      <c r="AM34" s="12">
        <f t="shared" si="4"/>
        <v>1760</v>
      </c>
      <c r="AN34" s="12"/>
      <c r="AO34" s="12">
        <f>Retail_Choice_Allocation!V66</f>
        <v>214</v>
      </c>
      <c r="AP34" s="12">
        <f>Retail_Choice_Allocation!W66</f>
        <v>38</v>
      </c>
      <c r="AQ34" s="12">
        <f>Retail_Choice_Allocation!X66</f>
        <v>0</v>
      </c>
      <c r="AR34" s="12">
        <f>Retail_Choice_Allocation!Y66</f>
        <v>10</v>
      </c>
      <c r="AS34" s="12">
        <f t="shared" si="5"/>
        <v>10</v>
      </c>
      <c r="AT34" s="12">
        <f>Retail_Choice_Allocation!Z66</f>
        <v>0</v>
      </c>
      <c r="AU34" s="12">
        <f>Retail_Choice_Allocation!AA66</f>
        <v>75</v>
      </c>
      <c r="AV34" s="11">
        <f>Retail_Choice_Allocation!AB66</f>
        <v>13</v>
      </c>
      <c r="AW34" s="12">
        <f t="shared" si="6"/>
        <v>88</v>
      </c>
      <c r="AX34" s="12">
        <f>Retail_Choice_Allocation!AC66</f>
        <v>615</v>
      </c>
      <c r="AY34" s="12">
        <f>Retail_Choice_Allocation!AD66</f>
        <v>551</v>
      </c>
      <c r="AZ34" s="12">
        <f t="shared" si="7"/>
        <v>1166</v>
      </c>
      <c r="BA34" s="12">
        <f>Retail_Choice_Allocation!AE66</f>
        <v>7</v>
      </c>
      <c r="BB34" s="12">
        <f>Retail_Choice_Allocation!AF66</f>
        <v>10</v>
      </c>
      <c r="BC34" s="12">
        <f t="shared" si="8"/>
        <v>17</v>
      </c>
      <c r="BD34" s="12">
        <f>Retail_Choice_Allocation!AG66</f>
        <v>23</v>
      </c>
      <c r="BE34" s="12">
        <f t="shared" si="9"/>
        <v>1556</v>
      </c>
    </row>
    <row r="35" spans="1:57" x14ac:dyDescent="0.35">
      <c r="A35" s="9">
        <v>2023</v>
      </c>
      <c r="B35" s="9">
        <v>4</v>
      </c>
      <c r="C35" s="10" t="str">
        <f t="shared" si="0"/>
        <v>202304</v>
      </c>
      <c r="D35" s="11"/>
      <c r="E35" s="12">
        <v>859</v>
      </c>
      <c r="F35" s="12">
        <v>193</v>
      </c>
      <c r="G35" s="12">
        <v>0</v>
      </c>
      <c r="H35" s="12">
        <v>9</v>
      </c>
      <c r="I35" s="12">
        <v>9</v>
      </c>
      <c r="J35" s="12">
        <v>1</v>
      </c>
      <c r="K35" s="12">
        <v>92</v>
      </c>
      <c r="L35" s="12">
        <v>16</v>
      </c>
      <c r="M35" s="12">
        <v>108</v>
      </c>
      <c r="N35" s="12">
        <v>1174</v>
      </c>
      <c r="O35" s="12">
        <v>573</v>
      </c>
      <c r="P35" s="12">
        <v>1747</v>
      </c>
      <c r="Q35" s="12">
        <v>15</v>
      </c>
      <c r="R35" s="12">
        <v>11</v>
      </c>
      <c r="S35" s="12">
        <v>26</v>
      </c>
      <c r="T35" s="12">
        <v>24</v>
      </c>
      <c r="U35" s="12">
        <f t="shared" si="2"/>
        <v>2967</v>
      </c>
      <c r="V35" s="11"/>
      <c r="W35" s="12">
        <f t="shared" si="3"/>
        <v>659</v>
      </c>
      <c r="X35" s="12">
        <f t="shared" si="3"/>
        <v>158</v>
      </c>
      <c r="Y35" s="12">
        <f t="shared" si="3"/>
        <v>0</v>
      </c>
      <c r="Z35" s="12">
        <f t="shared" si="3"/>
        <v>0</v>
      </c>
      <c r="AA35" s="12">
        <f t="shared" si="3"/>
        <v>0</v>
      </c>
      <c r="AB35" s="12">
        <f t="shared" si="3"/>
        <v>1</v>
      </c>
      <c r="AC35" s="12">
        <f t="shared" si="3"/>
        <v>22</v>
      </c>
      <c r="AD35" s="12">
        <f t="shared" si="3"/>
        <v>4</v>
      </c>
      <c r="AE35" s="12">
        <f t="shared" si="3"/>
        <v>26</v>
      </c>
      <c r="AF35" s="12">
        <f t="shared" si="3"/>
        <v>598</v>
      </c>
      <c r="AG35" s="12">
        <f t="shared" si="3"/>
        <v>58</v>
      </c>
      <c r="AH35" s="12">
        <f t="shared" si="3"/>
        <v>656</v>
      </c>
      <c r="AI35" s="11">
        <f t="shared" si="3"/>
        <v>8</v>
      </c>
      <c r="AJ35" s="12">
        <f t="shared" si="3"/>
        <v>1</v>
      </c>
      <c r="AK35" s="12">
        <f t="shared" si="3"/>
        <v>9</v>
      </c>
      <c r="AL35" s="12">
        <f t="shared" si="3"/>
        <v>3</v>
      </c>
      <c r="AM35" s="12">
        <f t="shared" si="4"/>
        <v>1512</v>
      </c>
      <c r="AN35" s="12"/>
      <c r="AO35" s="12">
        <f>Retail_Choice_Allocation!V67</f>
        <v>200</v>
      </c>
      <c r="AP35" s="12">
        <f>Retail_Choice_Allocation!W67</f>
        <v>35</v>
      </c>
      <c r="AQ35" s="12">
        <f>Retail_Choice_Allocation!X67</f>
        <v>0</v>
      </c>
      <c r="AR35" s="12">
        <f>Retail_Choice_Allocation!Y67</f>
        <v>9</v>
      </c>
      <c r="AS35" s="12">
        <f t="shared" si="5"/>
        <v>9</v>
      </c>
      <c r="AT35" s="12">
        <f>Retail_Choice_Allocation!Z67</f>
        <v>0</v>
      </c>
      <c r="AU35" s="12">
        <f>Retail_Choice_Allocation!AA67</f>
        <v>70</v>
      </c>
      <c r="AV35" s="11">
        <f>Retail_Choice_Allocation!AB67</f>
        <v>12</v>
      </c>
      <c r="AW35" s="12">
        <f t="shared" si="6"/>
        <v>82</v>
      </c>
      <c r="AX35" s="12">
        <f>Retail_Choice_Allocation!AC67</f>
        <v>576</v>
      </c>
      <c r="AY35" s="12">
        <f>Retail_Choice_Allocation!AD67</f>
        <v>515</v>
      </c>
      <c r="AZ35" s="12">
        <f t="shared" si="7"/>
        <v>1091</v>
      </c>
      <c r="BA35" s="12">
        <f>Retail_Choice_Allocation!AE67</f>
        <v>7</v>
      </c>
      <c r="BB35" s="12">
        <f>Retail_Choice_Allocation!AF67</f>
        <v>10</v>
      </c>
      <c r="BC35" s="12">
        <f t="shared" si="8"/>
        <v>17</v>
      </c>
      <c r="BD35" s="12">
        <f>Retail_Choice_Allocation!AG67</f>
        <v>21</v>
      </c>
      <c r="BE35" s="12">
        <f t="shared" si="9"/>
        <v>1455</v>
      </c>
    </row>
    <row r="36" spans="1:57" x14ac:dyDescent="0.35">
      <c r="A36" s="9">
        <v>2023</v>
      </c>
      <c r="B36" s="9">
        <v>5</v>
      </c>
      <c r="C36" s="10" t="str">
        <f t="shared" si="0"/>
        <v>202305</v>
      </c>
      <c r="D36" s="11"/>
      <c r="E36" s="12">
        <v>857</v>
      </c>
      <c r="F36" s="12">
        <v>177</v>
      </c>
      <c r="G36" s="12">
        <v>0</v>
      </c>
      <c r="H36" s="12">
        <v>8</v>
      </c>
      <c r="I36" s="12">
        <v>8</v>
      </c>
      <c r="J36" s="12">
        <v>1</v>
      </c>
      <c r="K36" s="12">
        <v>95</v>
      </c>
      <c r="L36" s="12">
        <v>16</v>
      </c>
      <c r="M36" s="12">
        <v>111</v>
      </c>
      <c r="N36" s="12">
        <v>1172</v>
      </c>
      <c r="O36" s="12">
        <v>554</v>
      </c>
      <c r="P36" s="12">
        <v>1726</v>
      </c>
      <c r="Q36" s="12">
        <v>8</v>
      </c>
      <c r="R36" s="12">
        <v>10</v>
      </c>
      <c r="S36" s="12">
        <v>18</v>
      </c>
      <c r="T36" s="12">
        <v>29</v>
      </c>
      <c r="U36" s="12">
        <f t="shared" si="2"/>
        <v>2927</v>
      </c>
      <c r="V36" s="11"/>
      <c r="W36" s="12">
        <f t="shared" si="3"/>
        <v>666</v>
      </c>
      <c r="X36" s="12">
        <f t="shared" si="3"/>
        <v>143</v>
      </c>
      <c r="Y36" s="12">
        <f t="shared" si="3"/>
        <v>0</v>
      </c>
      <c r="Z36" s="12">
        <f t="shared" si="3"/>
        <v>0</v>
      </c>
      <c r="AA36" s="12">
        <f t="shared" si="3"/>
        <v>0</v>
      </c>
      <c r="AB36" s="12">
        <f t="shared" si="3"/>
        <v>1</v>
      </c>
      <c r="AC36" s="12">
        <f t="shared" si="3"/>
        <v>29</v>
      </c>
      <c r="AD36" s="12">
        <f t="shared" si="3"/>
        <v>4</v>
      </c>
      <c r="AE36" s="12">
        <f t="shared" si="3"/>
        <v>33</v>
      </c>
      <c r="AF36" s="12">
        <f t="shared" si="3"/>
        <v>624</v>
      </c>
      <c r="AG36" s="12">
        <f t="shared" si="3"/>
        <v>64</v>
      </c>
      <c r="AH36" s="12">
        <f t="shared" si="3"/>
        <v>688</v>
      </c>
      <c r="AI36" s="11">
        <f t="shared" si="3"/>
        <v>2</v>
      </c>
      <c r="AJ36" s="12">
        <f t="shared" si="3"/>
        <v>1</v>
      </c>
      <c r="AK36" s="12">
        <f t="shared" si="3"/>
        <v>3</v>
      </c>
      <c r="AL36" s="12">
        <f t="shared" si="3"/>
        <v>3</v>
      </c>
      <c r="AM36" s="12">
        <f t="shared" si="4"/>
        <v>1537</v>
      </c>
      <c r="AN36" s="12"/>
      <c r="AO36" s="12">
        <f>Retail_Choice_Allocation!V68</f>
        <v>191</v>
      </c>
      <c r="AP36" s="12">
        <f>Retail_Choice_Allocation!W68</f>
        <v>34</v>
      </c>
      <c r="AQ36" s="12">
        <f>Retail_Choice_Allocation!X68</f>
        <v>0</v>
      </c>
      <c r="AR36" s="12">
        <f>Retail_Choice_Allocation!Y68</f>
        <v>8</v>
      </c>
      <c r="AS36" s="12">
        <f t="shared" si="5"/>
        <v>8</v>
      </c>
      <c r="AT36" s="12">
        <f>Retail_Choice_Allocation!Z68</f>
        <v>0</v>
      </c>
      <c r="AU36" s="12">
        <f>Retail_Choice_Allocation!AA68</f>
        <v>66</v>
      </c>
      <c r="AV36" s="11">
        <f>Retail_Choice_Allocation!AB68</f>
        <v>12</v>
      </c>
      <c r="AW36" s="12">
        <f t="shared" si="6"/>
        <v>78</v>
      </c>
      <c r="AX36" s="12">
        <f>Retail_Choice_Allocation!AC68</f>
        <v>548</v>
      </c>
      <c r="AY36" s="12">
        <f>Retail_Choice_Allocation!AD68</f>
        <v>490</v>
      </c>
      <c r="AZ36" s="12">
        <f t="shared" si="7"/>
        <v>1038</v>
      </c>
      <c r="BA36" s="12">
        <f>Retail_Choice_Allocation!AE68</f>
        <v>6</v>
      </c>
      <c r="BB36" s="12">
        <f>Retail_Choice_Allocation!AF68</f>
        <v>9</v>
      </c>
      <c r="BC36" s="12">
        <f t="shared" si="8"/>
        <v>15</v>
      </c>
      <c r="BD36" s="12">
        <f>Retail_Choice_Allocation!AG68</f>
        <v>26</v>
      </c>
      <c r="BE36" s="12">
        <f t="shared" si="9"/>
        <v>1390</v>
      </c>
    </row>
    <row r="37" spans="1:57" x14ac:dyDescent="0.35">
      <c r="A37" s="9">
        <v>2023</v>
      </c>
      <c r="B37" s="9">
        <v>6</v>
      </c>
      <c r="C37" s="10" t="str">
        <f t="shared" si="0"/>
        <v>202306</v>
      </c>
      <c r="D37" s="11"/>
      <c r="E37" s="12">
        <v>1101</v>
      </c>
      <c r="F37" s="12">
        <v>197</v>
      </c>
      <c r="G37" s="12">
        <v>0</v>
      </c>
      <c r="H37" s="12">
        <v>8</v>
      </c>
      <c r="I37" s="12">
        <v>8</v>
      </c>
      <c r="J37" s="12">
        <v>1</v>
      </c>
      <c r="K37" s="12">
        <v>119</v>
      </c>
      <c r="L37" s="12">
        <v>22</v>
      </c>
      <c r="M37" s="12">
        <v>141</v>
      </c>
      <c r="N37" s="12">
        <v>1363</v>
      </c>
      <c r="O37" s="12">
        <v>652</v>
      </c>
      <c r="P37" s="12">
        <v>2015</v>
      </c>
      <c r="Q37" s="12">
        <v>8</v>
      </c>
      <c r="R37" s="12">
        <v>12</v>
      </c>
      <c r="S37" s="12">
        <v>20</v>
      </c>
      <c r="T37" s="12">
        <v>31</v>
      </c>
      <c r="U37" s="12">
        <f t="shared" si="2"/>
        <v>3514</v>
      </c>
      <c r="V37" s="11"/>
      <c r="W37" s="12">
        <f t="shared" si="3"/>
        <v>878</v>
      </c>
      <c r="X37" s="12">
        <f t="shared" si="3"/>
        <v>158</v>
      </c>
      <c r="Y37" s="12">
        <f t="shared" si="3"/>
        <v>0</v>
      </c>
      <c r="Z37" s="12">
        <f t="shared" si="3"/>
        <v>0</v>
      </c>
      <c r="AA37" s="12">
        <f t="shared" si="3"/>
        <v>0</v>
      </c>
      <c r="AB37" s="12">
        <f t="shared" si="3"/>
        <v>1</v>
      </c>
      <c r="AC37" s="12">
        <f t="shared" si="3"/>
        <v>41</v>
      </c>
      <c r="AD37" s="12">
        <f t="shared" si="3"/>
        <v>8</v>
      </c>
      <c r="AE37" s="12">
        <f t="shared" si="3"/>
        <v>49</v>
      </c>
      <c r="AF37" s="12">
        <f t="shared" si="3"/>
        <v>722</v>
      </c>
      <c r="AG37" s="12">
        <f t="shared" si="3"/>
        <v>79</v>
      </c>
      <c r="AH37" s="12">
        <f t="shared" si="3"/>
        <v>801</v>
      </c>
      <c r="AI37" s="11">
        <f t="shared" si="3"/>
        <v>1</v>
      </c>
      <c r="AJ37" s="12">
        <f t="shared" si="3"/>
        <v>1</v>
      </c>
      <c r="AK37" s="12">
        <f t="shared" si="3"/>
        <v>2</v>
      </c>
      <c r="AL37" s="12">
        <f t="shared" si="3"/>
        <v>5</v>
      </c>
      <c r="AM37" s="12">
        <f t="shared" si="4"/>
        <v>1894</v>
      </c>
      <c r="AN37" s="12"/>
      <c r="AO37" s="12">
        <f>Retail_Choice_Allocation!V69</f>
        <v>223</v>
      </c>
      <c r="AP37" s="12">
        <f>Retail_Choice_Allocation!W69</f>
        <v>39</v>
      </c>
      <c r="AQ37" s="12">
        <f>Retail_Choice_Allocation!X69</f>
        <v>0</v>
      </c>
      <c r="AR37" s="12">
        <f>Retail_Choice_Allocation!Y69</f>
        <v>8</v>
      </c>
      <c r="AS37" s="12">
        <f t="shared" si="5"/>
        <v>8</v>
      </c>
      <c r="AT37" s="12">
        <f>Retail_Choice_Allocation!Z69</f>
        <v>0</v>
      </c>
      <c r="AU37" s="12">
        <f>Retail_Choice_Allocation!AA69</f>
        <v>78</v>
      </c>
      <c r="AV37" s="11">
        <f>Retail_Choice_Allocation!AB69</f>
        <v>14</v>
      </c>
      <c r="AW37" s="12">
        <f t="shared" si="6"/>
        <v>92</v>
      </c>
      <c r="AX37" s="12">
        <f>Retail_Choice_Allocation!AC69</f>
        <v>641</v>
      </c>
      <c r="AY37" s="12">
        <f>Retail_Choice_Allocation!AD69</f>
        <v>573</v>
      </c>
      <c r="AZ37" s="12">
        <f t="shared" si="7"/>
        <v>1214</v>
      </c>
      <c r="BA37" s="12">
        <f>Retail_Choice_Allocation!AE69</f>
        <v>7</v>
      </c>
      <c r="BB37" s="12">
        <f>Retail_Choice_Allocation!AF69</f>
        <v>11</v>
      </c>
      <c r="BC37" s="12">
        <f t="shared" si="8"/>
        <v>18</v>
      </c>
      <c r="BD37" s="12">
        <f>Retail_Choice_Allocation!AG69</f>
        <v>26</v>
      </c>
      <c r="BE37" s="12">
        <f t="shared" si="9"/>
        <v>1620</v>
      </c>
    </row>
    <row r="38" spans="1:57" x14ac:dyDescent="0.35">
      <c r="A38" s="9">
        <v>2023</v>
      </c>
      <c r="B38" s="9">
        <v>7</v>
      </c>
      <c r="C38" s="10" t="str">
        <f t="shared" si="0"/>
        <v>202307</v>
      </c>
      <c r="D38" s="11"/>
      <c r="E38" s="12">
        <v>1587</v>
      </c>
      <c r="F38" s="12">
        <v>214</v>
      </c>
      <c r="G38" s="12">
        <v>0</v>
      </c>
      <c r="H38" s="12">
        <v>9</v>
      </c>
      <c r="I38" s="12">
        <v>9</v>
      </c>
      <c r="J38" s="12">
        <v>1</v>
      </c>
      <c r="K38" s="12">
        <v>159</v>
      </c>
      <c r="L38" s="12">
        <v>20</v>
      </c>
      <c r="M38" s="12">
        <v>179</v>
      </c>
      <c r="N38" s="12">
        <v>1451</v>
      </c>
      <c r="O38" s="12">
        <v>756</v>
      </c>
      <c r="P38" s="12">
        <v>2207</v>
      </c>
      <c r="Q38" s="12">
        <v>10</v>
      </c>
      <c r="R38" s="12">
        <v>10</v>
      </c>
      <c r="S38" s="12">
        <v>20</v>
      </c>
      <c r="T38" s="12">
        <v>34</v>
      </c>
      <c r="U38" s="12">
        <f t="shared" si="2"/>
        <v>4251</v>
      </c>
      <c r="V38" s="11"/>
      <c r="W38" s="12">
        <f t="shared" si="3"/>
        <v>1323</v>
      </c>
      <c r="X38" s="12">
        <f t="shared" si="3"/>
        <v>168</v>
      </c>
      <c r="Y38" s="12">
        <f t="shared" si="3"/>
        <v>0</v>
      </c>
      <c r="Z38" s="12">
        <f t="shared" si="3"/>
        <v>0</v>
      </c>
      <c r="AA38" s="12">
        <f t="shared" si="3"/>
        <v>0</v>
      </c>
      <c r="AB38" s="12">
        <f t="shared" si="3"/>
        <v>1</v>
      </c>
      <c r="AC38" s="12">
        <f t="shared" si="3"/>
        <v>67</v>
      </c>
      <c r="AD38" s="12">
        <f t="shared" si="3"/>
        <v>4</v>
      </c>
      <c r="AE38" s="12">
        <f t="shared" si="3"/>
        <v>71</v>
      </c>
      <c r="AF38" s="12">
        <f t="shared" si="3"/>
        <v>695</v>
      </c>
      <c r="AG38" s="12">
        <f t="shared" si="3"/>
        <v>75</v>
      </c>
      <c r="AH38" s="12">
        <f t="shared" si="3"/>
        <v>770</v>
      </c>
      <c r="AI38" s="11">
        <f t="shared" si="3"/>
        <v>1</v>
      </c>
      <c r="AJ38" s="12">
        <f t="shared" si="3"/>
        <v>0</v>
      </c>
      <c r="AK38" s="12">
        <f t="shared" si="3"/>
        <v>1</v>
      </c>
      <c r="AL38" s="12">
        <f t="shared" si="3"/>
        <v>3</v>
      </c>
      <c r="AM38" s="12">
        <f t="shared" si="4"/>
        <v>2337</v>
      </c>
      <c r="AN38" s="12"/>
      <c r="AO38" s="12">
        <f>Retail_Choice_Allocation!V70</f>
        <v>264</v>
      </c>
      <c r="AP38" s="12">
        <f>Retail_Choice_Allocation!W70</f>
        <v>46</v>
      </c>
      <c r="AQ38" s="12">
        <f>Retail_Choice_Allocation!X70</f>
        <v>0</v>
      </c>
      <c r="AR38" s="12">
        <f>Retail_Choice_Allocation!Y70</f>
        <v>9</v>
      </c>
      <c r="AS38" s="12">
        <f t="shared" si="5"/>
        <v>9</v>
      </c>
      <c r="AT38" s="12">
        <f>Retail_Choice_Allocation!Z70</f>
        <v>0</v>
      </c>
      <c r="AU38" s="12">
        <f>Retail_Choice_Allocation!AA70</f>
        <v>92</v>
      </c>
      <c r="AV38" s="11">
        <f>Retail_Choice_Allocation!AB70</f>
        <v>16</v>
      </c>
      <c r="AW38" s="12">
        <f t="shared" si="6"/>
        <v>108</v>
      </c>
      <c r="AX38" s="12">
        <f>Retail_Choice_Allocation!AC70</f>
        <v>756</v>
      </c>
      <c r="AY38" s="12">
        <f>Retail_Choice_Allocation!AD70</f>
        <v>681</v>
      </c>
      <c r="AZ38" s="12">
        <f t="shared" si="7"/>
        <v>1437</v>
      </c>
      <c r="BA38" s="12">
        <f>Retail_Choice_Allocation!AE70</f>
        <v>9</v>
      </c>
      <c r="BB38" s="12">
        <f>Retail_Choice_Allocation!AF70</f>
        <v>10</v>
      </c>
      <c r="BC38" s="12">
        <f t="shared" si="8"/>
        <v>19</v>
      </c>
      <c r="BD38" s="12">
        <f>Retail_Choice_Allocation!AG70</f>
        <v>31</v>
      </c>
      <c r="BE38" s="12">
        <f t="shared" si="9"/>
        <v>1914</v>
      </c>
    </row>
    <row r="39" spans="1:57" x14ac:dyDescent="0.35">
      <c r="A39" s="9">
        <v>2023</v>
      </c>
      <c r="B39" s="9">
        <v>8</v>
      </c>
      <c r="C39" s="10" t="str">
        <f t="shared" si="0"/>
        <v>202308</v>
      </c>
      <c r="D39" s="11"/>
      <c r="E39" s="12">
        <v>1650</v>
      </c>
      <c r="F39" s="12">
        <v>225</v>
      </c>
      <c r="G39" s="12">
        <v>0</v>
      </c>
      <c r="H39" s="12">
        <v>9</v>
      </c>
      <c r="I39" s="12">
        <v>9</v>
      </c>
      <c r="J39" s="12">
        <v>0</v>
      </c>
      <c r="K39" s="12">
        <v>172</v>
      </c>
      <c r="L39" s="12">
        <v>25</v>
      </c>
      <c r="M39" s="12">
        <v>197</v>
      </c>
      <c r="N39" s="12">
        <v>1489</v>
      </c>
      <c r="O39" s="12">
        <v>772</v>
      </c>
      <c r="P39" s="12">
        <v>2261</v>
      </c>
      <c r="Q39" s="12">
        <v>10</v>
      </c>
      <c r="R39" s="12">
        <v>12</v>
      </c>
      <c r="S39" s="12">
        <v>22</v>
      </c>
      <c r="T39" s="12">
        <v>34</v>
      </c>
      <c r="U39" s="12">
        <f t="shared" si="2"/>
        <v>4398</v>
      </c>
      <c r="V39" s="11"/>
      <c r="W39" s="12">
        <f t="shared" si="3"/>
        <v>1379</v>
      </c>
      <c r="X39" s="12">
        <f t="shared" si="3"/>
        <v>177</v>
      </c>
      <c r="Y39" s="12">
        <f t="shared" si="3"/>
        <v>0</v>
      </c>
      <c r="Z39" s="12">
        <f t="shared" si="3"/>
        <v>0</v>
      </c>
      <c r="AA39" s="12">
        <f t="shared" si="3"/>
        <v>0</v>
      </c>
      <c r="AB39" s="12">
        <f t="shared" si="3"/>
        <v>0</v>
      </c>
      <c r="AC39" s="12">
        <f t="shared" si="3"/>
        <v>78</v>
      </c>
      <c r="AD39" s="12">
        <f t="shared" si="3"/>
        <v>8</v>
      </c>
      <c r="AE39" s="12">
        <f t="shared" si="3"/>
        <v>86</v>
      </c>
      <c r="AF39" s="12">
        <f t="shared" si="3"/>
        <v>709</v>
      </c>
      <c r="AG39" s="12">
        <f t="shared" si="3"/>
        <v>74</v>
      </c>
      <c r="AH39" s="12">
        <f t="shared" si="3"/>
        <v>783</v>
      </c>
      <c r="AI39" s="11">
        <f t="shared" si="3"/>
        <v>1</v>
      </c>
      <c r="AJ39" s="12">
        <f t="shared" si="3"/>
        <v>0</v>
      </c>
      <c r="AK39" s="12">
        <f t="shared" si="3"/>
        <v>1</v>
      </c>
      <c r="AL39" s="12">
        <f t="shared" ref="AL39:AL91" si="10">T39-BD39</f>
        <v>4</v>
      </c>
      <c r="AM39" s="12">
        <f t="shared" si="4"/>
        <v>2430</v>
      </c>
      <c r="AN39" s="12"/>
      <c r="AO39" s="12">
        <f>Retail_Choice_Allocation!V71</f>
        <v>271</v>
      </c>
      <c r="AP39" s="12">
        <f>Retail_Choice_Allocation!W71</f>
        <v>48</v>
      </c>
      <c r="AQ39" s="12">
        <f>Retail_Choice_Allocation!X71</f>
        <v>0</v>
      </c>
      <c r="AR39" s="12">
        <f>Retail_Choice_Allocation!Y71</f>
        <v>9</v>
      </c>
      <c r="AS39" s="12">
        <f t="shared" si="5"/>
        <v>9</v>
      </c>
      <c r="AT39" s="12">
        <f>Retail_Choice_Allocation!Z71</f>
        <v>0</v>
      </c>
      <c r="AU39" s="12">
        <f>Retail_Choice_Allocation!AA71</f>
        <v>94</v>
      </c>
      <c r="AV39" s="11">
        <f>Retail_Choice_Allocation!AB71</f>
        <v>17</v>
      </c>
      <c r="AW39" s="12">
        <f t="shared" si="6"/>
        <v>111</v>
      </c>
      <c r="AX39" s="12">
        <f>Retail_Choice_Allocation!AC71</f>
        <v>780</v>
      </c>
      <c r="AY39" s="12">
        <f>Retail_Choice_Allocation!AD71</f>
        <v>698</v>
      </c>
      <c r="AZ39" s="12">
        <f t="shared" si="7"/>
        <v>1478</v>
      </c>
      <c r="BA39" s="12">
        <f>Retail_Choice_Allocation!AE71</f>
        <v>9</v>
      </c>
      <c r="BB39" s="12">
        <f>Retail_Choice_Allocation!AF71</f>
        <v>12</v>
      </c>
      <c r="BC39" s="12">
        <f t="shared" si="8"/>
        <v>21</v>
      </c>
      <c r="BD39" s="12">
        <f>Retail_Choice_Allocation!AG71</f>
        <v>30</v>
      </c>
      <c r="BE39" s="12">
        <f t="shared" si="9"/>
        <v>1968</v>
      </c>
    </row>
    <row r="40" spans="1:57" x14ac:dyDescent="0.35">
      <c r="A40" s="9">
        <v>2023</v>
      </c>
      <c r="B40" s="9">
        <v>9</v>
      </c>
      <c r="C40" s="10" t="str">
        <f t="shared" si="0"/>
        <v>202309</v>
      </c>
      <c r="D40" s="11"/>
      <c r="E40" s="12">
        <v>1472</v>
      </c>
      <c r="F40" s="12">
        <v>213</v>
      </c>
      <c r="G40" s="12">
        <v>0</v>
      </c>
      <c r="H40" s="12">
        <v>9</v>
      </c>
      <c r="I40" s="12">
        <v>9</v>
      </c>
      <c r="J40" s="12">
        <v>1</v>
      </c>
      <c r="K40" s="12">
        <v>159</v>
      </c>
      <c r="L40" s="12">
        <v>23</v>
      </c>
      <c r="M40" s="12">
        <v>182</v>
      </c>
      <c r="N40" s="12">
        <v>1458</v>
      </c>
      <c r="O40" s="12">
        <v>745</v>
      </c>
      <c r="P40" s="12">
        <v>2203</v>
      </c>
      <c r="Q40" s="12">
        <v>8</v>
      </c>
      <c r="R40" s="12">
        <v>11</v>
      </c>
      <c r="S40" s="12">
        <v>19</v>
      </c>
      <c r="T40" s="12">
        <v>29</v>
      </c>
      <c r="U40" s="12">
        <f t="shared" si="2"/>
        <v>4128</v>
      </c>
      <c r="V40" s="11"/>
      <c r="W40" s="12">
        <f t="shared" ref="W40:AK56" si="11">E40-AO40</f>
        <v>1212</v>
      </c>
      <c r="X40" s="12">
        <f t="shared" si="11"/>
        <v>167</v>
      </c>
      <c r="Y40" s="12">
        <f t="shared" si="11"/>
        <v>0</v>
      </c>
      <c r="Z40" s="12">
        <f t="shared" si="11"/>
        <v>0</v>
      </c>
      <c r="AA40" s="12">
        <f t="shared" si="11"/>
        <v>0</v>
      </c>
      <c r="AB40" s="12">
        <f t="shared" si="11"/>
        <v>1</v>
      </c>
      <c r="AC40" s="12">
        <f t="shared" si="11"/>
        <v>68</v>
      </c>
      <c r="AD40" s="12">
        <f t="shared" si="11"/>
        <v>7</v>
      </c>
      <c r="AE40" s="12">
        <f t="shared" si="11"/>
        <v>75</v>
      </c>
      <c r="AF40" s="12">
        <f t="shared" si="11"/>
        <v>711</v>
      </c>
      <c r="AG40" s="12">
        <f t="shared" si="11"/>
        <v>74</v>
      </c>
      <c r="AH40" s="12">
        <f t="shared" si="11"/>
        <v>785</v>
      </c>
      <c r="AI40" s="11">
        <f t="shared" si="11"/>
        <v>0</v>
      </c>
      <c r="AJ40" s="12">
        <f t="shared" si="11"/>
        <v>0</v>
      </c>
      <c r="AK40" s="12">
        <f t="shared" si="11"/>
        <v>0</v>
      </c>
      <c r="AL40" s="12">
        <f t="shared" si="10"/>
        <v>4</v>
      </c>
      <c r="AM40" s="12">
        <f t="shared" si="4"/>
        <v>2244</v>
      </c>
      <c r="AN40" s="12"/>
      <c r="AO40" s="12">
        <f>Retail_Choice_Allocation!V72</f>
        <v>260</v>
      </c>
      <c r="AP40" s="12">
        <f>Retail_Choice_Allocation!W72</f>
        <v>46</v>
      </c>
      <c r="AQ40" s="12">
        <f>Retail_Choice_Allocation!X72</f>
        <v>0</v>
      </c>
      <c r="AR40" s="12">
        <f>Retail_Choice_Allocation!Y72</f>
        <v>9</v>
      </c>
      <c r="AS40" s="12">
        <f t="shared" si="5"/>
        <v>9</v>
      </c>
      <c r="AT40" s="12">
        <f>Retail_Choice_Allocation!Z72</f>
        <v>0</v>
      </c>
      <c r="AU40" s="12">
        <f>Retail_Choice_Allocation!AA72</f>
        <v>91</v>
      </c>
      <c r="AV40" s="11">
        <f>Retail_Choice_Allocation!AB72</f>
        <v>16</v>
      </c>
      <c r="AW40" s="12">
        <f t="shared" si="6"/>
        <v>107</v>
      </c>
      <c r="AX40" s="12">
        <f>Retail_Choice_Allocation!AC72</f>
        <v>747</v>
      </c>
      <c r="AY40" s="12">
        <f>Retail_Choice_Allocation!AD72</f>
        <v>671</v>
      </c>
      <c r="AZ40" s="12">
        <f t="shared" si="7"/>
        <v>1418</v>
      </c>
      <c r="BA40" s="12">
        <f>Retail_Choice_Allocation!AE72</f>
        <v>8</v>
      </c>
      <c r="BB40" s="12">
        <f>Retail_Choice_Allocation!AF72</f>
        <v>11</v>
      </c>
      <c r="BC40" s="12">
        <f t="shared" si="8"/>
        <v>19</v>
      </c>
      <c r="BD40" s="12">
        <f>Retail_Choice_Allocation!AG72</f>
        <v>25</v>
      </c>
      <c r="BE40" s="12">
        <f t="shared" si="9"/>
        <v>1884</v>
      </c>
    </row>
    <row r="41" spans="1:57" x14ac:dyDescent="0.35">
      <c r="A41" s="9">
        <v>2023</v>
      </c>
      <c r="B41" s="9">
        <v>10</v>
      </c>
      <c r="C41" s="10" t="str">
        <f t="shared" si="0"/>
        <v>202310</v>
      </c>
      <c r="D41" s="11"/>
      <c r="E41" s="12">
        <v>1077</v>
      </c>
      <c r="F41" s="12">
        <v>189</v>
      </c>
      <c r="G41" s="12">
        <v>0</v>
      </c>
      <c r="H41" s="12">
        <v>9</v>
      </c>
      <c r="I41" s="12">
        <v>9</v>
      </c>
      <c r="J41" s="12">
        <v>1</v>
      </c>
      <c r="K41" s="12">
        <v>124</v>
      </c>
      <c r="L41" s="12">
        <v>18</v>
      </c>
      <c r="M41" s="12">
        <v>142</v>
      </c>
      <c r="N41" s="12">
        <v>1313</v>
      </c>
      <c r="O41" s="12">
        <v>621</v>
      </c>
      <c r="P41" s="12">
        <v>1934</v>
      </c>
      <c r="Q41" s="12">
        <v>8</v>
      </c>
      <c r="R41" s="12">
        <v>8</v>
      </c>
      <c r="S41" s="12">
        <v>16</v>
      </c>
      <c r="T41" s="12">
        <v>30</v>
      </c>
      <c r="U41" s="12">
        <f t="shared" si="2"/>
        <v>3398</v>
      </c>
      <c r="V41" s="11"/>
      <c r="W41" s="12">
        <f t="shared" si="11"/>
        <v>865</v>
      </c>
      <c r="X41" s="12">
        <f t="shared" si="11"/>
        <v>152</v>
      </c>
      <c r="Y41" s="12">
        <f t="shared" si="11"/>
        <v>0</v>
      </c>
      <c r="Z41" s="12">
        <f t="shared" si="11"/>
        <v>0</v>
      </c>
      <c r="AA41" s="12">
        <f t="shared" si="11"/>
        <v>0</v>
      </c>
      <c r="AB41" s="12">
        <f t="shared" si="11"/>
        <v>1</v>
      </c>
      <c r="AC41" s="12">
        <f t="shared" si="11"/>
        <v>50</v>
      </c>
      <c r="AD41" s="12">
        <f t="shared" si="11"/>
        <v>5</v>
      </c>
      <c r="AE41" s="12">
        <f t="shared" si="11"/>
        <v>55</v>
      </c>
      <c r="AF41" s="12">
        <f t="shared" si="11"/>
        <v>704</v>
      </c>
      <c r="AG41" s="12">
        <f t="shared" si="11"/>
        <v>74</v>
      </c>
      <c r="AH41" s="12">
        <f t="shared" si="11"/>
        <v>778</v>
      </c>
      <c r="AI41" s="11">
        <f t="shared" si="11"/>
        <v>1</v>
      </c>
      <c r="AJ41" s="12">
        <f t="shared" si="11"/>
        <v>0</v>
      </c>
      <c r="AK41" s="12">
        <f t="shared" si="11"/>
        <v>1</v>
      </c>
      <c r="AL41" s="12">
        <f t="shared" si="10"/>
        <v>4</v>
      </c>
      <c r="AM41" s="12">
        <f t="shared" si="4"/>
        <v>1856</v>
      </c>
      <c r="AN41" s="12"/>
      <c r="AO41" s="12">
        <f>Retail_Choice_Allocation!V73</f>
        <v>212</v>
      </c>
      <c r="AP41" s="12">
        <f>Retail_Choice_Allocation!W73</f>
        <v>37</v>
      </c>
      <c r="AQ41" s="12">
        <f>Retail_Choice_Allocation!X73</f>
        <v>0</v>
      </c>
      <c r="AR41" s="12">
        <f>Retail_Choice_Allocation!Y73</f>
        <v>9</v>
      </c>
      <c r="AS41" s="12">
        <f t="shared" si="5"/>
        <v>9</v>
      </c>
      <c r="AT41" s="12">
        <f>Retail_Choice_Allocation!Z73</f>
        <v>0</v>
      </c>
      <c r="AU41" s="12">
        <f>Retail_Choice_Allocation!AA73</f>
        <v>74</v>
      </c>
      <c r="AV41" s="11">
        <f>Retail_Choice_Allocation!AB73</f>
        <v>13</v>
      </c>
      <c r="AW41" s="12">
        <f t="shared" si="6"/>
        <v>87</v>
      </c>
      <c r="AX41" s="12">
        <f>Retail_Choice_Allocation!AC73</f>
        <v>609</v>
      </c>
      <c r="AY41" s="12">
        <f>Retail_Choice_Allocation!AD73</f>
        <v>547</v>
      </c>
      <c r="AZ41" s="12">
        <f t="shared" si="7"/>
        <v>1156</v>
      </c>
      <c r="BA41" s="12">
        <f>Retail_Choice_Allocation!AE73</f>
        <v>7</v>
      </c>
      <c r="BB41" s="12">
        <f>Retail_Choice_Allocation!AF73</f>
        <v>8</v>
      </c>
      <c r="BC41" s="12">
        <f t="shared" si="8"/>
        <v>15</v>
      </c>
      <c r="BD41" s="12">
        <f>Retail_Choice_Allocation!AG73</f>
        <v>26</v>
      </c>
      <c r="BE41" s="12">
        <f t="shared" si="9"/>
        <v>1542</v>
      </c>
    </row>
    <row r="42" spans="1:57" x14ac:dyDescent="0.35">
      <c r="A42" s="9">
        <v>2023</v>
      </c>
      <c r="B42" s="9">
        <v>11</v>
      </c>
      <c r="C42" s="10" t="str">
        <f t="shared" si="0"/>
        <v>202311</v>
      </c>
      <c r="D42" s="11"/>
      <c r="E42" s="12">
        <v>971</v>
      </c>
      <c r="F42" s="12">
        <v>187</v>
      </c>
      <c r="G42" s="12">
        <v>0</v>
      </c>
      <c r="H42" s="12">
        <v>8</v>
      </c>
      <c r="I42" s="12">
        <v>8</v>
      </c>
      <c r="J42" s="12">
        <v>1</v>
      </c>
      <c r="K42" s="12">
        <v>103</v>
      </c>
      <c r="L42" s="12">
        <v>13</v>
      </c>
      <c r="M42" s="12">
        <v>116</v>
      </c>
      <c r="N42" s="12">
        <v>1237</v>
      </c>
      <c r="O42" s="12">
        <v>586</v>
      </c>
      <c r="P42" s="12">
        <v>1823</v>
      </c>
      <c r="Q42" s="12">
        <v>8</v>
      </c>
      <c r="R42" s="12">
        <v>10</v>
      </c>
      <c r="S42" s="12">
        <v>18</v>
      </c>
      <c r="T42" s="12">
        <v>30</v>
      </c>
      <c r="U42" s="12">
        <f t="shared" si="2"/>
        <v>3154</v>
      </c>
      <c r="V42" s="11"/>
      <c r="W42" s="12">
        <f t="shared" si="11"/>
        <v>772</v>
      </c>
      <c r="X42" s="12">
        <f t="shared" si="11"/>
        <v>152</v>
      </c>
      <c r="Y42" s="12">
        <f t="shared" si="11"/>
        <v>0</v>
      </c>
      <c r="Z42" s="12">
        <f t="shared" si="11"/>
        <v>0</v>
      </c>
      <c r="AA42" s="12">
        <f t="shared" si="11"/>
        <v>0</v>
      </c>
      <c r="AB42" s="12">
        <f t="shared" si="11"/>
        <v>1</v>
      </c>
      <c r="AC42" s="12">
        <f t="shared" si="11"/>
        <v>34</v>
      </c>
      <c r="AD42" s="12">
        <f t="shared" si="11"/>
        <v>1</v>
      </c>
      <c r="AE42" s="12">
        <f t="shared" si="11"/>
        <v>35</v>
      </c>
      <c r="AF42" s="12">
        <f t="shared" si="11"/>
        <v>664</v>
      </c>
      <c r="AG42" s="12">
        <f t="shared" si="11"/>
        <v>74</v>
      </c>
      <c r="AH42" s="12">
        <f t="shared" si="11"/>
        <v>738</v>
      </c>
      <c r="AI42" s="11">
        <f t="shared" si="11"/>
        <v>1</v>
      </c>
      <c r="AJ42" s="12">
        <f t="shared" si="11"/>
        <v>0</v>
      </c>
      <c r="AK42" s="12">
        <f t="shared" si="11"/>
        <v>1</v>
      </c>
      <c r="AL42" s="12">
        <f t="shared" si="10"/>
        <v>4</v>
      </c>
      <c r="AM42" s="12">
        <f t="shared" si="4"/>
        <v>1703</v>
      </c>
      <c r="AN42" s="12"/>
      <c r="AO42" s="12">
        <f>Retail_Choice_Allocation!V74</f>
        <v>199</v>
      </c>
      <c r="AP42" s="12">
        <f>Retail_Choice_Allocation!W74</f>
        <v>35</v>
      </c>
      <c r="AQ42" s="12">
        <f>Retail_Choice_Allocation!X74</f>
        <v>0</v>
      </c>
      <c r="AR42" s="12">
        <f>Retail_Choice_Allocation!Y74</f>
        <v>8</v>
      </c>
      <c r="AS42" s="12">
        <f t="shared" si="5"/>
        <v>8</v>
      </c>
      <c r="AT42" s="12">
        <f>Retail_Choice_Allocation!Z74</f>
        <v>0</v>
      </c>
      <c r="AU42" s="12">
        <f>Retail_Choice_Allocation!AA74</f>
        <v>69</v>
      </c>
      <c r="AV42" s="11">
        <f>Retail_Choice_Allocation!AB74</f>
        <v>12</v>
      </c>
      <c r="AW42" s="12">
        <f t="shared" si="6"/>
        <v>81</v>
      </c>
      <c r="AX42" s="12">
        <f>Retail_Choice_Allocation!AC74</f>
        <v>573</v>
      </c>
      <c r="AY42" s="12">
        <f>Retail_Choice_Allocation!AD74</f>
        <v>512</v>
      </c>
      <c r="AZ42" s="12">
        <f t="shared" si="7"/>
        <v>1085</v>
      </c>
      <c r="BA42" s="12">
        <f>Retail_Choice_Allocation!AE74</f>
        <v>7</v>
      </c>
      <c r="BB42" s="12">
        <f>Retail_Choice_Allocation!AF74</f>
        <v>10</v>
      </c>
      <c r="BC42" s="12">
        <f t="shared" si="8"/>
        <v>17</v>
      </c>
      <c r="BD42" s="12">
        <f>Retail_Choice_Allocation!AG74</f>
        <v>26</v>
      </c>
      <c r="BE42" s="12">
        <f t="shared" si="9"/>
        <v>1451</v>
      </c>
    </row>
    <row r="43" spans="1:57" x14ac:dyDescent="0.35">
      <c r="A43" s="9">
        <v>2023</v>
      </c>
      <c r="B43" s="9">
        <v>12</v>
      </c>
      <c r="C43" s="10" t="str">
        <f t="shared" si="0"/>
        <v>202312</v>
      </c>
      <c r="D43" s="11"/>
      <c r="E43" s="12">
        <v>1074</v>
      </c>
      <c r="F43" s="12">
        <v>206</v>
      </c>
      <c r="G43" s="12">
        <v>0</v>
      </c>
      <c r="H43" s="12">
        <v>10</v>
      </c>
      <c r="I43" s="12">
        <v>10</v>
      </c>
      <c r="J43" s="12">
        <v>1</v>
      </c>
      <c r="K43" s="12">
        <v>107</v>
      </c>
      <c r="L43" s="12">
        <v>19</v>
      </c>
      <c r="M43" s="12">
        <v>126</v>
      </c>
      <c r="N43" s="12">
        <v>1270</v>
      </c>
      <c r="O43" s="12">
        <v>629</v>
      </c>
      <c r="P43" s="12">
        <v>1899</v>
      </c>
      <c r="Q43" s="12">
        <v>16</v>
      </c>
      <c r="R43" s="12">
        <v>13</v>
      </c>
      <c r="S43" s="12">
        <v>29</v>
      </c>
      <c r="T43" s="12">
        <v>25</v>
      </c>
      <c r="U43" s="12">
        <f t="shared" si="2"/>
        <v>3370</v>
      </c>
      <c r="V43" s="11"/>
      <c r="W43" s="12">
        <f t="shared" si="11"/>
        <v>856</v>
      </c>
      <c r="X43" s="12">
        <f t="shared" si="11"/>
        <v>168</v>
      </c>
      <c r="Y43" s="12">
        <f t="shared" si="11"/>
        <v>0</v>
      </c>
      <c r="Z43" s="12">
        <f t="shared" si="11"/>
        <v>0</v>
      </c>
      <c r="AA43" s="12">
        <f t="shared" si="11"/>
        <v>0</v>
      </c>
      <c r="AB43" s="12">
        <f t="shared" si="11"/>
        <v>1</v>
      </c>
      <c r="AC43" s="12">
        <f t="shared" si="11"/>
        <v>31</v>
      </c>
      <c r="AD43" s="12">
        <f t="shared" si="11"/>
        <v>5</v>
      </c>
      <c r="AE43" s="12">
        <f t="shared" si="11"/>
        <v>36</v>
      </c>
      <c r="AF43" s="12">
        <f t="shared" si="11"/>
        <v>643</v>
      </c>
      <c r="AG43" s="12">
        <f t="shared" si="11"/>
        <v>69</v>
      </c>
      <c r="AH43" s="12">
        <f t="shared" si="11"/>
        <v>712</v>
      </c>
      <c r="AI43" s="11">
        <f t="shared" si="11"/>
        <v>9</v>
      </c>
      <c r="AJ43" s="12">
        <f t="shared" si="11"/>
        <v>2</v>
      </c>
      <c r="AK43" s="12">
        <f t="shared" si="11"/>
        <v>11</v>
      </c>
      <c r="AL43" s="12">
        <f t="shared" si="10"/>
        <v>4</v>
      </c>
      <c r="AM43" s="12">
        <f t="shared" si="4"/>
        <v>1788</v>
      </c>
      <c r="AN43" s="12"/>
      <c r="AO43" s="12">
        <f>Retail_Choice_Allocation!V75</f>
        <v>218</v>
      </c>
      <c r="AP43" s="12">
        <f>Retail_Choice_Allocation!W75</f>
        <v>38</v>
      </c>
      <c r="AQ43" s="12">
        <f>Retail_Choice_Allocation!X75</f>
        <v>0</v>
      </c>
      <c r="AR43" s="12">
        <f>Retail_Choice_Allocation!Y75</f>
        <v>10</v>
      </c>
      <c r="AS43" s="12">
        <f t="shared" si="5"/>
        <v>10</v>
      </c>
      <c r="AT43" s="12">
        <f>Retail_Choice_Allocation!Z75</f>
        <v>0</v>
      </c>
      <c r="AU43" s="12">
        <f>Retail_Choice_Allocation!AA75</f>
        <v>76</v>
      </c>
      <c r="AV43" s="11">
        <f>Retail_Choice_Allocation!AB75</f>
        <v>14</v>
      </c>
      <c r="AW43" s="12">
        <f t="shared" si="6"/>
        <v>90</v>
      </c>
      <c r="AX43" s="12">
        <f>Retail_Choice_Allocation!AC75</f>
        <v>627</v>
      </c>
      <c r="AY43" s="12">
        <f>Retail_Choice_Allocation!AD75</f>
        <v>560</v>
      </c>
      <c r="AZ43" s="12">
        <f t="shared" si="7"/>
        <v>1187</v>
      </c>
      <c r="BA43" s="12">
        <f>Retail_Choice_Allocation!AE75</f>
        <v>7</v>
      </c>
      <c r="BB43" s="12">
        <f>Retail_Choice_Allocation!AF75</f>
        <v>11</v>
      </c>
      <c r="BC43" s="12">
        <f t="shared" si="8"/>
        <v>18</v>
      </c>
      <c r="BD43" s="12">
        <f>Retail_Choice_Allocation!AG75</f>
        <v>21</v>
      </c>
      <c r="BE43" s="12">
        <f t="shared" si="9"/>
        <v>1582</v>
      </c>
    </row>
    <row r="44" spans="1:57" x14ac:dyDescent="0.35">
      <c r="A44" s="17">
        <v>2024</v>
      </c>
      <c r="B44" s="17">
        <v>1</v>
      </c>
      <c r="C44" s="18" t="str">
        <f t="shared" si="0"/>
        <v>202401</v>
      </c>
      <c r="E44" s="14">
        <v>1139</v>
      </c>
      <c r="F44" s="14">
        <v>241</v>
      </c>
      <c r="G44" s="14">
        <v>1</v>
      </c>
      <c r="H44" s="14">
        <v>8</v>
      </c>
      <c r="I44" s="14">
        <v>9</v>
      </c>
      <c r="J44" s="14">
        <v>1</v>
      </c>
      <c r="K44" s="14">
        <v>117</v>
      </c>
      <c r="L44" s="14">
        <v>18</v>
      </c>
      <c r="M44" s="14">
        <v>135</v>
      </c>
      <c r="N44" s="14">
        <v>1331</v>
      </c>
      <c r="O44" s="14">
        <v>647</v>
      </c>
      <c r="P44" s="14">
        <v>1978</v>
      </c>
      <c r="Q44" s="14">
        <v>20</v>
      </c>
      <c r="R44" s="14">
        <v>15</v>
      </c>
      <c r="S44" s="14">
        <v>35</v>
      </c>
      <c r="T44" s="14">
        <v>23</v>
      </c>
      <c r="U44" s="14">
        <f t="shared" si="2"/>
        <v>3561</v>
      </c>
      <c r="W44" s="14">
        <f t="shared" si="11"/>
        <v>902</v>
      </c>
      <c r="X44" s="14">
        <f t="shared" si="11"/>
        <v>200</v>
      </c>
      <c r="Y44" s="14">
        <f t="shared" si="11"/>
        <v>0</v>
      </c>
      <c r="Z44" s="14">
        <f t="shared" si="11"/>
        <v>0</v>
      </c>
      <c r="AA44" s="14">
        <f t="shared" si="11"/>
        <v>0</v>
      </c>
      <c r="AB44" s="14">
        <f t="shared" si="11"/>
        <v>1</v>
      </c>
      <c r="AC44" s="14">
        <f t="shared" si="11"/>
        <v>36</v>
      </c>
      <c r="AD44" s="14">
        <f t="shared" si="11"/>
        <v>3</v>
      </c>
      <c r="AE44" s="14">
        <f t="shared" si="11"/>
        <v>39</v>
      </c>
      <c r="AF44" s="14">
        <f t="shared" si="11"/>
        <v>665</v>
      </c>
      <c r="AG44" s="14">
        <f t="shared" si="11"/>
        <v>50</v>
      </c>
      <c r="AH44" s="14">
        <f t="shared" si="11"/>
        <v>715</v>
      </c>
      <c r="AI44">
        <f t="shared" si="11"/>
        <v>12</v>
      </c>
      <c r="AJ44" s="14">
        <f t="shared" si="11"/>
        <v>4</v>
      </c>
      <c r="AK44" s="14">
        <f t="shared" si="11"/>
        <v>16</v>
      </c>
      <c r="AL44" s="14">
        <f t="shared" si="10"/>
        <v>3</v>
      </c>
      <c r="AM44" s="14">
        <f t="shared" si="4"/>
        <v>1876</v>
      </c>
      <c r="AN44" s="14"/>
      <c r="AO44" s="14">
        <f>Retail_Choice_Allocation!V76</f>
        <v>237</v>
      </c>
      <c r="AP44" s="14">
        <f>Retail_Choice_Allocation!W76</f>
        <v>41</v>
      </c>
      <c r="AQ44" s="14">
        <f>Retail_Choice_Allocation!X76</f>
        <v>1</v>
      </c>
      <c r="AR44" s="14">
        <f>Retail_Choice_Allocation!Y76</f>
        <v>8</v>
      </c>
      <c r="AS44" s="14">
        <f t="shared" si="5"/>
        <v>9</v>
      </c>
      <c r="AT44" s="14">
        <f>Retail_Choice_Allocation!Z76</f>
        <v>0</v>
      </c>
      <c r="AU44" s="14">
        <f>Retail_Choice_Allocation!AA76</f>
        <v>81</v>
      </c>
      <c r="AV44">
        <f>Retail_Choice_Allocation!AB76</f>
        <v>15</v>
      </c>
      <c r="AW44" s="14">
        <f t="shared" si="6"/>
        <v>96</v>
      </c>
      <c r="AX44" s="14">
        <f>Retail_Choice_Allocation!AC76</f>
        <v>666</v>
      </c>
      <c r="AY44" s="14">
        <f>Retail_Choice_Allocation!AD76</f>
        <v>597</v>
      </c>
      <c r="AZ44" s="14">
        <f t="shared" si="7"/>
        <v>1263</v>
      </c>
      <c r="BA44" s="14">
        <f>Retail_Choice_Allocation!AE76</f>
        <v>8</v>
      </c>
      <c r="BB44" s="14">
        <f>Retail_Choice_Allocation!AF76</f>
        <v>11</v>
      </c>
      <c r="BC44" s="14">
        <f t="shared" si="8"/>
        <v>19</v>
      </c>
      <c r="BD44" s="14">
        <f>Retail_Choice_Allocation!AG76</f>
        <v>20</v>
      </c>
      <c r="BE44" s="14">
        <f t="shared" si="9"/>
        <v>1685</v>
      </c>
    </row>
    <row r="45" spans="1:57" x14ac:dyDescent="0.35">
      <c r="A45" s="17">
        <v>2024</v>
      </c>
      <c r="B45" s="17">
        <v>2</v>
      </c>
      <c r="C45" s="18" t="str">
        <f t="shared" si="0"/>
        <v>202402</v>
      </c>
      <c r="E45" s="14">
        <v>1077</v>
      </c>
      <c r="F45" s="14">
        <v>250</v>
      </c>
      <c r="G45" s="14">
        <v>0</v>
      </c>
      <c r="H45" s="14">
        <v>10</v>
      </c>
      <c r="I45" s="14">
        <v>10</v>
      </c>
      <c r="J45" s="14">
        <v>1</v>
      </c>
      <c r="K45" s="14">
        <v>109</v>
      </c>
      <c r="L45" s="14">
        <v>17</v>
      </c>
      <c r="M45" s="14">
        <v>126</v>
      </c>
      <c r="N45" s="14">
        <v>1288</v>
      </c>
      <c r="O45" s="14">
        <v>642</v>
      </c>
      <c r="P45" s="14">
        <v>1930</v>
      </c>
      <c r="Q45" s="14">
        <v>27</v>
      </c>
      <c r="R45" s="14">
        <v>15</v>
      </c>
      <c r="S45" s="14">
        <v>42</v>
      </c>
      <c r="T45" s="14">
        <v>23</v>
      </c>
      <c r="U45" s="14">
        <f t="shared" si="2"/>
        <v>3459</v>
      </c>
      <c r="W45" s="14">
        <f t="shared" si="11"/>
        <v>845</v>
      </c>
      <c r="X45" s="14">
        <f t="shared" si="11"/>
        <v>210</v>
      </c>
      <c r="Y45" s="14">
        <f t="shared" si="11"/>
        <v>0</v>
      </c>
      <c r="Z45" s="14">
        <f t="shared" si="11"/>
        <v>0</v>
      </c>
      <c r="AA45" s="14">
        <f t="shared" si="11"/>
        <v>0</v>
      </c>
      <c r="AB45" s="14">
        <f t="shared" si="11"/>
        <v>1</v>
      </c>
      <c r="AC45" s="14">
        <f t="shared" si="11"/>
        <v>30</v>
      </c>
      <c r="AD45" s="14">
        <f t="shared" si="11"/>
        <v>3</v>
      </c>
      <c r="AE45" s="14">
        <f t="shared" si="11"/>
        <v>33</v>
      </c>
      <c r="AF45" s="14">
        <f t="shared" si="11"/>
        <v>635</v>
      </c>
      <c r="AG45" s="14">
        <f t="shared" si="11"/>
        <v>57</v>
      </c>
      <c r="AH45" s="14">
        <f t="shared" si="11"/>
        <v>692</v>
      </c>
      <c r="AI45">
        <f t="shared" si="11"/>
        <v>19</v>
      </c>
      <c r="AJ45" s="14">
        <f t="shared" si="11"/>
        <v>4</v>
      </c>
      <c r="AK45" s="14">
        <f t="shared" si="11"/>
        <v>23</v>
      </c>
      <c r="AL45" s="14">
        <f t="shared" si="10"/>
        <v>3</v>
      </c>
      <c r="AM45" s="14">
        <f t="shared" si="4"/>
        <v>1807</v>
      </c>
      <c r="AN45" s="14"/>
      <c r="AO45" s="14">
        <f>Retail_Choice_Allocation!V77</f>
        <v>232</v>
      </c>
      <c r="AP45" s="14">
        <f>Retail_Choice_Allocation!W77</f>
        <v>40</v>
      </c>
      <c r="AQ45" s="14">
        <f>Retail_Choice_Allocation!X77</f>
        <v>0</v>
      </c>
      <c r="AR45" s="14">
        <f>Retail_Choice_Allocation!Y77</f>
        <v>10</v>
      </c>
      <c r="AS45" s="14">
        <f t="shared" si="5"/>
        <v>10</v>
      </c>
      <c r="AT45" s="14">
        <f>Retail_Choice_Allocation!Z77</f>
        <v>0</v>
      </c>
      <c r="AU45" s="14">
        <f>Retail_Choice_Allocation!AA77</f>
        <v>79</v>
      </c>
      <c r="AV45">
        <f>Retail_Choice_Allocation!AB77</f>
        <v>14</v>
      </c>
      <c r="AW45" s="14">
        <f t="shared" si="6"/>
        <v>93</v>
      </c>
      <c r="AX45" s="14">
        <f>Retail_Choice_Allocation!AC77</f>
        <v>653</v>
      </c>
      <c r="AY45" s="14">
        <f>Retail_Choice_Allocation!AD77</f>
        <v>585</v>
      </c>
      <c r="AZ45" s="14">
        <f t="shared" si="7"/>
        <v>1238</v>
      </c>
      <c r="BA45" s="14">
        <f>Retail_Choice_Allocation!AE77</f>
        <v>8</v>
      </c>
      <c r="BB45" s="14">
        <f>Retail_Choice_Allocation!AF77</f>
        <v>11</v>
      </c>
      <c r="BC45" s="14">
        <f t="shared" si="8"/>
        <v>19</v>
      </c>
      <c r="BD45" s="14">
        <f>Retail_Choice_Allocation!AG77</f>
        <v>20</v>
      </c>
      <c r="BE45" s="14">
        <f t="shared" si="9"/>
        <v>1652</v>
      </c>
    </row>
    <row r="46" spans="1:57" x14ac:dyDescent="0.35">
      <c r="A46" s="17">
        <v>2024</v>
      </c>
      <c r="B46" s="17">
        <v>3</v>
      </c>
      <c r="C46" s="18" t="str">
        <f t="shared" si="0"/>
        <v>202403</v>
      </c>
      <c r="E46" s="14">
        <v>1003</v>
      </c>
      <c r="F46" s="14">
        <v>231</v>
      </c>
      <c r="G46" s="14">
        <v>0</v>
      </c>
      <c r="H46" s="14">
        <v>10</v>
      </c>
      <c r="I46" s="14">
        <v>10</v>
      </c>
      <c r="J46" s="14">
        <v>1</v>
      </c>
      <c r="K46" s="14">
        <v>103</v>
      </c>
      <c r="L46" s="14">
        <v>18</v>
      </c>
      <c r="M46" s="14">
        <v>121</v>
      </c>
      <c r="N46" s="14">
        <v>1275</v>
      </c>
      <c r="O46" s="14">
        <v>613</v>
      </c>
      <c r="P46" s="14">
        <v>1888</v>
      </c>
      <c r="Q46" s="14">
        <v>19</v>
      </c>
      <c r="R46" s="14">
        <v>13</v>
      </c>
      <c r="S46" s="14">
        <v>32</v>
      </c>
      <c r="T46" s="14">
        <v>25</v>
      </c>
      <c r="U46" s="14">
        <f t="shared" si="2"/>
        <v>3311</v>
      </c>
      <c r="W46" s="14">
        <f t="shared" si="11"/>
        <v>783</v>
      </c>
      <c r="X46" s="14">
        <f t="shared" si="11"/>
        <v>193</v>
      </c>
      <c r="Y46" s="14">
        <f t="shared" si="11"/>
        <v>0</v>
      </c>
      <c r="Z46" s="14">
        <f t="shared" si="11"/>
        <v>0</v>
      </c>
      <c r="AA46" s="14">
        <f t="shared" si="11"/>
        <v>0</v>
      </c>
      <c r="AB46" s="14">
        <f t="shared" si="11"/>
        <v>1</v>
      </c>
      <c r="AC46" s="14">
        <f t="shared" si="11"/>
        <v>28</v>
      </c>
      <c r="AD46" s="14">
        <f t="shared" si="11"/>
        <v>5</v>
      </c>
      <c r="AE46" s="14">
        <f t="shared" si="11"/>
        <v>33</v>
      </c>
      <c r="AF46" s="14">
        <f t="shared" si="11"/>
        <v>658</v>
      </c>
      <c r="AG46" s="14">
        <f t="shared" si="11"/>
        <v>60</v>
      </c>
      <c r="AH46" s="14">
        <f t="shared" si="11"/>
        <v>718</v>
      </c>
      <c r="AI46">
        <f t="shared" si="11"/>
        <v>12</v>
      </c>
      <c r="AJ46" s="14">
        <f t="shared" si="11"/>
        <v>3</v>
      </c>
      <c r="AK46" s="14">
        <f t="shared" si="11"/>
        <v>15</v>
      </c>
      <c r="AL46" s="14">
        <f t="shared" si="10"/>
        <v>2</v>
      </c>
      <c r="AM46" s="14">
        <f t="shared" si="4"/>
        <v>1745</v>
      </c>
      <c r="AN46" s="14"/>
      <c r="AO46" s="14">
        <f>Retail_Choice_Allocation!V78</f>
        <v>220</v>
      </c>
      <c r="AP46" s="14">
        <f>Retail_Choice_Allocation!W78</f>
        <v>38</v>
      </c>
      <c r="AQ46" s="14">
        <f>Retail_Choice_Allocation!X78</f>
        <v>0</v>
      </c>
      <c r="AR46" s="14">
        <f>Retail_Choice_Allocation!Y78</f>
        <v>10</v>
      </c>
      <c r="AS46" s="14">
        <f t="shared" si="5"/>
        <v>10</v>
      </c>
      <c r="AT46" s="14">
        <f>Retail_Choice_Allocation!Z78</f>
        <v>0</v>
      </c>
      <c r="AU46" s="14">
        <f>Retail_Choice_Allocation!AA78</f>
        <v>75</v>
      </c>
      <c r="AV46">
        <f>Retail_Choice_Allocation!AB78</f>
        <v>13</v>
      </c>
      <c r="AW46" s="14">
        <f t="shared" si="6"/>
        <v>88</v>
      </c>
      <c r="AX46" s="14">
        <f>Retail_Choice_Allocation!AC78</f>
        <v>617</v>
      </c>
      <c r="AY46" s="14">
        <f>Retail_Choice_Allocation!AD78</f>
        <v>553</v>
      </c>
      <c r="AZ46" s="14">
        <f t="shared" si="7"/>
        <v>1170</v>
      </c>
      <c r="BA46" s="14">
        <f>Retail_Choice_Allocation!AE78</f>
        <v>7</v>
      </c>
      <c r="BB46" s="14">
        <f>Retail_Choice_Allocation!AF78</f>
        <v>10</v>
      </c>
      <c r="BC46" s="14">
        <f t="shared" si="8"/>
        <v>17</v>
      </c>
      <c r="BD46" s="14">
        <f>Retail_Choice_Allocation!AG78</f>
        <v>23</v>
      </c>
      <c r="BE46" s="14">
        <f t="shared" si="9"/>
        <v>1566</v>
      </c>
    </row>
    <row r="47" spans="1:57" x14ac:dyDescent="0.35">
      <c r="A47" s="17">
        <v>2024</v>
      </c>
      <c r="B47" s="17">
        <v>4</v>
      </c>
      <c r="C47" s="18" t="str">
        <f t="shared" si="0"/>
        <v>202404</v>
      </c>
      <c r="E47" s="14">
        <v>892</v>
      </c>
      <c r="F47" s="14">
        <v>205</v>
      </c>
      <c r="G47" s="14">
        <v>0</v>
      </c>
      <c r="H47" s="14">
        <v>9</v>
      </c>
      <c r="I47" s="14">
        <v>9</v>
      </c>
      <c r="J47" s="14">
        <v>1</v>
      </c>
      <c r="K47" s="14">
        <v>93</v>
      </c>
      <c r="L47" s="14">
        <v>18</v>
      </c>
      <c r="M47" s="14">
        <v>111</v>
      </c>
      <c r="N47" s="14">
        <v>1217</v>
      </c>
      <c r="O47" s="14">
        <v>579</v>
      </c>
      <c r="P47" s="14">
        <v>1796</v>
      </c>
      <c r="Q47" s="14">
        <v>15</v>
      </c>
      <c r="R47" s="14">
        <v>11</v>
      </c>
      <c r="S47" s="14">
        <v>26</v>
      </c>
      <c r="T47" s="14">
        <v>25</v>
      </c>
      <c r="U47" s="14">
        <f t="shared" si="2"/>
        <v>3065</v>
      </c>
      <c r="W47" s="14">
        <f t="shared" si="11"/>
        <v>687</v>
      </c>
      <c r="X47" s="14">
        <f t="shared" si="11"/>
        <v>169</v>
      </c>
      <c r="Y47" s="14">
        <f t="shared" si="11"/>
        <v>0</v>
      </c>
      <c r="Z47" s="14">
        <f t="shared" si="11"/>
        <v>0</v>
      </c>
      <c r="AA47" s="14">
        <f t="shared" si="11"/>
        <v>0</v>
      </c>
      <c r="AB47" s="14">
        <f t="shared" si="11"/>
        <v>1</v>
      </c>
      <c r="AC47" s="14">
        <f t="shared" si="11"/>
        <v>23</v>
      </c>
      <c r="AD47" s="14">
        <f t="shared" si="11"/>
        <v>5</v>
      </c>
      <c r="AE47" s="14">
        <f t="shared" si="11"/>
        <v>28</v>
      </c>
      <c r="AF47" s="14">
        <f t="shared" si="11"/>
        <v>641</v>
      </c>
      <c r="AG47" s="14">
        <f t="shared" si="11"/>
        <v>63</v>
      </c>
      <c r="AH47" s="14">
        <f t="shared" si="11"/>
        <v>704</v>
      </c>
      <c r="AI47">
        <f t="shared" si="11"/>
        <v>8</v>
      </c>
      <c r="AJ47" s="14">
        <f t="shared" si="11"/>
        <v>1</v>
      </c>
      <c r="AK47" s="14">
        <f t="shared" si="11"/>
        <v>9</v>
      </c>
      <c r="AL47" s="14">
        <f t="shared" si="10"/>
        <v>3</v>
      </c>
      <c r="AM47" s="14">
        <f t="shared" si="4"/>
        <v>1601</v>
      </c>
      <c r="AN47" s="14"/>
      <c r="AO47" s="14">
        <f>Retail_Choice_Allocation!V79</f>
        <v>205</v>
      </c>
      <c r="AP47" s="14">
        <f>Retail_Choice_Allocation!W79</f>
        <v>36</v>
      </c>
      <c r="AQ47" s="14">
        <f>Retail_Choice_Allocation!X79</f>
        <v>0</v>
      </c>
      <c r="AR47" s="14">
        <f>Retail_Choice_Allocation!Y79</f>
        <v>9</v>
      </c>
      <c r="AS47" s="14">
        <f t="shared" si="5"/>
        <v>9</v>
      </c>
      <c r="AT47" s="14">
        <f>Retail_Choice_Allocation!Z79</f>
        <v>0</v>
      </c>
      <c r="AU47" s="14">
        <f>Retail_Choice_Allocation!AA79</f>
        <v>70</v>
      </c>
      <c r="AV47">
        <f>Retail_Choice_Allocation!AB79</f>
        <v>13</v>
      </c>
      <c r="AW47" s="14">
        <f t="shared" si="6"/>
        <v>83</v>
      </c>
      <c r="AX47" s="14">
        <f>Retail_Choice_Allocation!AC79</f>
        <v>576</v>
      </c>
      <c r="AY47" s="14">
        <f>Retail_Choice_Allocation!AD79</f>
        <v>516</v>
      </c>
      <c r="AZ47" s="14">
        <f t="shared" si="7"/>
        <v>1092</v>
      </c>
      <c r="BA47" s="14">
        <f>Retail_Choice_Allocation!AE79</f>
        <v>7</v>
      </c>
      <c r="BB47" s="14">
        <f>Retail_Choice_Allocation!AF79</f>
        <v>10</v>
      </c>
      <c r="BC47" s="14">
        <f t="shared" si="8"/>
        <v>17</v>
      </c>
      <c r="BD47" s="14">
        <f>Retail_Choice_Allocation!AG79</f>
        <v>22</v>
      </c>
      <c r="BE47" s="14">
        <f t="shared" si="9"/>
        <v>1464</v>
      </c>
    </row>
    <row r="48" spans="1:57" x14ac:dyDescent="0.35">
      <c r="A48" s="17">
        <v>2024</v>
      </c>
      <c r="B48" s="17">
        <v>5</v>
      </c>
      <c r="C48" s="18" t="str">
        <f t="shared" si="0"/>
        <v>202405</v>
      </c>
      <c r="E48" s="14">
        <v>888</v>
      </c>
      <c r="F48" s="14">
        <v>188</v>
      </c>
      <c r="G48" s="14">
        <v>0</v>
      </c>
      <c r="H48" s="14">
        <v>8</v>
      </c>
      <c r="I48" s="14">
        <v>8</v>
      </c>
      <c r="J48" s="14">
        <v>1</v>
      </c>
      <c r="K48" s="14">
        <v>98</v>
      </c>
      <c r="L48" s="14">
        <v>16</v>
      </c>
      <c r="M48" s="14">
        <v>114</v>
      </c>
      <c r="N48" s="14">
        <v>1210</v>
      </c>
      <c r="O48" s="14">
        <v>560</v>
      </c>
      <c r="P48" s="14">
        <v>1770</v>
      </c>
      <c r="Q48" s="14">
        <v>8</v>
      </c>
      <c r="R48" s="14">
        <v>10</v>
      </c>
      <c r="S48" s="14">
        <v>18</v>
      </c>
      <c r="T48" s="14">
        <v>30</v>
      </c>
      <c r="U48" s="14">
        <f t="shared" si="2"/>
        <v>3017</v>
      </c>
      <c r="W48" s="14">
        <f t="shared" si="11"/>
        <v>693</v>
      </c>
      <c r="X48" s="14">
        <f t="shared" si="11"/>
        <v>154</v>
      </c>
      <c r="Y48" s="14">
        <f t="shared" si="11"/>
        <v>0</v>
      </c>
      <c r="Z48" s="14">
        <f t="shared" si="11"/>
        <v>0</v>
      </c>
      <c r="AA48" s="14">
        <f t="shared" si="11"/>
        <v>0</v>
      </c>
      <c r="AB48" s="14">
        <f t="shared" si="11"/>
        <v>1</v>
      </c>
      <c r="AC48" s="14">
        <f t="shared" si="11"/>
        <v>31</v>
      </c>
      <c r="AD48" s="14">
        <f t="shared" si="11"/>
        <v>4</v>
      </c>
      <c r="AE48" s="14">
        <f t="shared" si="11"/>
        <v>35</v>
      </c>
      <c r="AF48" s="14">
        <f t="shared" si="11"/>
        <v>661</v>
      </c>
      <c r="AG48" s="14">
        <f t="shared" si="11"/>
        <v>68</v>
      </c>
      <c r="AH48" s="14">
        <f t="shared" si="11"/>
        <v>729</v>
      </c>
      <c r="AI48">
        <f t="shared" si="11"/>
        <v>2</v>
      </c>
      <c r="AJ48" s="14">
        <f t="shared" si="11"/>
        <v>1</v>
      </c>
      <c r="AK48" s="14">
        <f t="shared" si="11"/>
        <v>3</v>
      </c>
      <c r="AL48" s="14">
        <f t="shared" si="10"/>
        <v>3</v>
      </c>
      <c r="AM48" s="14">
        <f t="shared" si="4"/>
        <v>1618</v>
      </c>
      <c r="AN48" s="14"/>
      <c r="AO48" s="14">
        <f>Retail_Choice_Allocation!V80</f>
        <v>195</v>
      </c>
      <c r="AP48" s="14">
        <f>Retail_Choice_Allocation!W80</f>
        <v>34</v>
      </c>
      <c r="AQ48" s="14">
        <f>Retail_Choice_Allocation!X80</f>
        <v>0</v>
      </c>
      <c r="AR48" s="14">
        <f>Retail_Choice_Allocation!Y80</f>
        <v>8</v>
      </c>
      <c r="AS48" s="14">
        <f t="shared" si="5"/>
        <v>8</v>
      </c>
      <c r="AT48" s="14">
        <f>Retail_Choice_Allocation!Z80</f>
        <v>0</v>
      </c>
      <c r="AU48" s="14">
        <f>Retail_Choice_Allocation!AA80</f>
        <v>67</v>
      </c>
      <c r="AV48">
        <f>Retail_Choice_Allocation!AB80</f>
        <v>12</v>
      </c>
      <c r="AW48" s="14">
        <f t="shared" si="6"/>
        <v>79</v>
      </c>
      <c r="AX48" s="14">
        <f>Retail_Choice_Allocation!AC80</f>
        <v>549</v>
      </c>
      <c r="AY48" s="14">
        <f>Retail_Choice_Allocation!AD80</f>
        <v>492</v>
      </c>
      <c r="AZ48" s="14">
        <f t="shared" si="7"/>
        <v>1041</v>
      </c>
      <c r="BA48" s="14">
        <f>Retail_Choice_Allocation!AE80</f>
        <v>6</v>
      </c>
      <c r="BB48" s="14">
        <f>Retail_Choice_Allocation!AF80</f>
        <v>9</v>
      </c>
      <c r="BC48" s="14">
        <f t="shared" si="8"/>
        <v>15</v>
      </c>
      <c r="BD48" s="14">
        <f>Retail_Choice_Allocation!AG80</f>
        <v>27</v>
      </c>
      <c r="BE48" s="14">
        <f t="shared" si="9"/>
        <v>1399</v>
      </c>
    </row>
    <row r="49" spans="1:57" x14ac:dyDescent="0.35">
      <c r="A49" s="17">
        <v>2024</v>
      </c>
      <c r="B49" s="17">
        <v>6</v>
      </c>
      <c r="C49" s="18" t="str">
        <f t="shared" si="0"/>
        <v>202406</v>
      </c>
      <c r="E49" s="14">
        <v>1112</v>
      </c>
      <c r="F49" s="14">
        <v>204</v>
      </c>
      <c r="G49" s="14">
        <v>0</v>
      </c>
      <c r="H49" s="14">
        <v>8</v>
      </c>
      <c r="I49" s="14">
        <v>8</v>
      </c>
      <c r="J49" s="14">
        <v>1</v>
      </c>
      <c r="K49" s="14">
        <v>119</v>
      </c>
      <c r="L49" s="14">
        <v>22</v>
      </c>
      <c r="M49" s="14">
        <v>141</v>
      </c>
      <c r="N49" s="14">
        <v>1362</v>
      </c>
      <c r="O49" s="14">
        <v>655</v>
      </c>
      <c r="P49" s="14">
        <v>2017</v>
      </c>
      <c r="Q49" s="14">
        <v>8</v>
      </c>
      <c r="R49" s="14">
        <v>12</v>
      </c>
      <c r="S49" s="14">
        <v>20</v>
      </c>
      <c r="T49" s="14">
        <v>31</v>
      </c>
      <c r="U49" s="14">
        <f t="shared" si="2"/>
        <v>3534</v>
      </c>
      <c r="W49" s="14">
        <f t="shared" si="11"/>
        <v>883</v>
      </c>
      <c r="X49" s="14">
        <f t="shared" si="11"/>
        <v>164</v>
      </c>
      <c r="Y49" s="14">
        <f t="shared" si="11"/>
        <v>0</v>
      </c>
      <c r="Z49" s="14">
        <f t="shared" si="11"/>
        <v>0</v>
      </c>
      <c r="AA49" s="14">
        <f t="shared" si="11"/>
        <v>0</v>
      </c>
      <c r="AB49" s="14">
        <f t="shared" si="11"/>
        <v>1</v>
      </c>
      <c r="AC49" s="14">
        <f t="shared" si="11"/>
        <v>41</v>
      </c>
      <c r="AD49" s="14">
        <f t="shared" si="11"/>
        <v>8</v>
      </c>
      <c r="AE49" s="14">
        <f t="shared" si="11"/>
        <v>49</v>
      </c>
      <c r="AF49" s="14">
        <f t="shared" si="11"/>
        <v>720</v>
      </c>
      <c r="AG49" s="14">
        <f t="shared" si="11"/>
        <v>79</v>
      </c>
      <c r="AH49" s="14">
        <f t="shared" si="11"/>
        <v>799</v>
      </c>
      <c r="AI49">
        <f t="shared" si="11"/>
        <v>1</v>
      </c>
      <c r="AJ49" s="14">
        <f t="shared" si="11"/>
        <v>1</v>
      </c>
      <c r="AK49" s="14">
        <f t="shared" si="11"/>
        <v>2</v>
      </c>
      <c r="AL49" s="14">
        <f t="shared" si="10"/>
        <v>5</v>
      </c>
      <c r="AM49" s="14">
        <f t="shared" si="4"/>
        <v>1903</v>
      </c>
      <c r="AN49" s="14"/>
      <c r="AO49" s="14">
        <f>Retail_Choice_Allocation!V81</f>
        <v>229</v>
      </c>
      <c r="AP49" s="14">
        <f>Retail_Choice_Allocation!W81</f>
        <v>40</v>
      </c>
      <c r="AQ49" s="14">
        <f>Retail_Choice_Allocation!X81</f>
        <v>0</v>
      </c>
      <c r="AR49" s="14">
        <f>Retail_Choice_Allocation!Y81</f>
        <v>8</v>
      </c>
      <c r="AS49" s="14">
        <f t="shared" si="5"/>
        <v>8</v>
      </c>
      <c r="AT49" s="14">
        <f>Retail_Choice_Allocation!Z81</f>
        <v>0</v>
      </c>
      <c r="AU49" s="14">
        <f>Retail_Choice_Allocation!AA81</f>
        <v>78</v>
      </c>
      <c r="AV49">
        <f>Retail_Choice_Allocation!AB81</f>
        <v>14</v>
      </c>
      <c r="AW49" s="14">
        <f t="shared" si="6"/>
        <v>92</v>
      </c>
      <c r="AX49" s="14">
        <f>Retail_Choice_Allocation!AC81</f>
        <v>642</v>
      </c>
      <c r="AY49" s="14">
        <f>Retail_Choice_Allocation!AD81</f>
        <v>576</v>
      </c>
      <c r="AZ49" s="14">
        <f t="shared" si="7"/>
        <v>1218</v>
      </c>
      <c r="BA49" s="14">
        <f>Retail_Choice_Allocation!AE81</f>
        <v>7</v>
      </c>
      <c r="BB49" s="14">
        <f>Retail_Choice_Allocation!AF81</f>
        <v>11</v>
      </c>
      <c r="BC49" s="14">
        <f t="shared" si="8"/>
        <v>18</v>
      </c>
      <c r="BD49" s="14">
        <f>Retail_Choice_Allocation!AG81</f>
        <v>26</v>
      </c>
      <c r="BE49" s="14">
        <f t="shared" si="9"/>
        <v>1631</v>
      </c>
    </row>
    <row r="50" spans="1:57" x14ac:dyDescent="0.35">
      <c r="A50" s="17">
        <v>2024</v>
      </c>
      <c r="B50" s="17">
        <v>7</v>
      </c>
      <c r="C50" s="18" t="str">
        <f t="shared" si="0"/>
        <v>202407</v>
      </c>
      <c r="E50" s="14">
        <v>1606</v>
      </c>
      <c r="F50" s="14">
        <v>222</v>
      </c>
      <c r="G50" s="14">
        <v>0</v>
      </c>
      <c r="H50" s="14">
        <v>9</v>
      </c>
      <c r="I50" s="14">
        <v>9</v>
      </c>
      <c r="J50" s="14">
        <v>1</v>
      </c>
      <c r="K50" s="14">
        <v>159</v>
      </c>
      <c r="L50" s="14">
        <v>21</v>
      </c>
      <c r="M50" s="14">
        <v>180</v>
      </c>
      <c r="N50" s="14">
        <v>1435</v>
      </c>
      <c r="O50" s="14">
        <v>756</v>
      </c>
      <c r="P50" s="14">
        <v>2191</v>
      </c>
      <c r="Q50" s="14">
        <v>10</v>
      </c>
      <c r="R50" s="14">
        <v>10</v>
      </c>
      <c r="S50" s="14">
        <v>20</v>
      </c>
      <c r="T50" s="14">
        <v>34</v>
      </c>
      <c r="U50" s="14">
        <f t="shared" si="2"/>
        <v>4263</v>
      </c>
      <c r="W50" s="14">
        <f t="shared" si="11"/>
        <v>1336</v>
      </c>
      <c r="X50" s="14">
        <f t="shared" si="11"/>
        <v>175</v>
      </c>
      <c r="Y50" s="14">
        <f t="shared" si="11"/>
        <v>0</v>
      </c>
      <c r="Z50" s="14">
        <f t="shared" si="11"/>
        <v>0</v>
      </c>
      <c r="AA50" s="14">
        <f t="shared" si="11"/>
        <v>0</v>
      </c>
      <c r="AB50" s="14">
        <f t="shared" si="11"/>
        <v>1</v>
      </c>
      <c r="AC50" s="14">
        <f t="shared" si="11"/>
        <v>67</v>
      </c>
      <c r="AD50" s="14">
        <f t="shared" si="11"/>
        <v>4</v>
      </c>
      <c r="AE50" s="14">
        <f t="shared" si="11"/>
        <v>71</v>
      </c>
      <c r="AF50" s="14">
        <f t="shared" si="11"/>
        <v>676</v>
      </c>
      <c r="AG50" s="14">
        <f t="shared" si="11"/>
        <v>73</v>
      </c>
      <c r="AH50" s="14">
        <f t="shared" si="11"/>
        <v>749</v>
      </c>
      <c r="AI50">
        <f t="shared" si="11"/>
        <v>1</v>
      </c>
      <c r="AJ50" s="14">
        <f t="shared" si="11"/>
        <v>0</v>
      </c>
      <c r="AK50" s="14">
        <f t="shared" si="11"/>
        <v>1</v>
      </c>
      <c r="AL50" s="14">
        <f t="shared" si="10"/>
        <v>3</v>
      </c>
      <c r="AM50" s="14">
        <f t="shared" si="4"/>
        <v>2336</v>
      </c>
      <c r="AN50" s="14"/>
      <c r="AO50" s="14">
        <f>Retail_Choice_Allocation!V82</f>
        <v>270</v>
      </c>
      <c r="AP50" s="14">
        <f>Retail_Choice_Allocation!W82</f>
        <v>47</v>
      </c>
      <c r="AQ50" s="14">
        <f>Retail_Choice_Allocation!X82</f>
        <v>0</v>
      </c>
      <c r="AR50" s="14">
        <f>Retail_Choice_Allocation!Y82</f>
        <v>9</v>
      </c>
      <c r="AS50" s="14">
        <f t="shared" si="5"/>
        <v>9</v>
      </c>
      <c r="AT50" s="14">
        <f>Retail_Choice_Allocation!Z82</f>
        <v>0</v>
      </c>
      <c r="AU50" s="14">
        <f>Retail_Choice_Allocation!AA82</f>
        <v>92</v>
      </c>
      <c r="AV50">
        <f>Retail_Choice_Allocation!AB82</f>
        <v>17</v>
      </c>
      <c r="AW50" s="14">
        <f t="shared" si="6"/>
        <v>109</v>
      </c>
      <c r="AX50" s="14">
        <f>Retail_Choice_Allocation!AC82</f>
        <v>759</v>
      </c>
      <c r="AY50" s="14">
        <f>Retail_Choice_Allocation!AD82</f>
        <v>683</v>
      </c>
      <c r="AZ50" s="14">
        <f t="shared" si="7"/>
        <v>1442</v>
      </c>
      <c r="BA50" s="14">
        <f>Retail_Choice_Allocation!AE82</f>
        <v>9</v>
      </c>
      <c r="BB50" s="14">
        <f>Retail_Choice_Allocation!AF82</f>
        <v>10</v>
      </c>
      <c r="BC50" s="14">
        <f t="shared" si="8"/>
        <v>19</v>
      </c>
      <c r="BD50" s="14">
        <f>Retail_Choice_Allocation!AG82</f>
        <v>31</v>
      </c>
      <c r="BE50" s="14">
        <f t="shared" si="9"/>
        <v>1927</v>
      </c>
    </row>
    <row r="51" spans="1:57" x14ac:dyDescent="0.35">
      <c r="A51" s="17">
        <v>2024</v>
      </c>
      <c r="B51" s="17">
        <v>8</v>
      </c>
      <c r="C51" s="18" t="str">
        <f t="shared" si="0"/>
        <v>202408</v>
      </c>
      <c r="E51" s="14">
        <v>1664</v>
      </c>
      <c r="F51" s="14">
        <v>233</v>
      </c>
      <c r="G51" s="14">
        <v>0</v>
      </c>
      <c r="H51" s="14">
        <v>9</v>
      </c>
      <c r="I51" s="14">
        <v>9</v>
      </c>
      <c r="J51" s="14">
        <v>0</v>
      </c>
      <c r="K51" s="14">
        <v>173</v>
      </c>
      <c r="L51" s="14">
        <v>24</v>
      </c>
      <c r="M51" s="14">
        <v>197</v>
      </c>
      <c r="N51" s="14">
        <v>1467</v>
      </c>
      <c r="O51" s="14">
        <v>773</v>
      </c>
      <c r="P51" s="14">
        <v>2240</v>
      </c>
      <c r="Q51" s="14">
        <v>10</v>
      </c>
      <c r="R51" s="14">
        <v>12</v>
      </c>
      <c r="S51" s="14">
        <v>22</v>
      </c>
      <c r="T51" s="14">
        <v>34</v>
      </c>
      <c r="U51" s="14">
        <f t="shared" si="2"/>
        <v>4399</v>
      </c>
      <c r="W51" s="14">
        <f t="shared" si="11"/>
        <v>1386</v>
      </c>
      <c r="X51" s="14">
        <f t="shared" si="11"/>
        <v>185</v>
      </c>
      <c r="Y51" s="14">
        <f t="shared" si="11"/>
        <v>0</v>
      </c>
      <c r="Z51" s="14">
        <f t="shared" si="11"/>
        <v>0</v>
      </c>
      <c r="AA51" s="14">
        <f t="shared" si="11"/>
        <v>0</v>
      </c>
      <c r="AB51" s="14">
        <f t="shared" si="11"/>
        <v>0</v>
      </c>
      <c r="AC51" s="14">
        <f t="shared" si="11"/>
        <v>78</v>
      </c>
      <c r="AD51" s="14">
        <f t="shared" si="11"/>
        <v>7</v>
      </c>
      <c r="AE51" s="14">
        <f t="shared" si="11"/>
        <v>85</v>
      </c>
      <c r="AF51" s="14">
        <f t="shared" si="11"/>
        <v>685</v>
      </c>
      <c r="AG51" s="14">
        <f t="shared" si="11"/>
        <v>72</v>
      </c>
      <c r="AH51" s="14">
        <f t="shared" si="11"/>
        <v>757</v>
      </c>
      <c r="AI51">
        <f t="shared" si="11"/>
        <v>1</v>
      </c>
      <c r="AJ51" s="14">
        <f t="shared" si="11"/>
        <v>0</v>
      </c>
      <c r="AK51" s="14">
        <f t="shared" si="11"/>
        <v>1</v>
      </c>
      <c r="AL51" s="14">
        <f t="shared" si="10"/>
        <v>4</v>
      </c>
      <c r="AM51" s="14">
        <f t="shared" si="4"/>
        <v>2418</v>
      </c>
      <c r="AN51" s="14"/>
      <c r="AO51" s="14">
        <f>Retail_Choice_Allocation!V83</f>
        <v>278</v>
      </c>
      <c r="AP51" s="14">
        <f>Retail_Choice_Allocation!W83</f>
        <v>48</v>
      </c>
      <c r="AQ51" s="14">
        <f>Retail_Choice_Allocation!X83</f>
        <v>0</v>
      </c>
      <c r="AR51" s="14">
        <f>Retail_Choice_Allocation!Y83</f>
        <v>9</v>
      </c>
      <c r="AS51" s="14">
        <f t="shared" si="5"/>
        <v>9</v>
      </c>
      <c r="AT51" s="14">
        <f>Retail_Choice_Allocation!Z83</f>
        <v>0</v>
      </c>
      <c r="AU51" s="14">
        <f>Retail_Choice_Allocation!AA83</f>
        <v>95</v>
      </c>
      <c r="AV51">
        <f>Retail_Choice_Allocation!AB83</f>
        <v>17</v>
      </c>
      <c r="AW51" s="14">
        <f t="shared" si="6"/>
        <v>112</v>
      </c>
      <c r="AX51" s="14">
        <f>Retail_Choice_Allocation!AC83</f>
        <v>782</v>
      </c>
      <c r="AY51" s="14">
        <f>Retail_Choice_Allocation!AD83</f>
        <v>701</v>
      </c>
      <c r="AZ51" s="14">
        <f t="shared" si="7"/>
        <v>1483</v>
      </c>
      <c r="BA51" s="14">
        <f>Retail_Choice_Allocation!AE83</f>
        <v>9</v>
      </c>
      <c r="BB51" s="14">
        <f>Retail_Choice_Allocation!AF83</f>
        <v>12</v>
      </c>
      <c r="BC51" s="14">
        <f t="shared" si="8"/>
        <v>21</v>
      </c>
      <c r="BD51" s="14">
        <f>Retail_Choice_Allocation!AG83</f>
        <v>30</v>
      </c>
      <c r="BE51" s="14">
        <f t="shared" si="9"/>
        <v>1981</v>
      </c>
    </row>
    <row r="52" spans="1:57" x14ac:dyDescent="0.35">
      <c r="A52" s="17">
        <v>2024</v>
      </c>
      <c r="B52" s="17">
        <v>9</v>
      </c>
      <c r="C52" s="18" t="str">
        <f t="shared" si="0"/>
        <v>202409</v>
      </c>
      <c r="E52" s="14">
        <v>1490</v>
      </c>
      <c r="F52" s="14">
        <v>221</v>
      </c>
      <c r="G52" s="14">
        <v>0</v>
      </c>
      <c r="H52" s="14">
        <v>9</v>
      </c>
      <c r="I52" s="14">
        <v>9</v>
      </c>
      <c r="J52" s="14">
        <v>1</v>
      </c>
      <c r="K52" s="14">
        <v>161</v>
      </c>
      <c r="L52" s="14">
        <v>23</v>
      </c>
      <c r="M52" s="14">
        <v>184</v>
      </c>
      <c r="N52" s="14">
        <v>1444</v>
      </c>
      <c r="O52" s="14">
        <v>748</v>
      </c>
      <c r="P52" s="14">
        <v>2192</v>
      </c>
      <c r="Q52" s="14">
        <v>8</v>
      </c>
      <c r="R52" s="14">
        <v>10</v>
      </c>
      <c r="S52" s="14">
        <v>18</v>
      </c>
      <c r="T52" s="14">
        <v>29</v>
      </c>
      <c r="U52" s="14">
        <f t="shared" si="2"/>
        <v>4144</v>
      </c>
      <c r="W52" s="14">
        <f t="shared" si="11"/>
        <v>1223</v>
      </c>
      <c r="X52" s="14">
        <f t="shared" si="11"/>
        <v>175</v>
      </c>
      <c r="Y52" s="14">
        <f t="shared" si="11"/>
        <v>0</v>
      </c>
      <c r="Z52" s="14">
        <f t="shared" si="11"/>
        <v>0</v>
      </c>
      <c r="AA52" s="14">
        <f t="shared" si="11"/>
        <v>0</v>
      </c>
      <c r="AB52" s="14">
        <f t="shared" si="11"/>
        <v>1</v>
      </c>
      <c r="AC52" s="14">
        <f t="shared" si="11"/>
        <v>70</v>
      </c>
      <c r="AD52" s="14">
        <f t="shared" si="11"/>
        <v>7</v>
      </c>
      <c r="AE52" s="14">
        <f t="shared" si="11"/>
        <v>77</v>
      </c>
      <c r="AF52" s="14">
        <f t="shared" si="11"/>
        <v>694</v>
      </c>
      <c r="AG52" s="14">
        <f t="shared" si="11"/>
        <v>73</v>
      </c>
      <c r="AH52" s="14">
        <f t="shared" si="11"/>
        <v>767</v>
      </c>
      <c r="AI52">
        <f t="shared" si="11"/>
        <v>0</v>
      </c>
      <c r="AJ52" s="14">
        <f t="shared" si="11"/>
        <v>0</v>
      </c>
      <c r="AK52" s="14">
        <f t="shared" si="11"/>
        <v>0</v>
      </c>
      <c r="AL52" s="14">
        <f t="shared" si="10"/>
        <v>4</v>
      </c>
      <c r="AM52" s="14">
        <f t="shared" si="4"/>
        <v>2247</v>
      </c>
      <c r="AN52" s="14"/>
      <c r="AO52" s="14">
        <f>Retail_Choice_Allocation!V84</f>
        <v>267</v>
      </c>
      <c r="AP52" s="14">
        <f>Retail_Choice_Allocation!W84</f>
        <v>46</v>
      </c>
      <c r="AQ52" s="14">
        <f>Retail_Choice_Allocation!X84</f>
        <v>0</v>
      </c>
      <c r="AR52" s="14">
        <f>Retail_Choice_Allocation!Y84</f>
        <v>9</v>
      </c>
      <c r="AS52" s="14">
        <f t="shared" si="5"/>
        <v>9</v>
      </c>
      <c r="AT52" s="14">
        <f>Retail_Choice_Allocation!Z84</f>
        <v>0</v>
      </c>
      <c r="AU52" s="14">
        <f>Retail_Choice_Allocation!AA84</f>
        <v>91</v>
      </c>
      <c r="AV52">
        <f>Retail_Choice_Allocation!AB84</f>
        <v>16</v>
      </c>
      <c r="AW52" s="14">
        <f t="shared" si="6"/>
        <v>107</v>
      </c>
      <c r="AX52" s="14">
        <f>Retail_Choice_Allocation!AC84</f>
        <v>750</v>
      </c>
      <c r="AY52" s="14">
        <f>Retail_Choice_Allocation!AD84</f>
        <v>675</v>
      </c>
      <c r="AZ52" s="14">
        <f t="shared" si="7"/>
        <v>1425</v>
      </c>
      <c r="BA52" s="14">
        <f>Retail_Choice_Allocation!AE84</f>
        <v>8</v>
      </c>
      <c r="BB52" s="14">
        <f>Retail_Choice_Allocation!AF84</f>
        <v>10</v>
      </c>
      <c r="BC52" s="14">
        <f t="shared" si="8"/>
        <v>18</v>
      </c>
      <c r="BD52" s="14">
        <f>Retail_Choice_Allocation!AG84</f>
        <v>25</v>
      </c>
      <c r="BE52" s="14">
        <f t="shared" si="9"/>
        <v>1897</v>
      </c>
    </row>
    <row r="53" spans="1:57" x14ac:dyDescent="0.35">
      <c r="A53" s="17">
        <v>2024</v>
      </c>
      <c r="B53" s="17">
        <v>10</v>
      </c>
      <c r="C53" s="18" t="str">
        <f t="shared" si="0"/>
        <v>202410</v>
      </c>
      <c r="E53" s="14">
        <v>1085</v>
      </c>
      <c r="F53" s="14">
        <v>194</v>
      </c>
      <c r="G53" s="14">
        <v>0</v>
      </c>
      <c r="H53" s="14">
        <v>9</v>
      </c>
      <c r="I53" s="14">
        <v>9</v>
      </c>
      <c r="J53" s="14">
        <v>1</v>
      </c>
      <c r="K53" s="14">
        <v>124</v>
      </c>
      <c r="L53" s="14">
        <v>18</v>
      </c>
      <c r="M53" s="14">
        <v>142</v>
      </c>
      <c r="N53" s="14">
        <v>1265</v>
      </c>
      <c r="O53" s="14">
        <v>618</v>
      </c>
      <c r="P53" s="14">
        <v>1883</v>
      </c>
      <c r="Q53" s="14">
        <v>8</v>
      </c>
      <c r="R53" s="14">
        <v>8</v>
      </c>
      <c r="S53" s="14">
        <v>16</v>
      </c>
      <c r="T53" s="14">
        <v>30</v>
      </c>
      <c r="U53" s="14">
        <f t="shared" si="2"/>
        <v>3360</v>
      </c>
      <c r="W53" s="14">
        <f t="shared" si="11"/>
        <v>868</v>
      </c>
      <c r="X53" s="14">
        <f t="shared" si="11"/>
        <v>156</v>
      </c>
      <c r="Y53" s="14">
        <f t="shared" si="11"/>
        <v>0</v>
      </c>
      <c r="Z53" s="14">
        <f t="shared" si="11"/>
        <v>0</v>
      </c>
      <c r="AA53" s="14">
        <f t="shared" si="11"/>
        <v>0</v>
      </c>
      <c r="AB53" s="14">
        <f t="shared" si="11"/>
        <v>1</v>
      </c>
      <c r="AC53" s="14">
        <f t="shared" si="11"/>
        <v>50</v>
      </c>
      <c r="AD53" s="14">
        <f t="shared" si="11"/>
        <v>5</v>
      </c>
      <c r="AE53" s="14">
        <f t="shared" si="11"/>
        <v>55</v>
      </c>
      <c r="AF53" s="14">
        <f t="shared" si="11"/>
        <v>654</v>
      </c>
      <c r="AG53" s="14">
        <f t="shared" si="11"/>
        <v>69</v>
      </c>
      <c r="AH53" s="14">
        <f t="shared" si="11"/>
        <v>723</v>
      </c>
      <c r="AI53">
        <f t="shared" si="11"/>
        <v>1</v>
      </c>
      <c r="AJ53" s="14">
        <f t="shared" si="11"/>
        <v>0</v>
      </c>
      <c r="AK53" s="14">
        <f t="shared" si="11"/>
        <v>1</v>
      </c>
      <c r="AL53" s="14">
        <f t="shared" si="10"/>
        <v>4</v>
      </c>
      <c r="AM53" s="14">
        <f t="shared" si="4"/>
        <v>1808</v>
      </c>
      <c r="AN53" s="14"/>
      <c r="AO53" s="14">
        <f>Retail_Choice_Allocation!V85</f>
        <v>217</v>
      </c>
      <c r="AP53" s="14">
        <f>Retail_Choice_Allocation!W85</f>
        <v>38</v>
      </c>
      <c r="AQ53" s="14">
        <f>Retail_Choice_Allocation!X85</f>
        <v>0</v>
      </c>
      <c r="AR53" s="14">
        <f>Retail_Choice_Allocation!Y85</f>
        <v>9</v>
      </c>
      <c r="AS53" s="14">
        <f t="shared" si="5"/>
        <v>9</v>
      </c>
      <c r="AT53" s="14">
        <f>Retail_Choice_Allocation!Z85</f>
        <v>0</v>
      </c>
      <c r="AU53" s="14">
        <f>Retail_Choice_Allocation!AA85</f>
        <v>74</v>
      </c>
      <c r="AV53">
        <f>Retail_Choice_Allocation!AB85</f>
        <v>13</v>
      </c>
      <c r="AW53" s="14">
        <f t="shared" si="6"/>
        <v>87</v>
      </c>
      <c r="AX53" s="14">
        <f>Retail_Choice_Allocation!AC85</f>
        <v>611</v>
      </c>
      <c r="AY53" s="14">
        <f>Retail_Choice_Allocation!AD85</f>
        <v>549</v>
      </c>
      <c r="AZ53" s="14">
        <f t="shared" si="7"/>
        <v>1160</v>
      </c>
      <c r="BA53" s="14">
        <f>Retail_Choice_Allocation!AE85</f>
        <v>7</v>
      </c>
      <c r="BB53" s="14">
        <f>Retail_Choice_Allocation!AF85</f>
        <v>8</v>
      </c>
      <c r="BC53" s="14">
        <f t="shared" si="8"/>
        <v>15</v>
      </c>
      <c r="BD53" s="14">
        <f>Retail_Choice_Allocation!AG85</f>
        <v>26</v>
      </c>
      <c r="BE53" s="14">
        <f t="shared" si="9"/>
        <v>1552</v>
      </c>
    </row>
    <row r="54" spans="1:57" x14ac:dyDescent="0.35">
      <c r="A54" s="17">
        <v>2024</v>
      </c>
      <c r="B54" s="17">
        <v>11</v>
      </c>
      <c r="C54" s="18" t="str">
        <f t="shared" si="0"/>
        <v>202411</v>
      </c>
      <c r="E54" s="14">
        <v>970</v>
      </c>
      <c r="F54" s="14">
        <v>190</v>
      </c>
      <c r="G54" s="14">
        <v>0</v>
      </c>
      <c r="H54" s="14">
        <v>8</v>
      </c>
      <c r="I54" s="14">
        <v>8</v>
      </c>
      <c r="J54" s="14">
        <v>1</v>
      </c>
      <c r="K54" s="14">
        <v>102</v>
      </c>
      <c r="L54" s="14">
        <v>13</v>
      </c>
      <c r="M54" s="14">
        <v>115</v>
      </c>
      <c r="N54" s="14">
        <v>1181</v>
      </c>
      <c r="O54" s="14">
        <v>583</v>
      </c>
      <c r="P54" s="14">
        <v>1764</v>
      </c>
      <c r="Q54" s="14">
        <v>7</v>
      </c>
      <c r="R54" s="14">
        <v>10</v>
      </c>
      <c r="S54" s="14">
        <v>17</v>
      </c>
      <c r="T54" s="14">
        <v>30</v>
      </c>
      <c r="U54" s="14">
        <f t="shared" si="2"/>
        <v>3095</v>
      </c>
      <c r="W54" s="14">
        <f t="shared" si="11"/>
        <v>765</v>
      </c>
      <c r="X54" s="14">
        <f t="shared" si="11"/>
        <v>155</v>
      </c>
      <c r="Y54" s="14">
        <f t="shared" si="11"/>
        <v>0</v>
      </c>
      <c r="Z54" s="14">
        <f t="shared" si="11"/>
        <v>0</v>
      </c>
      <c r="AA54" s="14">
        <f t="shared" si="11"/>
        <v>0</v>
      </c>
      <c r="AB54" s="14">
        <f t="shared" si="11"/>
        <v>1</v>
      </c>
      <c r="AC54" s="14">
        <f t="shared" si="11"/>
        <v>32</v>
      </c>
      <c r="AD54" s="14">
        <f t="shared" si="11"/>
        <v>1</v>
      </c>
      <c r="AE54" s="14">
        <f t="shared" si="11"/>
        <v>33</v>
      </c>
      <c r="AF54" s="14">
        <f t="shared" si="11"/>
        <v>608</v>
      </c>
      <c r="AG54" s="14">
        <f t="shared" si="11"/>
        <v>68</v>
      </c>
      <c r="AH54" s="14">
        <f t="shared" si="11"/>
        <v>676</v>
      </c>
      <c r="AI54">
        <f t="shared" si="11"/>
        <v>0</v>
      </c>
      <c r="AJ54" s="14">
        <f t="shared" si="11"/>
        <v>0</v>
      </c>
      <c r="AK54" s="14">
        <f t="shared" si="11"/>
        <v>0</v>
      </c>
      <c r="AL54" s="14">
        <f t="shared" si="10"/>
        <v>4</v>
      </c>
      <c r="AM54" s="14">
        <f t="shared" si="4"/>
        <v>1634</v>
      </c>
      <c r="AN54" s="14"/>
      <c r="AO54" s="14">
        <f>Retail_Choice_Allocation!V86</f>
        <v>205</v>
      </c>
      <c r="AP54" s="14">
        <f>Retail_Choice_Allocation!W86</f>
        <v>35</v>
      </c>
      <c r="AQ54" s="14">
        <f>Retail_Choice_Allocation!X86</f>
        <v>0</v>
      </c>
      <c r="AR54" s="14">
        <f>Retail_Choice_Allocation!Y86</f>
        <v>8</v>
      </c>
      <c r="AS54" s="14">
        <f t="shared" si="5"/>
        <v>8</v>
      </c>
      <c r="AT54" s="14">
        <f>Retail_Choice_Allocation!Z86</f>
        <v>0</v>
      </c>
      <c r="AU54" s="14">
        <f>Retail_Choice_Allocation!AA86</f>
        <v>70</v>
      </c>
      <c r="AV54">
        <f>Retail_Choice_Allocation!AB86</f>
        <v>12</v>
      </c>
      <c r="AW54" s="14">
        <f t="shared" si="6"/>
        <v>82</v>
      </c>
      <c r="AX54" s="14">
        <f>Retail_Choice_Allocation!AC86</f>
        <v>573</v>
      </c>
      <c r="AY54" s="14">
        <f>Retail_Choice_Allocation!AD86</f>
        <v>515</v>
      </c>
      <c r="AZ54" s="14">
        <f t="shared" si="7"/>
        <v>1088</v>
      </c>
      <c r="BA54" s="14">
        <f>Retail_Choice_Allocation!AE86</f>
        <v>7</v>
      </c>
      <c r="BB54" s="14">
        <f>Retail_Choice_Allocation!AF86</f>
        <v>10</v>
      </c>
      <c r="BC54" s="14">
        <f t="shared" si="8"/>
        <v>17</v>
      </c>
      <c r="BD54" s="14">
        <f>Retail_Choice_Allocation!AG86</f>
        <v>26</v>
      </c>
      <c r="BE54" s="14">
        <f t="shared" si="9"/>
        <v>1461</v>
      </c>
    </row>
    <row r="55" spans="1:57" x14ac:dyDescent="0.35">
      <c r="A55" s="17">
        <v>2024</v>
      </c>
      <c r="B55" s="17">
        <v>12</v>
      </c>
      <c r="C55" s="18" t="str">
        <f t="shared" si="0"/>
        <v>202412</v>
      </c>
      <c r="E55" s="14">
        <v>1141</v>
      </c>
      <c r="F55" s="14">
        <v>223</v>
      </c>
      <c r="G55" s="14">
        <v>0</v>
      </c>
      <c r="H55" s="14">
        <v>10</v>
      </c>
      <c r="I55" s="14">
        <v>10</v>
      </c>
      <c r="J55" s="14">
        <v>1</v>
      </c>
      <c r="K55" s="14">
        <v>113</v>
      </c>
      <c r="L55" s="14">
        <v>19</v>
      </c>
      <c r="M55" s="14">
        <v>132</v>
      </c>
      <c r="N55" s="14">
        <v>1317</v>
      </c>
      <c r="O55" s="14">
        <v>636</v>
      </c>
      <c r="P55" s="14">
        <v>1953</v>
      </c>
      <c r="Q55" s="14">
        <v>16</v>
      </c>
      <c r="R55" s="14">
        <v>13</v>
      </c>
      <c r="S55" s="14">
        <v>29</v>
      </c>
      <c r="T55" s="14">
        <v>25</v>
      </c>
      <c r="U55" s="14">
        <f t="shared" si="2"/>
        <v>3514</v>
      </c>
      <c r="W55" s="14">
        <f t="shared" si="11"/>
        <v>917</v>
      </c>
      <c r="X55" s="14">
        <f t="shared" si="11"/>
        <v>184</v>
      </c>
      <c r="Y55" s="14">
        <f t="shared" si="11"/>
        <v>0</v>
      </c>
      <c r="Z55" s="14">
        <f t="shared" si="11"/>
        <v>0</v>
      </c>
      <c r="AA55" s="14">
        <f t="shared" si="11"/>
        <v>0</v>
      </c>
      <c r="AB55" s="14">
        <f t="shared" si="11"/>
        <v>1</v>
      </c>
      <c r="AC55" s="14">
        <f t="shared" si="11"/>
        <v>37</v>
      </c>
      <c r="AD55" s="14">
        <f t="shared" si="11"/>
        <v>5</v>
      </c>
      <c r="AE55" s="14">
        <f t="shared" si="11"/>
        <v>42</v>
      </c>
      <c r="AF55" s="14">
        <f t="shared" si="11"/>
        <v>688</v>
      </c>
      <c r="AG55" s="14">
        <f t="shared" si="11"/>
        <v>74</v>
      </c>
      <c r="AH55" s="14">
        <f t="shared" si="11"/>
        <v>762</v>
      </c>
      <c r="AI55">
        <f t="shared" si="11"/>
        <v>9</v>
      </c>
      <c r="AJ55" s="14">
        <f t="shared" si="11"/>
        <v>2</v>
      </c>
      <c r="AK55" s="14">
        <f t="shared" si="11"/>
        <v>11</v>
      </c>
      <c r="AL55" s="14">
        <f t="shared" si="10"/>
        <v>4</v>
      </c>
      <c r="AM55" s="14">
        <f t="shared" si="4"/>
        <v>1921</v>
      </c>
      <c r="AN55" s="14"/>
      <c r="AO55" s="14">
        <f>Retail_Choice_Allocation!V87</f>
        <v>224</v>
      </c>
      <c r="AP55" s="14">
        <f>Retail_Choice_Allocation!W87</f>
        <v>39</v>
      </c>
      <c r="AQ55" s="14">
        <f>Retail_Choice_Allocation!X87</f>
        <v>0</v>
      </c>
      <c r="AR55" s="14">
        <f>Retail_Choice_Allocation!Y87</f>
        <v>10</v>
      </c>
      <c r="AS55" s="14">
        <f t="shared" si="5"/>
        <v>10</v>
      </c>
      <c r="AT55" s="14">
        <f>Retail_Choice_Allocation!Z87</f>
        <v>0</v>
      </c>
      <c r="AU55" s="14">
        <f>Retail_Choice_Allocation!AA87</f>
        <v>76</v>
      </c>
      <c r="AV55">
        <f>Retail_Choice_Allocation!AB87</f>
        <v>14</v>
      </c>
      <c r="AW55" s="14">
        <f t="shared" si="6"/>
        <v>90</v>
      </c>
      <c r="AX55" s="14">
        <f>Retail_Choice_Allocation!AC87</f>
        <v>629</v>
      </c>
      <c r="AY55" s="14">
        <f>Retail_Choice_Allocation!AD87</f>
        <v>562</v>
      </c>
      <c r="AZ55" s="14">
        <f t="shared" si="7"/>
        <v>1191</v>
      </c>
      <c r="BA55" s="14">
        <f>Retail_Choice_Allocation!AE87</f>
        <v>7</v>
      </c>
      <c r="BB55" s="14">
        <f>Retail_Choice_Allocation!AF87</f>
        <v>11</v>
      </c>
      <c r="BC55" s="14">
        <f t="shared" si="8"/>
        <v>18</v>
      </c>
      <c r="BD55" s="14">
        <f>Retail_Choice_Allocation!AG87</f>
        <v>21</v>
      </c>
      <c r="BE55" s="14">
        <f t="shared" si="9"/>
        <v>1593</v>
      </c>
    </row>
    <row r="56" spans="1:57" x14ac:dyDescent="0.35">
      <c r="A56" s="9">
        <v>2025</v>
      </c>
      <c r="B56" s="9">
        <v>1</v>
      </c>
      <c r="C56" s="10" t="str">
        <f t="shared" si="0"/>
        <v>202501</v>
      </c>
      <c r="D56" s="11"/>
      <c r="E56" s="12">
        <v>1167</v>
      </c>
      <c r="F56" s="12">
        <v>251</v>
      </c>
      <c r="G56" s="12">
        <v>1</v>
      </c>
      <c r="H56" s="12">
        <v>8</v>
      </c>
      <c r="I56" s="12">
        <v>9</v>
      </c>
      <c r="J56" s="12">
        <v>1</v>
      </c>
      <c r="K56" s="12">
        <v>117</v>
      </c>
      <c r="L56" s="12">
        <v>19</v>
      </c>
      <c r="M56" s="12">
        <v>136</v>
      </c>
      <c r="N56" s="12">
        <v>1336</v>
      </c>
      <c r="O56" s="12">
        <v>647</v>
      </c>
      <c r="P56" s="12">
        <v>1983</v>
      </c>
      <c r="Q56" s="12">
        <v>20</v>
      </c>
      <c r="R56" s="12">
        <v>15</v>
      </c>
      <c r="S56" s="12">
        <v>35</v>
      </c>
      <c r="T56" s="12">
        <v>23</v>
      </c>
      <c r="U56" s="12">
        <f t="shared" si="2"/>
        <v>3605</v>
      </c>
      <c r="V56" s="11"/>
      <c r="W56" s="12">
        <f t="shared" si="11"/>
        <v>925</v>
      </c>
      <c r="X56" s="12">
        <f t="shared" si="11"/>
        <v>210</v>
      </c>
      <c r="Y56" s="12">
        <f t="shared" si="11"/>
        <v>0</v>
      </c>
      <c r="Z56" s="12">
        <f t="shared" si="11"/>
        <v>0</v>
      </c>
      <c r="AA56" s="12">
        <f t="shared" si="11"/>
        <v>0</v>
      </c>
      <c r="AB56" s="12">
        <f t="shared" si="11"/>
        <v>1</v>
      </c>
      <c r="AC56" s="12">
        <f t="shared" si="11"/>
        <v>36</v>
      </c>
      <c r="AD56" s="12">
        <f t="shared" si="11"/>
        <v>4</v>
      </c>
      <c r="AE56" s="12">
        <f t="shared" si="11"/>
        <v>40</v>
      </c>
      <c r="AF56" s="12">
        <f t="shared" si="11"/>
        <v>672</v>
      </c>
      <c r="AG56" s="12">
        <f t="shared" si="11"/>
        <v>51</v>
      </c>
      <c r="AH56" s="12">
        <f t="shared" si="11"/>
        <v>723</v>
      </c>
      <c r="AI56" s="11">
        <f t="shared" si="11"/>
        <v>12</v>
      </c>
      <c r="AJ56" s="12">
        <f t="shared" si="11"/>
        <v>4</v>
      </c>
      <c r="AK56" s="12">
        <f t="shared" si="11"/>
        <v>16</v>
      </c>
      <c r="AL56" s="12">
        <f t="shared" si="10"/>
        <v>3</v>
      </c>
      <c r="AM56" s="12">
        <f t="shared" si="4"/>
        <v>1918</v>
      </c>
      <c r="AN56" s="12"/>
      <c r="AO56" s="12">
        <f>Retail_Choice_Allocation!V88</f>
        <v>242</v>
      </c>
      <c r="AP56" s="12">
        <f>Retail_Choice_Allocation!W88</f>
        <v>41</v>
      </c>
      <c r="AQ56" s="12">
        <f>Retail_Choice_Allocation!X88</f>
        <v>1</v>
      </c>
      <c r="AR56" s="12">
        <f>Retail_Choice_Allocation!Y88</f>
        <v>8</v>
      </c>
      <c r="AS56" s="12">
        <f t="shared" si="5"/>
        <v>9</v>
      </c>
      <c r="AT56" s="12">
        <f>Retail_Choice_Allocation!Z88</f>
        <v>0</v>
      </c>
      <c r="AU56" s="12">
        <f>Retail_Choice_Allocation!AA88</f>
        <v>81</v>
      </c>
      <c r="AV56" s="11">
        <f>Retail_Choice_Allocation!AB88</f>
        <v>15</v>
      </c>
      <c r="AW56" s="12">
        <f t="shared" si="6"/>
        <v>96</v>
      </c>
      <c r="AX56" s="12">
        <f>Retail_Choice_Allocation!AC88</f>
        <v>664</v>
      </c>
      <c r="AY56" s="12">
        <f>Retail_Choice_Allocation!AD88</f>
        <v>596</v>
      </c>
      <c r="AZ56" s="12">
        <f t="shared" si="7"/>
        <v>1260</v>
      </c>
      <c r="BA56" s="12">
        <f>Retail_Choice_Allocation!AE88</f>
        <v>8</v>
      </c>
      <c r="BB56" s="12">
        <f>Retail_Choice_Allocation!AF88</f>
        <v>11</v>
      </c>
      <c r="BC56" s="12">
        <f t="shared" si="8"/>
        <v>19</v>
      </c>
      <c r="BD56" s="12">
        <f>Retail_Choice_Allocation!AG88</f>
        <v>20</v>
      </c>
      <c r="BE56" s="12">
        <f t="shared" si="9"/>
        <v>1687</v>
      </c>
    </row>
    <row r="57" spans="1:57" x14ac:dyDescent="0.35">
      <c r="A57" s="9">
        <v>2025</v>
      </c>
      <c r="B57" s="9">
        <v>2</v>
      </c>
      <c r="C57" s="10" t="str">
        <f t="shared" si="0"/>
        <v>202502</v>
      </c>
      <c r="D57" s="11"/>
      <c r="E57" s="12">
        <v>1112</v>
      </c>
      <c r="F57" s="12">
        <v>263</v>
      </c>
      <c r="G57" s="12">
        <v>0</v>
      </c>
      <c r="H57" s="12">
        <v>10</v>
      </c>
      <c r="I57" s="12">
        <v>10</v>
      </c>
      <c r="J57" s="12">
        <v>1</v>
      </c>
      <c r="K57" s="12">
        <v>112</v>
      </c>
      <c r="L57" s="12">
        <v>17</v>
      </c>
      <c r="M57" s="12">
        <v>129</v>
      </c>
      <c r="N57" s="12">
        <v>1306</v>
      </c>
      <c r="O57" s="12">
        <v>643</v>
      </c>
      <c r="P57" s="12">
        <v>1949</v>
      </c>
      <c r="Q57" s="12">
        <v>25</v>
      </c>
      <c r="R57" s="12">
        <v>15</v>
      </c>
      <c r="S57" s="12">
        <v>40</v>
      </c>
      <c r="T57" s="12">
        <v>23</v>
      </c>
      <c r="U57" s="12">
        <f t="shared" si="2"/>
        <v>3527</v>
      </c>
      <c r="V57" s="11"/>
      <c r="W57" s="12">
        <f t="shared" ref="W57:AK73" si="12">E57-AO57</f>
        <v>875</v>
      </c>
      <c r="X57" s="12">
        <f t="shared" si="12"/>
        <v>222</v>
      </c>
      <c r="Y57" s="12">
        <f t="shared" si="12"/>
        <v>0</v>
      </c>
      <c r="Z57" s="12">
        <f t="shared" si="12"/>
        <v>0</v>
      </c>
      <c r="AA57" s="12">
        <f t="shared" si="12"/>
        <v>0</v>
      </c>
      <c r="AB57" s="12">
        <f t="shared" si="12"/>
        <v>1</v>
      </c>
      <c r="AC57" s="12">
        <f t="shared" si="12"/>
        <v>33</v>
      </c>
      <c r="AD57" s="12">
        <f t="shared" si="12"/>
        <v>3</v>
      </c>
      <c r="AE57" s="12">
        <f t="shared" si="12"/>
        <v>36</v>
      </c>
      <c r="AF57" s="12">
        <f t="shared" si="12"/>
        <v>656</v>
      </c>
      <c r="AG57" s="12">
        <f t="shared" si="12"/>
        <v>59</v>
      </c>
      <c r="AH57" s="12">
        <f t="shared" si="12"/>
        <v>715</v>
      </c>
      <c r="AI57" s="11">
        <f t="shared" si="12"/>
        <v>17</v>
      </c>
      <c r="AJ57" s="12">
        <f t="shared" si="12"/>
        <v>4</v>
      </c>
      <c r="AK57" s="12">
        <f t="shared" si="12"/>
        <v>21</v>
      </c>
      <c r="AL57" s="12">
        <f t="shared" si="10"/>
        <v>3</v>
      </c>
      <c r="AM57" s="12">
        <f t="shared" si="4"/>
        <v>1873</v>
      </c>
      <c r="AN57" s="12"/>
      <c r="AO57" s="12">
        <f>Retail_Choice_Allocation!V89</f>
        <v>237</v>
      </c>
      <c r="AP57" s="12">
        <f>Retail_Choice_Allocation!W89</f>
        <v>41</v>
      </c>
      <c r="AQ57" s="12">
        <f>Retail_Choice_Allocation!X89</f>
        <v>0</v>
      </c>
      <c r="AR57" s="12">
        <f>Retail_Choice_Allocation!Y89</f>
        <v>10</v>
      </c>
      <c r="AS57" s="12">
        <f t="shared" si="5"/>
        <v>10</v>
      </c>
      <c r="AT57" s="12">
        <f>Retail_Choice_Allocation!Z89</f>
        <v>0</v>
      </c>
      <c r="AU57" s="12">
        <f>Retail_Choice_Allocation!AA89</f>
        <v>79</v>
      </c>
      <c r="AV57" s="11">
        <f>Retail_Choice_Allocation!AB89</f>
        <v>14</v>
      </c>
      <c r="AW57" s="12">
        <f t="shared" si="6"/>
        <v>93</v>
      </c>
      <c r="AX57" s="12">
        <f>Retail_Choice_Allocation!AC89</f>
        <v>650</v>
      </c>
      <c r="AY57" s="12">
        <f>Retail_Choice_Allocation!AD89</f>
        <v>584</v>
      </c>
      <c r="AZ57" s="12">
        <f t="shared" si="7"/>
        <v>1234</v>
      </c>
      <c r="BA57" s="12">
        <f>Retail_Choice_Allocation!AE89</f>
        <v>8</v>
      </c>
      <c r="BB57" s="12">
        <f>Retail_Choice_Allocation!AF89</f>
        <v>11</v>
      </c>
      <c r="BC57" s="12">
        <f t="shared" si="8"/>
        <v>19</v>
      </c>
      <c r="BD57" s="12">
        <f>Retail_Choice_Allocation!AG89</f>
        <v>20</v>
      </c>
      <c r="BE57" s="12">
        <f t="shared" si="9"/>
        <v>1654</v>
      </c>
    </row>
    <row r="58" spans="1:57" x14ac:dyDescent="0.35">
      <c r="A58" s="9">
        <v>2025</v>
      </c>
      <c r="B58" s="9">
        <v>3</v>
      </c>
      <c r="C58" s="10" t="str">
        <f t="shared" si="0"/>
        <v>202503</v>
      </c>
      <c r="D58" s="11"/>
      <c r="E58" s="12">
        <v>1009</v>
      </c>
      <c r="F58" s="12">
        <v>236</v>
      </c>
      <c r="G58" s="12">
        <v>0</v>
      </c>
      <c r="H58" s="12">
        <v>10</v>
      </c>
      <c r="I58" s="12">
        <v>10</v>
      </c>
      <c r="J58" s="12">
        <v>1</v>
      </c>
      <c r="K58" s="12">
        <v>102</v>
      </c>
      <c r="L58" s="12">
        <v>18</v>
      </c>
      <c r="M58" s="12">
        <v>120</v>
      </c>
      <c r="N58" s="12">
        <v>1246</v>
      </c>
      <c r="O58" s="12">
        <v>611</v>
      </c>
      <c r="P58" s="12">
        <v>1857</v>
      </c>
      <c r="Q58" s="12">
        <v>19</v>
      </c>
      <c r="R58" s="12">
        <v>12</v>
      </c>
      <c r="S58" s="12">
        <v>31</v>
      </c>
      <c r="T58" s="12">
        <v>25</v>
      </c>
      <c r="U58" s="12">
        <f t="shared" si="2"/>
        <v>3289</v>
      </c>
      <c r="V58" s="11"/>
      <c r="W58" s="12">
        <f t="shared" si="12"/>
        <v>785</v>
      </c>
      <c r="X58" s="12">
        <f t="shared" si="12"/>
        <v>198</v>
      </c>
      <c r="Y58" s="12">
        <f t="shared" si="12"/>
        <v>0</v>
      </c>
      <c r="Z58" s="12">
        <f t="shared" si="12"/>
        <v>0</v>
      </c>
      <c r="AA58" s="12">
        <f t="shared" si="12"/>
        <v>0</v>
      </c>
      <c r="AB58" s="12">
        <f t="shared" si="12"/>
        <v>1</v>
      </c>
      <c r="AC58" s="12">
        <f t="shared" si="12"/>
        <v>27</v>
      </c>
      <c r="AD58" s="12">
        <f t="shared" si="12"/>
        <v>5</v>
      </c>
      <c r="AE58" s="12">
        <f t="shared" si="12"/>
        <v>32</v>
      </c>
      <c r="AF58" s="12">
        <f t="shared" si="12"/>
        <v>631</v>
      </c>
      <c r="AG58" s="12">
        <f t="shared" si="12"/>
        <v>58</v>
      </c>
      <c r="AH58" s="12">
        <f t="shared" si="12"/>
        <v>689</v>
      </c>
      <c r="AI58" s="11">
        <f t="shared" si="12"/>
        <v>12</v>
      </c>
      <c r="AJ58" s="12">
        <f t="shared" si="12"/>
        <v>2</v>
      </c>
      <c r="AK58" s="12">
        <f t="shared" si="12"/>
        <v>14</v>
      </c>
      <c r="AL58" s="12">
        <f t="shared" si="10"/>
        <v>2</v>
      </c>
      <c r="AM58" s="12">
        <f t="shared" si="4"/>
        <v>1721</v>
      </c>
      <c r="AN58" s="12"/>
      <c r="AO58" s="12">
        <f>Retail_Choice_Allocation!V90</f>
        <v>224</v>
      </c>
      <c r="AP58" s="12">
        <f>Retail_Choice_Allocation!W90</f>
        <v>38</v>
      </c>
      <c r="AQ58" s="12">
        <f>Retail_Choice_Allocation!X90</f>
        <v>0</v>
      </c>
      <c r="AR58" s="12">
        <f>Retail_Choice_Allocation!Y90</f>
        <v>10</v>
      </c>
      <c r="AS58" s="12">
        <f t="shared" si="5"/>
        <v>10</v>
      </c>
      <c r="AT58" s="12">
        <f>Retail_Choice_Allocation!Z90</f>
        <v>0</v>
      </c>
      <c r="AU58" s="12">
        <f>Retail_Choice_Allocation!AA90</f>
        <v>75</v>
      </c>
      <c r="AV58" s="11">
        <f>Retail_Choice_Allocation!AB90</f>
        <v>13</v>
      </c>
      <c r="AW58" s="12">
        <f t="shared" si="6"/>
        <v>88</v>
      </c>
      <c r="AX58" s="12">
        <f>Retail_Choice_Allocation!AC90</f>
        <v>615</v>
      </c>
      <c r="AY58" s="12">
        <f>Retail_Choice_Allocation!AD90</f>
        <v>553</v>
      </c>
      <c r="AZ58" s="12">
        <f t="shared" si="7"/>
        <v>1168</v>
      </c>
      <c r="BA58" s="12">
        <f>Retail_Choice_Allocation!AE90</f>
        <v>7</v>
      </c>
      <c r="BB58" s="12">
        <f>Retail_Choice_Allocation!AF90</f>
        <v>10</v>
      </c>
      <c r="BC58" s="12">
        <f t="shared" si="8"/>
        <v>17</v>
      </c>
      <c r="BD58" s="12">
        <f>Retail_Choice_Allocation!AG90</f>
        <v>23</v>
      </c>
      <c r="BE58" s="12">
        <f t="shared" si="9"/>
        <v>1568</v>
      </c>
    </row>
    <row r="59" spans="1:57" x14ac:dyDescent="0.35">
      <c r="A59" s="9">
        <v>2025</v>
      </c>
      <c r="B59" s="9">
        <v>4</v>
      </c>
      <c r="C59" s="10" t="str">
        <f t="shared" si="0"/>
        <v>202504</v>
      </c>
      <c r="D59" s="11"/>
      <c r="E59" s="12">
        <v>910</v>
      </c>
      <c r="F59" s="12">
        <v>212</v>
      </c>
      <c r="G59" s="12">
        <v>0</v>
      </c>
      <c r="H59" s="12">
        <v>9</v>
      </c>
      <c r="I59" s="12">
        <v>9</v>
      </c>
      <c r="J59" s="12">
        <v>1</v>
      </c>
      <c r="K59" s="12">
        <v>94</v>
      </c>
      <c r="L59" s="12">
        <v>18</v>
      </c>
      <c r="M59" s="12">
        <v>112</v>
      </c>
      <c r="N59" s="12">
        <v>1180</v>
      </c>
      <c r="O59" s="12">
        <v>574</v>
      </c>
      <c r="P59" s="12">
        <v>1754</v>
      </c>
      <c r="Q59" s="12">
        <v>15</v>
      </c>
      <c r="R59" s="12">
        <v>11</v>
      </c>
      <c r="S59" s="12">
        <v>26</v>
      </c>
      <c r="T59" s="12">
        <v>25</v>
      </c>
      <c r="U59" s="12">
        <f t="shared" si="2"/>
        <v>3049</v>
      </c>
      <c r="V59" s="11"/>
      <c r="W59" s="12">
        <f t="shared" si="12"/>
        <v>700</v>
      </c>
      <c r="X59" s="12">
        <f t="shared" si="12"/>
        <v>176</v>
      </c>
      <c r="Y59" s="12">
        <f t="shared" si="12"/>
        <v>0</v>
      </c>
      <c r="Z59" s="12">
        <f t="shared" si="12"/>
        <v>0</v>
      </c>
      <c r="AA59" s="12">
        <f t="shared" si="12"/>
        <v>0</v>
      </c>
      <c r="AB59" s="12">
        <f t="shared" si="12"/>
        <v>1</v>
      </c>
      <c r="AC59" s="12">
        <f t="shared" si="12"/>
        <v>24</v>
      </c>
      <c r="AD59" s="12">
        <f t="shared" si="12"/>
        <v>5</v>
      </c>
      <c r="AE59" s="12">
        <f t="shared" si="12"/>
        <v>29</v>
      </c>
      <c r="AF59" s="12">
        <f t="shared" si="12"/>
        <v>606</v>
      </c>
      <c r="AG59" s="12">
        <f t="shared" si="12"/>
        <v>59</v>
      </c>
      <c r="AH59" s="12">
        <f t="shared" si="12"/>
        <v>665</v>
      </c>
      <c r="AI59" s="11">
        <f t="shared" si="12"/>
        <v>8</v>
      </c>
      <c r="AJ59" s="12">
        <f t="shared" si="12"/>
        <v>1</v>
      </c>
      <c r="AK59" s="12">
        <f t="shared" si="12"/>
        <v>9</v>
      </c>
      <c r="AL59" s="12">
        <f t="shared" si="10"/>
        <v>3</v>
      </c>
      <c r="AM59" s="12">
        <f t="shared" si="4"/>
        <v>1583</v>
      </c>
      <c r="AN59" s="12"/>
      <c r="AO59" s="12">
        <f>Retail_Choice_Allocation!V91</f>
        <v>210</v>
      </c>
      <c r="AP59" s="12">
        <f>Retail_Choice_Allocation!W91</f>
        <v>36</v>
      </c>
      <c r="AQ59" s="12">
        <f>Retail_Choice_Allocation!X91</f>
        <v>0</v>
      </c>
      <c r="AR59" s="12">
        <f>Retail_Choice_Allocation!Y91</f>
        <v>9</v>
      </c>
      <c r="AS59" s="12">
        <f t="shared" si="5"/>
        <v>9</v>
      </c>
      <c r="AT59" s="12">
        <f>Retail_Choice_Allocation!Z91</f>
        <v>0</v>
      </c>
      <c r="AU59" s="12">
        <f>Retail_Choice_Allocation!AA91</f>
        <v>70</v>
      </c>
      <c r="AV59" s="11">
        <f>Retail_Choice_Allocation!AB91</f>
        <v>13</v>
      </c>
      <c r="AW59" s="12">
        <f t="shared" si="6"/>
        <v>83</v>
      </c>
      <c r="AX59" s="12">
        <f>Retail_Choice_Allocation!AC91</f>
        <v>574</v>
      </c>
      <c r="AY59" s="12">
        <f>Retail_Choice_Allocation!AD91</f>
        <v>515</v>
      </c>
      <c r="AZ59" s="12">
        <f t="shared" si="7"/>
        <v>1089</v>
      </c>
      <c r="BA59" s="12">
        <f>Retail_Choice_Allocation!AE91</f>
        <v>7</v>
      </c>
      <c r="BB59" s="12">
        <f>Retail_Choice_Allocation!AF91</f>
        <v>10</v>
      </c>
      <c r="BC59" s="12">
        <f t="shared" si="8"/>
        <v>17</v>
      </c>
      <c r="BD59" s="12">
        <f>Retail_Choice_Allocation!AG91</f>
        <v>22</v>
      </c>
      <c r="BE59" s="12">
        <f t="shared" si="9"/>
        <v>1466</v>
      </c>
    </row>
    <row r="60" spans="1:57" x14ac:dyDescent="0.35">
      <c r="A60" s="9">
        <v>2025</v>
      </c>
      <c r="B60" s="9">
        <v>5</v>
      </c>
      <c r="C60" s="10" t="str">
        <f t="shared" si="0"/>
        <v>202505</v>
      </c>
      <c r="D60" s="11"/>
      <c r="E60" s="12">
        <v>912</v>
      </c>
      <c r="F60" s="12">
        <v>195</v>
      </c>
      <c r="G60" s="12">
        <v>0</v>
      </c>
      <c r="H60" s="12">
        <v>8</v>
      </c>
      <c r="I60" s="12">
        <v>8</v>
      </c>
      <c r="J60" s="12">
        <v>1</v>
      </c>
      <c r="K60" s="12">
        <v>100</v>
      </c>
      <c r="L60" s="12">
        <v>16</v>
      </c>
      <c r="M60" s="12">
        <v>116</v>
      </c>
      <c r="N60" s="12">
        <v>1182</v>
      </c>
      <c r="O60" s="12">
        <v>556</v>
      </c>
      <c r="P60" s="12">
        <v>1738</v>
      </c>
      <c r="Q60" s="12">
        <v>7</v>
      </c>
      <c r="R60" s="12">
        <v>10</v>
      </c>
      <c r="S60" s="12">
        <v>17</v>
      </c>
      <c r="T60" s="12">
        <v>30</v>
      </c>
      <c r="U60" s="12">
        <f t="shared" si="2"/>
        <v>3017</v>
      </c>
      <c r="V60" s="11"/>
      <c r="W60" s="12">
        <f t="shared" si="12"/>
        <v>713</v>
      </c>
      <c r="X60" s="12">
        <f t="shared" si="12"/>
        <v>161</v>
      </c>
      <c r="Y60" s="12">
        <f t="shared" si="12"/>
        <v>0</v>
      </c>
      <c r="Z60" s="12">
        <f t="shared" si="12"/>
        <v>0</v>
      </c>
      <c r="AA60" s="12">
        <f t="shared" si="12"/>
        <v>0</v>
      </c>
      <c r="AB60" s="12">
        <f t="shared" si="12"/>
        <v>1</v>
      </c>
      <c r="AC60" s="12">
        <f t="shared" si="12"/>
        <v>34</v>
      </c>
      <c r="AD60" s="12">
        <f t="shared" si="12"/>
        <v>4</v>
      </c>
      <c r="AE60" s="12">
        <f t="shared" si="12"/>
        <v>38</v>
      </c>
      <c r="AF60" s="12">
        <f t="shared" si="12"/>
        <v>633</v>
      </c>
      <c r="AG60" s="12">
        <f t="shared" si="12"/>
        <v>65</v>
      </c>
      <c r="AH60" s="12">
        <f t="shared" si="12"/>
        <v>698</v>
      </c>
      <c r="AI60" s="11">
        <f t="shared" si="12"/>
        <v>1</v>
      </c>
      <c r="AJ60" s="12">
        <f t="shared" si="12"/>
        <v>1</v>
      </c>
      <c r="AK60" s="12">
        <f t="shared" si="12"/>
        <v>2</v>
      </c>
      <c r="AL60" s="12">
        <f t="shared" si="10"/>
        <v>3</v>
      </c>
      <c r="AM60" s="12">
        <f t="shared" si="4"/>
        <v>1616</v>
      </c>
      <c r="AN60" s="12"/>
      <c r="AO60" s="12">
        <f>Retail_Choice_Allocation!V92</f>
        <v>199</v>
      </c>
      <c r="AP60" s="12">
        <f>Retail_Choice_Allocation!W92</f>
        <v>34</v>
      </c>
      <c r="AQ60" s="12">
        <f>Retail_Choice_Allocation!X92</f>
        <v>0</v>
      </c>
      <c r="AR60" s="12">
        <f>Retail_Choice_Allocation!Y92</f>
        <v>8</v>
      </c>
      <c r="AS60" s="12">
        <f t="shared" si="5"/>
        <v>8</v>
      </c>
      <c r="AT60" s="12">
        <f>Retail_Choice_Allocation!Z92</f>
        <v>0</v>
      </c>
      <c r="AU60" s="12">
        <f>Retail_Choice_Allocation!AA92</f>
        <v>66</v>
      </c>
      <c r="AV60" s="11">
        <f>Retail_Choice_Allocation!AB92</f>
        <v>12</v>
      </c>
      <c r="AW60" s="12">
        <f t="shared" si="6"/>
        <v>78</v>
      </c>
      <c r="AX60" s="12">
        <f>Retail_Choice_Allocation!AC92</f>
        <v>549</v>
      </c>
      <c r="AY60" s="12">
        <f>Retail_Choice_Allocation!AD92</f>
        <v>491</v>
      </c>
      <c r="AZ60" s="12">
        <f t="shared" si="7"/>
        <v>1040</v>
      </c>
      <c r="BA60" s="12">
        <f>Retail_Choice_Allocation!AE92</f>
        <v>6</v>
      </c>
      <c r="BB60" s="12">
        <f>Retail_Choice_Allocation!AF92</f>
        <v>9</v>
      </c>
      <c r="BC60" s="12">
        <f t="shared" si="8"/>
        <v>15</v>
      </c>
      <c r="BD60" s="12">
        <f>Retail_Choice_Allocation!AG92</f>
        <v>27</v>
      </c>
      <c r="BE60" s="12">
        <f t="shared" si="9"/>
        <v>1401</v>
      </c>
    </row>
    <row r="61" spans="1:57" x14ac:dyDescent="0.35">
      <c r="A61" s="9">
        <v>2025</v>
      </c>
      <c r="B61" s="9">
        <v>6</v>
      </c>
      <c r="C61" s="10" t="str">
        <f t="shared" si="0"/>
        <v>202506</v>
      </c>
      <c r="D61" s="11"/>
      <c r="E61" s="12">
        <v>1131</v>
      </c>
      <c r="F61" s="12">
        <v>210</v>
      </c>
      <c r="G61" s="12">
        <v>0</v>
      </c>
      <c r="H61" s="12">
        <v>8</v>
      </c>
      <c r="I61" s="12">
        <v>8</v>
      </c>
      <c r="J61" s="12">
        <v>1</v>
      </c>
      <c r="K61" s="12">
        <v>120</v>
      </c>
      <c r="L61" s="12">
        <v>22</v>
      </c>
      <c r="M61" s="12">
        <v>142</v>
      </c>
      <c r="N61" s="12">
        <v>1314</v>
      </c>
      <c r="O61" s="12">
        <v>649</v>
      </c>
      <c r="P61" s="12">
        <v>1963</v>
      </c>
      <c r="Q61" s="12">
        <v>8</v>
      </c>
      <c r="R61" s="12">
        <v>11</v>
      </c>
      <c r="S61" s="12">
        <v>19</v>
      </c>
      <c r="T61" s="12">
        <v>31</v>
      </c>
      <c r="U61" s="12">
        <f t="shared" si="2"/>
        <v>3505</v>
      </c>
      <c r="V61" s="11"/>
      <c r="W61" s="12">
        <f t="shared" si="12"/>
        <v>898</v>
      </c>
      <c r="X61" s="12">
        <f t="shared" si="12"/>
        <v>170</v>
      </c>
      <c r="Y61" s="12">
        <f t="shared" si="12"/>
        <v>0</v>
      </c>
      <c r="Z61" s="12">
        <f t="shared" si="12"/>
        <v>0</v>
      </c>
      <c r="AA61" s="12">
        <f t="shared" si="12"/>
        <v>0</v>
      </c>
      <c r="AB61" s="12">
        <f t="shared" si="12"/>
        <v>1</v>
      </c>
      <c r="AC61" s="12">
        <f t="shared" si="12"/>
        <v>42</v>
      </c>
      <c r="AD61" s="12">
        <f t="shared" si="12"/>
        <v>8</v>
      </c>
      <c r="AE61" s="12">
        <f t="shared" si="12"/>
        <v>50</v>
      </c>
      <c r="AF61" s="12">
        <f t="shared" si="12"/>
        <v>673</v>
      </c>
      <c r="AG61" s="12">
        <f t="shared" si="12"/>
        <v>73</v>
      </c>
      <c r="AH61" s="12">
        <f t="shared" si="12"/>
        <v>746</v>
      </c>
      <c r="AI61" s="11">
        <f t="shared" si="12"/>
        <v>1</v>
      </c>
      <c r="AJ61" s="12">
        <f t="shared" si="12"/>
        <v>1</v>
      </c>
      <c r="AK61" s="12">
        <f t="shared" si="12"/>
        <v>2</v>
      </c>
      <c r="AL61" s="12">
        <f t="shared" si="10"/>
        <v>5</v>
      </c>
      <c r="AM61" s="12">
        <f t="shared" si="4"/>
        <v>1872</v>
      </c>
      <c r="AN61" s="12"/>
      <c r="AO61" s="12">
        <f>Retail_Choice_Allocation!V93</f>
        <v>233</v>
      </c>
      <c r="AP61" s="12">
        <f>Retail_Choice_Allocation!W93</f>
        <v>40</v>
      </c>
      <c r="AQ61" s="12">
        <f>Retail_Choice_Allocation!X93</f>
        <v>0</v>
      </c>
      <c r="AR61" s="12">
        <f>Retail_Choice_Allocation!Y93</f>
        <v>8</v>
      </c>
      <c r="AS61" s="12">
        <f t="shared" si="5"/>
        <v>8</v>
      </c>
      <c r="AT61" s="12">
        <f>Retail_Choice_Allocation!Z93</f>
        <v>0</v>
      </c>
      <c r="AU61" s="12">
        <f>Retail_Choice_Allocation!AA93</f>
        <v>78</v>
      </c>
      <c r="AV61" s="11">
        <f>Retail_Choice_Allocation!AB93</f>
        <v>14</v>
      </c>
      <c r="AW61" s="12">
        <f t="shared" si="6"/>
        <v>92</v>
      </c>
      <c r="AX61" s="12">
        <f>Retail_Choice_Allocation!AC93</f>
        <v>641</v>
      </c>
      <c r="AY61" s="12">
        <f>Retail_Choice_Allocation!AD93</f>
        <v>576</v>
      </c>
      <c r="AZ61" s="12">
        <f t="shared" si="7"/>
        <v>1217</v>
      </c>
      <c r="BA61" s="12">
        <f>Retail_Choice_Allocation!AE93</f>
        <v>7</v>
      </c>
      <c r="BB61" s="12">
        <f>Retail_Choice_Allocation!AF93</f>
        <v>10</v>
      </c>
      <c r="BC61" s="12">
        <f t="shared" si="8"/>
        <v>17</v>
      </c>
      <c r="BD61" s="12">
        <f>Retail_Choice_Allocation!AG93</f>
        <v>26</v>
      </c>
      <c r="BE61" s="12">
        <f t="shared" si="9"/>
        <v>1633</v>
      </c>
    </row>
    <row r="62" spans="1:57" x14ac:dyDescent="0.35">
      <c r="A62" s="9">
        <v>2025</v>
      </c>
      <c r="B62" s="9">
        <v>7</v>
      </c>
      <c r="C62" s="10" t="str">
        <f t="shared" si="0"/>
        <v>202507</v>
      </c>
      <c r="D62" s="11"/>
      <c r="E62" s="12">
        <v>1623</v>
      </c>
      <c r="F62" s="12">
        <v>227</v>
      </c>
      <c r="G62" s="12">
        <v>0</v>
      </c>
      <c r="H62" s="12">
        <v>9</v>
      </c>
      <c r="I62" s="12">
        <v>9</v>
      </c>
      <c r="J62" s="12">
        <v>1</v>
      </c>
      <c r="K62" s="12">
        <v>159</v>
      </c>
      <c r="L62" s="12">
        <v>21</v>
      </c>
      <c r="M62" s="12">
        <v>180</v>
      </c>
      <c r="N62" s="12">
        <v>1408</v>
      </c>
      <c r="O62" s="12">
        <v>752</v>
      </c>
      <c r="P62" s="12">
        <v>2160</v>
      </c>
      <c r="Q62" s="12">
        <v>9</v>
      </c>
      <c r="R62" s="12">
        <v>10</v>
      </c>
      <c r="S62" s="12">
        <v>19</v>
      </c>
      <c r="T62" s="12">
        <v>34</v>
      </c>
      <c r="U62" s="12">
        <f t="shared" si="2"/>
        <v>4253</v>
      </c>
      <c r="V62" s="11"/>
      <c r="W62" s="12">
        <f t="shared" si="12"/>
        <v>1347</v>
      </c>
      <c r="X62" s="12">
        <f t="shared" si="12"/>
        <v>180</v>
      </c>
      <c r="Y62" s="12">
        <f t="shared" si="12"/>
        <v>0</v>
      </c>
      <c r="Z62" s="12">
        <f t="shared" si="12"/>
        <v>0</v>
      </c>
      <c r="AA62" s="12">
        <f t="shared" si="12"/>
        <v>0</v>
      </c>
      <c r="AB62" s="12">
        <f t="shared" si="12"/>
        <v>1</v>
      </c>
      <c r="AC62" s="12">
        <f t="shared" si="12"/>
        <v>67</v>
      </c>
      <c r="AD62" s="12">
        <f t="shared" si="12"/>
        <v>4</v>
      </c>
      <c r="AE62" s="12">
        <f t="shared" si="12"/>
        <v>71</v>
      </c>
      <c r="AF62" s="12">
        <f t="shared" si="12"/>
        <v>651</v>
      </c>
      <c r="AG62" s="12">
        <f t="shared" si="12"/>
        <v>71</v>
      </c>
      <c r="AH62" s="12">
        <f t="shared" si="12"/>
        <v>722</v>
      </c>
      <c r="AI62" s="11">
        <f t="shared" si="12"/>
        <v>0</v>
      </c>
      <c r="AJ62" s="12">
        <f t="shared" si="12"/>
        <v>0</v>
      </c>
      <c r="AK62" s="12">
        <f t="shared" si="12"/>
        <v>0</v>
      </c>
      <c r="AL62" s="12">
        <f t="shared" si="10"/>
        <v>3</v>
      </c>
      <c r="AM62" s="12">
        <f t="shared" si="4"/>
        <v>2324</v>
      </c>
      <c r="AN62" s="12"/>
      <c r="AO62" s="12">
        <f>Retail_Choice_Allocation!V94</f>
        <v>276</v>
      </c>
      <c r="AP62" s="12">
        <f>Retail_Choice_Allocation!W94</f>
        <v>47</v>
      </c>
      <c r="AQ62" s="12">
        <f>Retail_Choice_Allocation!X94</f>
        <v>0</v>
      </c>
      <c r="AR62" s="12">
        <f>Retail_Choice_Allocation!Y94</f>
        <v>9</v>
      </c>
      <c r="AS62" s="12">
        <f t="shared" si="5"/>
        <v>9</v>
      </c>
      <c r="AT62" s="12">
        <f>Retail_Choice_Allocation!Z94</f>
        <v>0</v>
      </c>
      <c r="AU62" s="12">
        <f>Retail_Choice_Allocation!AA94</f>
        <v>92</v>
      </c>
      <c r="AV62" s="11">
        <f>Retail_Choice_Allocation!AB94</f>
        <v>17</v>
      </c>
      <c r="AW62" s="12">
        <f t="shared" si="6"/>
        <v>109</v>
      </c>
      <c r="AX62" s="12">
        <f>Retail_Choice_Allocation!AC94</f>
        <v>757</v>
      </c>
      <c r="AY62" s="12">
        <f>Retail_Choice_Allocation!AD94</f>
        <v>681</v>
      </c>
      <c r="AZ62" s="12">
        <f t="shared" si="7"/>
        <v>1438</v>
      </c>
      <c r="BA62" s="12">
        <f>Retail_Choice_Allocation!AE94</f>
        <v>9</v>
      </c>
      <c r="BB62" s="12">
        <f>Retail_Choice_Allocation!AF94</f>
        <v>10</v>
      </c>
      <c r="BC62" s="12">
        <f t="shared" si="8"/>
        <v>19</v>
      </c>
      <c r="BD62" s="12">
        <f>Retail_Choice_Allocation!AG94</f>
        <v>31</v>
      </c>
      <c r="BE62" s="12">
        <f t="shared" si="9"/>
        <v>1929</v>
      </c>
    </row>
    <row r="63" spans="1:57" x14ac:dyDescent="0.35">
      <c r="A63" s="9">
        <v>2025</v>
      </c>
      <c r="B63" s="9">
        <v>8</v>
      </c>
      <c r="C63" s="10" t="str">
        <f t="shared" si="0"/>
        <v>202508</v>
      </c>
      <c r="D63" s="11"/>
      <c r="E63" s="12">
        <v>1681</v>
      </c>
      <c r="F63" s="12">
        <v>239</v>
      </c>
      <c r="G63" s="12">
        <v>0</v>
      </c>
      <c r="H63" s="12">
        <v>9</v>
      </c>
      <c r="I63" s="12">
        <v>9</v>
      </c>
      <c r="J63" s="12">
        <v>0</v>
      </c>
      <c r="K63" s="12">
        <v>173</v>
      </c>
      <c r="L63" s="12">
        <v>24</v>
      </c>
      <c r="M63" s="12">
        <v>197</v>
      </c>
      <c r="N63" s="12">
        <v>1439</v>
      </c>
      <c r="O63" s="12">
        <v>769</v>
      </c>
      <c r="P63" s="12">
        <v>2208</v>
      </c>
      <c r="Q63" s="12">
        <v>10</v>
      </c>
      <c r="R63" s="12">
        <v>12</v>
      </c>
      <c r="S63" s="12">
        <v>22</v>
      </c>
      <c r="T63" s="12">
        <v>34</v>
      </c>
      <c r="U63" s="12">
        <f t="shared" si="2"/>
        <v>4390</v>
      </c>
      <c r="V63" s="11"/>
      <c r="W63" s="12">
        <f t="shared" si="12"/>
        <v>1397</v>
      </c>
      <c r="X63" s="12">
        <f t="shared" si="12"/>
        <v>190</v>
      </c>
      <c r="Y63" s="12">
        <f t="shared" si="12"/>
        <v>0</v>
      </c>
      <c r="Z63" s="12">
        <f t="shared" si="12"/>
        <v>0</v>
      </c>
      <c r="AA63" s="12">
        <f t="shared" si="12"/>
        <v>0</v>
      </c>
      <c r="AB63" s="12">
        <f t="shared" si="12"/>
        <v>0</v>
      </c>
      <c r="AC63" s="12">
        <f t="shared" si="12"/>
        <v>78</v>
      </c>
      <c r="AD63" s="12">
        <f t="shared" si="12"/>
        <v>7</v>
      </c>
      <c r="AE63" s="12">
        <f t="shared" si="12"/>
        <v>85</v>
      </c>
      <c r="AF63" s="12">
        <f t="shared" si="12"/>
        <v>660</v>
      </c>
      <c r="AG63" s="12">
        <f t="shared" si="12"/>
        <v>69</v>
      </c>
      <c r="AH63" s="12">
        <f t="shared" si="12"/>
        <v>729</v>
      </c>
      <c r="AI63" s="11">
        <f t="shared" si="12"/>
        <v>1</v>
      </c>
      <c r="AJ63" s="12">
        <f t="shared" si="12"/>
        <v>0</v>
      </c>
      <c r="AK63" s="12">
        <f t="shared" si="12"/>
        <v>1</v>
      </c>
      <c r="AL63" s="12">
        <f t="shared" si="10"/>
        <v>4</v>
      </c>
      <c r="AM63" s="12">
        <f t="shared" si="4"/>
        <v>2406</v>
      </c>
      <c r="AN63" s="12"/>
      <c r="AO63" s="12">
        <f>Retail_Choice_Allocation!V95</f>
        <v>284</v>
      </c>
      <c r="AP63" s="12">
        <f>Retail_Choice_Allocation!W95</f>
        <v>49</v>
      </c>
      <c r="AQ63" s="12">
        <f>Retail_Choice_Allocation!X95</f>
        <v>0</v>
      </c>
      <c r="AR63" s="12">
        <f>Retail_Choice_Allocation!Y95</f>
        <v>9</v>
      </c>
      <c r="AS63" s="12">
        <f t="shared" si="5"/>
        <v>9</v>
      </c>
      <c r="AT63" s="12">
        <f>Retail_Choice_Allocation!Z95</f>
        <v>0</v>
      </c>
      <c r="AU63" s="12">
        <f>Retail_Choice_Allocation!AA95</f>
        <v>95</v>
      </c>
      <c r="AV63" s="11">
        <f>Retail_Choice_Allocation!AB95</f>
        <v>17</v>
      </c>
      <c r="AW63" s="12">
        <f t="shared" si="6"/>
        <v>112</v>
      </c>
      <c r="AX63" s="12">
        <f>Retail_Choice_Allocation!AC95</f>
        <v>779</v>
      </c>
      <c r="AY63" s="12">
        <f>Retail_Choice_Allocation!AD95</f>
        <v>700</v>
      </c>
      <c r="AZ63" s="12">
        <f t="shared" si="7"/>
        <v>1479</v>
      </c>
      <c r="BA63" s="12">
        <f>Retail_Choice_Allocation!AE95</f>
        <v>9</v>
      </c>
      <c r="BB63" s="12">
        <f>Retail_Choice_Allocation!AF95</f>
        <v>12</v>
      </c>
      <c r="BC63" s="12">
        <f t="shared" si="8"/>
        <v>21</v>
      </c>
      <c r="BD63" s="12">
        <f>Retail_Choice_Allocation!AG95</f>
        <v>30</v>
      </c>
      <c r="BE63" s="12">
        <f t="shared" si="9"/>
        <v>1984</v>
      </c>
    </row>
    <row r="64" spans="1:57" x14ac:dyDescent="0.35">
      <c r="A64" s="9">
        <v>2025</v>
      </c>
      <c r="B64" s="9">
        <v>9</v>
      </c>
      <c r="C64" s="10" t="str">
        <f t="shared" si="0"/>
        <v>202509</v>
      </c>
      <c r="D64" s="11"/>
      <c r="E64" s="12">
        <v>1524</v>
      </c>
      <c r="F64" s="12">
        <v>230</v>
      </c>
      <c r="G64" s="12">
        <v>0</v>
      </c>
      <c r="H64" s="12">
        <v>9</v>
      </c>
      <c r="I64" s="12">
        <v>9</v>
      </c>
      <c r="J64" s="12">
        <v>1</v>
      </c>
      <c r="K64" s="12">
        <v>163</v>
      </c>
      <c r="L64" s="12">
        <v>23</v>
      </c>
      <c r="M64" s="12">
        <v>186</v>
      </c>
      <c r="N64" s="12">
        <v>1441</v>
      </c>
      <c r="O64" s="12">
        <v>746</v>
      </c>
      <c r="P64" s="12">
        <v>2187</v>
      </c>
      <c r="Q64" s="12">
        <v>8</v>
      </c>
      <c r="R64" s="12">
        <v>10</v>
      </c>
      <c r="S64" s="12">
        <v>18</v>
      </c>
      <c r="T64" s="12">
        <v>29</v>
      </c>
      <c r="U64" s="12">
        <f t="shared" si="2"/>
        <v>4184</v>
      </c>
      <c r="V64" s="11"/>
      <c r="W64" s="12">
        <f t="shared" si="12"/>
        <v>1252</v>
      </c>
      <c r="X64" s="12">
        <f t="shared" si="12"/>
        <v>183</v>
      </c>
      <c r="Y64" s="12">
        <f t="shared" si="12"/>
        <v>0</v>
      </c>
      <c r="Z64" s="12">
        <f t="shared" si="12"/>
        <v>0</v>
      </c>
      <c r="AA64" s="12">
        <f t="shared" si="12"/>
        <v>0</v>
      </c>
      <c r="AB64" s="12">
        <f t="shared" si="12"/>
        <v>1</v>
      </c>
      <c r="AC64" s="12">
        <f t="shared" si="12"/>
        <v>72</v>
      </c>
      <c r="AD64" s="12">
        <f t="shared" si="12"/>
        <v>7</v>
      </c>
      <c r="AE64" s="12">
        <f t="shared" si="12"/>
        <v>79</v>
      </c>
      <c r="AF64" s="12">
        <f t="shared" si="12"/>
        <v>693</v>
      </c>
      <c r="AG64" s="12">
        <f t="shared" si="12"/>
        <v>73</v>
      </c>
      <c r="AH64" s="12">
        <f t="shared" si="12"/>
        <v>766</v>
      </c>
      <c r="AI64" s="11">
        <f t="shared" si="12"/>
        <v>0</v>
      </c>
      <c r="AJ64" s="12">
        <f t="shared" si="12"/>
        <v>0</v>
      </c>
      <c r="AK64" s="12">
        <f t="shared" si="12"/>
        <v>0</v>
      </c>
      <c r="AL64" s="12">
        <f t="shared" si="10"/>
        <v>4</v>
      </c>
      <c r="AM64" s="12">
        <f t="shared" si="4"/>
        <v>2285</v>
      </c>
      <c r="AN64" s="12"/>
      <c r="AO64" s="12">
        <f>Retail_Choice_Allocation!V96</f>
        <v>272</v>
      </c>
      <c r="AP64" s="12">
        <f>Retail_Choice_Allocation!W96</f>
        <v>47</v>
      </c>
      <c r="AQ64" s="12">
        <f>Retail_Choice_Allocation!X96</f>
        <v>0</v>
      </c>
      <c r="AR64" s="12">
        <f>Retail_Choice_Allocation!Y96</f>
        <v>9</v>
      </c>
      <c r="AS64" s="12">
        <f t="shared" si="5"/>
        <v>9</v>
      </c>
      <c r="AT64" s="12">
        <f>Retail_Choice_Allocation!Z96</f>
        <v>0</v>
      </c>
      <c r="AU64" s="12">
        <f>Retail_Choice_Allocation!AA96</f>
        <v>91</v>
      </c>
      <c r="AV64" s="11">
        <f>Retail_Choice_Allocation!AB96</f>
        <v>16</v>
      </c>
      <c r="AW64" s="12">
        <f t="shared" si="6"/>
        <v>107</v>
      </c>
      <c r="AX64" s="12">
        <f>Retail_Choice_Allocation!AC96</f>
        <v>748</v>
      </c>
      <c r="AY64" s="12">
        <f>Retail_Choice_Allocation!AD96</f>
        <v>673</v>
      </c>
      <c r="AZ64" s="12">
        <f t="shared" si="7"/>
        <v>1421</v>
      </c>
      <c r="BA64" s="12">
        <f>Retail_Choice_Allocation!AE96</f>
        <v>8</v>
      </c>
      <c r="BB64" s="12">
        <f>Retail_Choice_Allocation!AF96</f>
        <v>10</v>
      </c>
      <c r="BC64" s="12">
        <f t="shared" si="8"/>
        <v>18</v>
      </c>
      <c r="BD64" s="12">
        <f>Retail_Choice_Allocation!AG96</f>
        <v>25</v>
      </c>
      <c r="BE64" s="12">
        <f t="shared" si="9"/>
        <v>1899</v>
      </c>
    </row>
    <row r="65" spans="1:57" x14ac:dyDescent="0.35">
      <c r="A65" s="9">
        <v>2025</v>
      </c>
      <c r="B65" s="9">
        <v>10</v>
      </c>
      <c r="C65" s="10" t="str">
        <f t="shared" si="0"/>
        <v>202510</v>
      </c>
      <c r="D65" s="11"/>
      <c r="E65" s="12">
        <v>1091</v>
      </c>
      <c r="F65" s="12">
        <v>197</v>
      </c>
      <c r="G65" s="12">
        <v>0</v>
      </c>
      <c r="H65" s="12">
        <v>9</v>
      </c>
      <c r="I65" s="12">
        <v>9</v>
      </c>
      <c r="J65" s="12">
        <v>1</v>
      </c>
      <c r="K65" s="12">
        <v>123</v>
      </c>
      <c r="L65" s="12">
        <v>17</v>
      </c>
      <c r="M65" s="12">
        <v>140</v>
      </c>
      <c r="N65" s="12">
        <v>1247</v>
      </c>
      <c r="O65" s="12">
        <v>616</v>
      </c>
      <c r="P65" s="12">
        <v>1863</v>
      </c>
      <c r="Q65" s="12">
        <v>7</v>
      </c>
      <c r="R65" s="12">
        <v>8</v>
      </c>
      <c r="S65" s="12">
        <v>15</v>
      </c>
      <c r="T65" s="12">
        <v>30</v>
      </c>
      <c r="U65" s="12">
        <f t="shared" si="2"/>
        <v>3346</v>
      </c>
      <c r="V65" s="11"/>
      <c r="W65" s="12">
        <f t="shared" si="12"/>
        <v>869</v>
      </c>
      <c r="X65" s="12">
        <f t="shared" si="12"/>
        <v>159</v>
      </c>
      <c r="Y65" s="12">
        <f t="shared" si="12"/>
        <v>0</v>
      </c>
      <c r="Z65" s="12">
        <f t="shared" si="12"/>
        <v>0</v>
      </c>
      <c r="AA65" s="12">
        <f t="shared" si="12"/>
        <v>0</v>
      </c>
      <c r="AB65" s="12">
        <f t="shared" si="12"/>
        <v>1</v>
      </c>
      <c r="AC65" s="12">
        <f t="shared" si="12"/>
        <v>49</v>
      </c>
      <c r="AD65" s="12">
        <f t="shared" si="12"/>
        <v>4</v>
      </c>
      <c r="AE65" s="12">
        <f t="shared" si="12"/>
        <v>53</v>
      </c>
      <c r="AF65" s="12">
        <f t="shared" si="12"/>
        <v>639</v>
      </c>
      <c r="AG65" s="12">
        <f t="shared" si="12"/>
        <v>67</v>
      </c>
      <c r="AH65" s="12">
        <f t="shared" si="12"/>
        <v>706</v>
      </c>
      <c r="AI65" s="11">
        <f t="shared" si="12"/>
        <v>0</v>
      </c>
      <c r="AJ65" s="12">
        <f t="shared" si="12"/>
        <v>0</v>
      </c>
      <c r="AK65" s="12">
        <f t="shared" si="12"/>
        <v>0</v>
      </c>
      <c r="AL65" s="12">
        <f t="shared" si="10"/>
        <v>4</v>
      </c>
      <c r="AM65" s="12">
        <f t="shared" si="4"/>
        <v>1792</v>
      </c>
      <c r="AN65" s="12"/>
      <c r="AO65" s="12">
        <f>Retail_Choice_Allocation!V97</f>
        <v>222</v>
      </c>
      <c r="AP65" s="12">
        <f>Retail_Choice_Allocation!W97</f>
        <v>38</v>
      </c>
      <c r="AQ65" s="12">
        <f>Retail_Choice_Allocation!X97</f>
        <v>0</v>
      </c>
      <c r="AR65" s="12">
        <f>Retail_Choice_Allocation!Y97</f>
        <v>9</v>
      </c>
      <c r="AS65" s="12">
        <f t="shared" si="5"/>
        <v>9</v>
      </c>
      <c r="AT65" s="12">
        <f>Retail_Choice_Allocation!Z97</f>
        <v>0</v>
      </c>
      <c r="AU65" s="12">
        <f>Retail_Choice_Allocation!AA97</f>
        <v>74</v>
      </c>
      <c r="AV65" s="11">
        <f>Retail_Choice_Allocation!AB97</f>
        <v>13</v>
      </c>
      <c r="AW65" s="12">
        <f t="shared" si="6"/>
        <v>87</v>
      </c>
      <c r="AX65" s="12">
        <f>Retail_Choice_Allocation!AC97</f>
        <v>608</v>
      </c>
      <c r="AY65" s="12">
        <f>Retail_Choice_Allocation!AD97</f>
        <v>549</v>
      </c>
      <c r="AZ65" s="12">
        <f t="shared" si="7"/>
        <v>1157</v>
      </c>
      <c r="BA65" s="12">
        <f>Retail_Choice_Allocation!AE97</f>
        <v>7</v>
      </c>
      <c r="BB65" s="12">
        <f>Retail_Choice_Allocation!AF97</f>
        <v>8</v>
      </c>
      <c r="BC65" s="12">
        <f t="shared" si="8"/>
        <v>15</v>
      </c>
      <c r="BD65" s="12">
        <f>Retail_Choice_Allocation!AG97</f>
        <v>26</v>
      </c>
      <c r="BE65" s="12">
        <f t="shared" si="9"/>
        <v>1554</v>
      </c>
    </row>
    <row r="66" spans="1:57" x14ac:dyDescent="0.35">
      <c r="A66" s="9">
        <v>2025</v>
      </c>
      <c r="B66" s="9">
        <v>11</v>
      </c>
      <c r="C66" s="10" t="str">
        <f t="shared" si="0"/>
        <v>202511</v>
      </c>
      <c r="D66" s="11"/>
      <c r="E66" s="12">
        <v>993</v>
      </c>
      <c r="F66" s="12">
        <v>197</v>
      </c>
      <c r="G66" s="12">
        <v>0</v>
      </c>
      <c r="H66" s="12">
        <v>8</v>
      </c>
      <c r="I66" s="12">
        <v>8</v>
      </c>
      <c r="J66" s="12">
        <v>1</v>
      </c>
      <c r="K66" s="12">
        <v>103</v>
      </c>
      <c r="L66" s="12">
        <v>13</v>
      </c>
      <c r="M66" s="12">
        <v>116</v>
      </c>
      <c r="N66" s="12">
        <v>1188</v>
      </c>
      <c r="O66" s="12">
        <v>583</v>
      </c>
      <c r="P66" s="12">
        <v>1771</v>
      </c>
      <c r="Q66" s="12">
        <v>7</v>
      </c>
      <c r="R66" s="12">
        <v>10</v>
      </c>
      <c r="S66" s="12">
        <v>17</v>
      </c>
      <c r="T66" s="12">
        <v>30</v>
      </c>
      <c r="U66" s="12">
        <f t="shared" si="2"/>
        <v>3133</v>
      </c>
      <c r="V66" s="11"/>
      <c r="W66" s="12">
        <f t="shared" si="12"/>
        <v>784</v>
      </c>
      <c r="X66" s="12">
        <f t="shared" si="12"/>
        <v>161</v>
      </c>
      <c r="Y66" s="12">
        <f t="shared" si="12"/>
        <v>0</v>
      </c>
      <c r="Z66" s="12">
        <f t="shared" si="12"/>
        <v>0</v>
      </c>
      <c r="AA66" s="12">
        <f t="shared" si="12"/>
        <v>0</v>
      </c>
      <c r="AB66" s="12">
        <f t="shared" si="12"/>
        <v>1</v>
      </c>
      <c r="AC66" s="12">
        <f t="shared" si="12"/>
        <v>34</v>
      </c>
      <c r="AD66" s="12">
        <f t="shared" si="12"/>
        <v>1</v>
      </c>
      <c r="AE66" s="12">
        <f t="shared" si="12"/>
        <v>35</v>
      </c>
      <c r="AF66" s="12">
        <f t="shared" si="12"/>
        <v>616</v>
      </c>
      <c r="AG66" s="12">
        <f t="shared" si="12"/>
        <v>69</v>
      </c>
      <c r="AH66" s="12">
        <f t="shared" si="12"/>
        <v>685</v>
      </c>
      <c r="AI66" s="11">
        <f t="shared" si="12"/>
        <v>0</v>
      </c>
      <c r="AJ66" s="12">
        <f t="shared" si="12"/>
        <v>0</v>
      </c>
      <c r="AK66" s="12">
        <f t="shared" si="12"/>
        <v>0</v>
      </c>
      <c r="AL66" s="12">
        <f t="shared" si="10"/>
        <v>4</v>
      </c>
      <c r="AM66" s="12">
        <f t="shared" si="4"/>
        <v>1670</v>
      </c>
      <c r="AN66" s="12"/>
      <c r="AO66" s="12">
        <f>Retail_Choice_Allocation!V98</f>
        <v>209</v>
      </c>
      <c r="AP66" s="12">
        <f>Retail_Choice_Allocation!W98</f>
        <v>36</v>
      </c>
      <c r="AQ66" s="12">
        <f>Retail_Choice_Allocation!X98</f>
        <v>0</v>
      </c>
      <c r="AR66" s="12">
        <f>Retail_Choice_Allocation!Y98</f>
        <v>8</v>
      </c>
      <c r="AS66" s="12">
        <f t="shared" si="5"/>
        <v>8</v>
      </c>
      <c r="AT66" s="12">
        <f>Retail_Choice_Allocation!Z98</f>
        <v>0</v>
      </c>
      <c r="AU66" s="12">
        <f>Retail_Choice_Allocation!AA98</f>
        <v>69</v>
      </c>
      <c r="AV66" s="11">
        <f>Retail_Choice_Allocation!AB98</f>
        <v>12</v>
      </c>
      <c r="AW66" s="12">
        <f t="shared" si="6"/>
        <v>81</v>
      </c>
      <c r="AX66" s="12">
        <f>Retail_Choice_Allocation!AC98</f>
        <v>572</v>
      </c>
      <c r="AY66" s="12">
        <f>Retail_Choice_Allocation!AD98</f>
        <v>514</v>
      </c>
      <c r="AZ66" s="12">
        <f t="shared" si="7"/>
        <v>1086</v>
      </c>
      <c r="BA66" s="12">
        <f>Retail_Choice_Allocation!AE98</f>
        <v>7</v>
      </c>
      <c r="BB66" s="12">
        <f>Retail_Choice_Allocation!AF98</f>
        <v>10</v>
      </c>
      <c r="BC66" s="12">
        <f t="shared" si="8"/>
        <v>17</v>
      </c>
      <c r="BD66" s="12">
        <f>Retail_Choice_Allocation!AG98</f>
        <v>26</v>
      </c>
      <c r="BE66" s="12">
        <f t="shared" si="9"/>
        <v>1463</v>
      </c>
    </row>
    <row r="67" spans="1:57" x14ac:dyDescent="0.35">
      <c r="A67" s="9">
        <v>2025</v>
      </c>
      <c r="B67" s="9">
        <v>12</v>
      </c>
      <c r="C67" s="10" t="str">
        <f t="shared" si="0"/>
        <v>202512</v>
      </c>
      <c r="D67" s="11"/>
      <c r="E67" s="12">
        <v>1119</v>
      </c>
      <c r="F67" s="12">
        <v>220</v>
      </c>
      <c r="G67" s="12">
        <v>0</v>
      </c>
      <c r="H67" s="12">
        <v>10</v>
      </c>
      <c r="I67" s="12">
        <v>10</v>
      </c>
      <c r="J67" s="12">
        <v>1</v>
      </c>
      <c r="K67" s="12">
        <v>109</v>
      </c>
      <c r="L67" s="12">
        <v>19</v>
      </c>
      <c r="M67" s="12">
        <v>128</v>
      </c>
      <c r="N67" s="12">
        <v>1251</v>
      </c>
      <c r="O67" s="12">
        <v>629</v>
      </c>
      <c r="P67" s="12">
        <v>1880</v>
      </c>
      <c r="Q67" s="12">
        <v>16</v>
      </c>
      <c r="R67" s="12">
        <v>13</v>
      </c>
      <c r="S67" s="12">
        <v>29</v>
      </c>
      <c r="T67" s="12">
        <v>25</v>
      </c>
      <c r="U67" s="12">
        <f t="shared" si="2"/>
        <v>3412</v>
      </c>
      <c r="V67" s="11"/>
      <c r="W67" s="12">
        <f t="shared" si="12"/>
        <v>891</v>
      </c>
      <c r="X67" s="12">
        <f t="shared" si="12"/>
        <v>181</v>
      </c>
      <c r="Y67" s="12">
        <f t="shared" si="12"/>
        <v>0</v>
      </c>
      <c r="Z67" s="12">
        <f t="shared" si="12"/>
        <v>0</v>
      </c>
      <c r="AA67" s="12">
        <f t="shared" si="12"/>
        <v>0</v>
      </c>
      <c r="AB67" s="12">
        <f t="shared" si="12"/>
        <v>1</v>
      </c>
      <c r="AC67" s="12">
        <f t="shared" si="12"/>
        <v>33</v>
      </c>
      <c r="AD67" s="12">
        <f t="shared" si="12"/>
        <v>5</v>
      </c>
      <c r="AE67" s="12">
        <f t="shared" si="12"/>
        <v>38</v>
      </c>
      <c r="AF67" s="12">
        <f t="shared" si="12"/>
        <v>624</v>
      </c>
      <c r="AG67" s="12">
        <f t="shared" si="12"/>
        <v>67</v>
      </c>
      <c r="AH67" s="12">
        <f t="shared" si="12"/>
        <v>691</v>
      </c>
      <c r="AI67" s="11">
        <f t="shared" si="12"/>
        <v>9</v>
      </c>
      <c r="AJ67" s="12">
        <f t="shared" si="12"/>
        <v>2</v>
      </c>
      <c r="AK67" s="12">
        <f t="shared" si="12"/>
        <v>11</v>
      </c>
      <c r="AL67" s="12">
        <f t="shared" si="10"/>
        <v>4</v>
      </c>
      <c r="AM67" s="12">
        <f t="shared" si="4"/>
        <v>1817</v>
      </c>
      <c r="AN67" s="12"/>
      <c r="AO67" s="12">
        <f>Retail_Choice_Allocation!V99</f>
        <v>228</v>
      </c>
      <c r="AP67" s="12">
        <f>Retail_Choice_Allocation!W99</f>
        <v>39</v>
      </c>
      <c r="AQ67" s="12">
        <f>Retail_Choice_Allocation!X99</f>
        <v>0</v>
      </c>
      <c r="AR67" s="12">
        <f>Retail_Choice_Allocation!Y99</f>
        <v>10</v>
      </c>
      <c r="AS67" s="12">
        <f t="shared" si="5"/>
        <v>10</v>
      </c>
      <c r="AT67" s="12">
        <f>Retail_Choice_Allocation!Z99</f>
        <v>0</v>
      </c>
      <c r="AU67" s="12">
        <f>Retail_Choice_Allocation!AA99</f>
        <v>76</v>
      </c>
      <c r="AV67" s="11">
        <f>Retail_Choice_Allocation!AB99</f>
        <v>14</v>
      </c>
      <c r="AW67" s="12">
        <f t="shared" si="6"/>
        <v>90</v>
      </c>
      <c r="AX67" s="12">
        <f>Retail_Choice_Allocation!AC99</f>
        <v>627</v>
      </c>
      <c r="AY67" s="12">
        <f>Retail_Choice_Allocation!AD99</f>
        <v>562</v>
      </c>
      <c r="AZ67" s="12">
        <f t="shared" si="7"/>
        <v>1189</v>
      </c>
      <c r="BA67" s="12">
        <f>Retail_Choice_Allocation!AE99</f>
        <v>7</v>
      </c>
      <c r="BB67" s="12">
        <f>Retail_Choice_Allocation!AF99</f>
        <v>11</v>
      </c>
      <c r="BC67" s="12">
        <f t="shared" si="8"/>
        <v>18</v>
      </c>
      <c r="BD67" s="12">
        <f>Retail_Choice_Allocation!AG99</f>
        <v>21</v>
      </c>
      <c r="BE67" s="12">
        <f t="shared" si="9"/>
        <v>1595</v>
      </c>
    </row>
    <row r="68" spans="1:57" x14ac:dyDescent="0.35">
      <c r="A68" s="17">
        <v>2026</v>
      </c>
      <c r="B68" s="17">
        <v>1</v>
      </c>
      <c r="C68" s="18" t="str">
        <f t="shared" si="0"/>
        <v>202601</v>
      </c>
      <c r="E68" s="14">
        <v>1166</v>
      </c>
      <c r="F68" s="14">
        <v>252</v>
      </c>
      <c r="G68" s="14">
        <v>1</v>
      </c>
      <c r="H68" s="14">
        <v>8</v>
      </c>
      <c r="I68" s="14">
        <v>9</v>
      </c>
      <c r="J68" s="14">
        <v>1</v>
      </c>
      <c r="K68" s="14">
        <v>116</v>
      </c>
      <c r="L68" s="14">
        <v>18</v>
      </c>
      <c r="M68" s="14">
        <v>134</v>
      </c>
      <c r="N68" s="14">
        <v>1276</v>
      </c>
      <c r="O68" s="14">
        <v>642</v>
      </c>
      <c r="P68" s="14">
        <v>1918</v>
      </c>
      <c r="Q68" s="14">
        <v>19</v>
      </c>
      <c r="R68" s="14">
        <v>15</v>
      </c>
      <c r="S68" s="14">
        <v>34</v>
      </c>
      <c r="T68" s="14">
        <v>23</v>
      </c>
      <c r="U68" s="14">
        <f t="shared" si="2"/>
        <v>3537</v>
      </c>
      <c r="W68" s="14">
        <f t="shared" si="12"/>
        <v>919</v>
      </c>
      <c r="X68" s="14">
        <f t="shared" si="12"/>
        <v>210</v>
      </c>
      <c r="Y68" s="14">
        <f t="shared" si="12"/>
        <v>0</v>
      </c>
      <c r="Z68" s="14">
        <f t="shared" si="12"/>
        <v>0</v>
      </c>
      <c r="AA68" s="14">
        <f t="shared" si="12"/>
        <v>0</v>
      </c>
      <c r="AB68" s="14">
        <f t="shared" si="12"/>
        <v>1</v>
      </c>
      <c r="AC68" s="14">
        <f t="shared" si="12"/>
        <v>35</v>
      </c>
      <c r="AD68" s="14">
        <f t="shared" si="12"/>
        <v>3</v>
      </c>
      <c r="AE68" s="14">
        <f t="shared" si="12"/>
        <v>38</v>
      </c>
      <c r="AF68" s="14">
        <f t="shared" si="12"/>
        <v>612</v>
      </c>
      <c r="AG68" s="14">
        <f t="shared" si="12"/>
        <v>46</v>
      </c>
      <c r="AH68" s="14">
        <f t="shared" si="12"/>
        <v>658</v>
      </c>
      <c r="AI68">
        <f t="shared" si="12"/>
        <v>11</v>
      </c>
      <c r="AJ68" s="14">
        <f t="shared" si="12"/>
        <v>4</v>
      </c>
      <c r="AK68" s="14">
        <f t="shared" si="12"/>
        <v>15</v>
      </c>
      <c r="AL68" s="14">
        <f t="shared" si="10"/>
        <v>3</v>
      </c>
      <c r="AM68" s="14">
        <f t="shared" si="4"/>
        <v>1844</v>
      </c>
      <c r="AN68" s="14"/>
      <c r="AO68" s="14">
        <f>Retail_Choice_Allocation!V100</f>
        <v>247</v>
      </c>
      <c r="AP68" s="14">
        <f>Retail_Choice_Allocation!W100</f>
        <v>42</v>
      </c>
      <c r="AQ68" s="14">
        <f>Retail_Choice_Allocation!X100</f>
        <v>1</v>
      </c>
      <c r="AR68" s="14">
        <f>Retail_Choice_Allocation!Y100</f>
        <v>8</v>
      </c>
      <c r="AS68" s="14">
        <f t="shared" si="5"/>
        <v>9</v>
      </c>
      <c r="AT68" s="14">
        <f>Retail_Choice_Allocation!Z100</f>
        <v>0</v>
      </c>
      <c r="AU68" s="14">
        <f>Retail_Choice_Allocation!AA100</f>
        <v>81</v>
      </c>
      <c r="AV68">
        <f>Retail_Choice_Allocation!AB100</f>
        <v>15</v>
      </c>
      <c r="AW68" s="14">
        <f t="shared" si="6"/>
        <v>96</v>
      </c>
      <c r="AX68" s="14">
        <f>Retail_Choice_Allocation!AC100</f>
        <v>664</v>
      </c>
      <c r="AY68" s="14">
        <f>Retail_Choice_Allocation!AD100</f>
        <v>596</v>
      </c>
      <c r="AZ68" s="14">
        <f t="shared" si="7"/>
        <v>1260</v>
      </c>
      <c r="BA68" s="14">
        <f>Retail_Choice_Allocation!AE100</f>
        <v>8</v>
      </c>
      <c r="BB68" s="14">
        <f>Retail_Choice_Allocation!AF100</f>
        <v>11</v>
      </c>
      <c r="BC68" s="14">
        <f t="shared" si="8"/>
        <v>19</v>
      </c>
      <c r="BD68" s="14">
        <f>Retail_Choice_Allocation!AG100</f>
        <v>20</v>
      </c>
      <c r="BE68" s="14">
        <f t="shared" si="9"/>
        <v>1693</v>
      </c>
    </row>
    <row r="69" spans="1:57" x14ac:dyDescent="0.35">
      <c r="A69" s="17">
        <v>2026</v>
      </c>
      <c r="B69" s="17">
        <v>2</v>
      </c>
      <c r="C69" s="18" t="str">
        <f t="shared" si="0"/>
        <v>202602</v>
      </c>
      <c r="E69" s="14">
        <v>1126</v>
      </c>
      <c r="F69" s="14">
        <v>267</v>
      </c>
      <c r="G69" s="14">
        <v>0</v>
      </c>
      <c r="H69" s="14">
        <v>10</v>
      </c>
      <c r="I69" s="14">
        <v>10</v>
      </c>
      <c r="J69" s="14">
        <v>1</v>
      </c>
      <c r="K69" s="14">
        <v>112</v>
      </c>
      <c r="L69" s="14">
        <v>17</v>
      </c>
      <c r="M69" s="14">
        <v>129</v>
      </c>
      <c r="N69" s="14">
        <v>1271</v>
      </c>
      <c r="O69" s="14">
        <v>640</v>
      </c>
      <c r="P69" s="14">
        <v>1911</v>
      </c>
      <c r="Q69" s="14">
        <v>25</v>
      </c>
      <c r="R69" s="14">
        <v>15</v>
      </c>
      <c r="S69" s="14">
        <v>40</v>
      </c>
      <c r="T69" s="14">
        <v>23</v>
      </c>
      <c r="U69" s="14">
        <f t="shared" si="2"/>
        <v>3507</v>
      </c>
      <c r="W69" s="14">
        <f t="shared" si="12"/>
        <v>884</v>
      </c>
      <c r="X69" s="14">
        <f t="shared" si="12"/>
        <v>226</v>
      </c>
      <c r="Y69" s="14">
        <f t="shared" si="12"/>
        <v>0</v>
      </c>
      <c r="Z69" s="14">
        <f t="shared" si="12"/>
        <v>0</v>
      </c>
      <c r="AA69" s="14">
        <f t="shared" si="12"/>
        <v>0</v>
      </c>
      <c r="AB69" s="14">
        <f t="shared" si="12"/>
        <v>1</v>
      </c>
      <c r="AC69" s="14">
        <f t="shared" si="12"/>
        <v>33</v>
      </c>
      <c r="AD69" s="14">
        <f t="shared" si="12"/>
        <v>3</v>
      </c>
      <c r="AE69" s="14">
        <f t="shared" si="12"/>
        <v>36</v>
      </c>
      <c r="AF69" s="14">
        <f t="shared" si="12"/>
        <v>620</v>
      </c>
      <c r="AG69" s="14">
        <f t="shared" si="12"/>
        <v>55</v>
      </c>
      <c r="AH69" s="14">
        <f t="shared" si="12"/>
        <v>675</v>
      </c>
      <c r="AI69">
        <f t="shared" si="12"/>
        <v>17</v>
      </c>
      <c r="AJ69" s="14">
        <f t="shared" si="12"/>
        <v>4</v>
      </c>
      <c r="AK69" s="14">
        <f t="shared" si="12"/>
        <v>21</v>
      </c>
      <c r="AL69" s="14">
        <f t="shared" si="10"/>
        <v>3</v>
      </c>
      <c r="AM69" s="14">
        <f t="shared" si="4"/>
        <v>1846</v>
      </c>
      <c r="AN69" s="14"/>
      <c r="AO69" s="14">
        <f>Retail_Choice_Allocation!V101</f>
        <v>242</v>
      </c>
      <c r="AP69" s="14">
        <f>Retail_Choice_Allocation!W101</f>
        <v>41</v>
      </c>
      <c r="AQ69" s="14">
        <f>Retail_Choice_Allocation!X101</f>
        <v>0</v>
      </c>
      <c r="AR69" s="14">
        <f>Retail_Choice_Allocation!Y101</f>
        <v>10</v>
      </c>
      <c r="AS69" s="14">
        <f t="shared" si="5"/>
        <v>10</v>
      </c>
      <c r="AT69" s="14">
        <f>Retail_Choice_Allocation!Z101</f>
        <v>0</v>
      </c>
      <c r="AU69" s="14">
        <f>Retail_Choice_Allocation!AA101</f>
        <v>79</v>
      </c>
      <c r="AV69">
        <f>Retail_Choice_Allocation!AB101</f>
        <v>14</v>
      </c>
      <c r="AW69" s="14">
        <f t="shared" si="6"/>
        <v>93</v>
      </c>
      <c r="AX69" s="14">
        <f>Retail_Choice_Allocation!AC101</f>
        <v>651</v>
      </c>
      <c r="AY69" s="14">
        <f>Retail_Choice_Allocation!AD101</f>
        <v>585</v>
      </c>
      <c r="AZ69" s="14">
        <f t="shared" si="7"/>
        <v>1236</v>
      </c>
      <c r="BA69" s="14">
        <f>Retail_Choice_Allocation!AE101</f>
        <v>8</v>
      </c>
      <c r="BB69" s="14">
        <f>Retail_Choice_Allocation!AF101</f>
        <v>11</v>
      </c>
      <c r="BC69" s="14">
        <f t="shared" si="8"/>
        <v>19</v>
      </c>
      <c r="BD69" s="14">
        <f>Retail_Choice_Allocation!AG101</f>
        <v>20</v>
      </c>
      <c r="BE69" s="14">
        <f t="shared" si="9"/>
        <v>1661</v>
      </c>
    </row>
    <row r="70" spans="1:57" x14ac:dyDescent="0.35">
      <c r="A70" s="17">
        <v>2026</v>
      </c>
      <c r="B70" s="17">
        <v>3</v>
      </c>
      <c r="C70" s="18" t="str">
        <f t="shared" si="0"/>
        <v>202603</v>
      </c>
      <c r="E70" s="14">
        <v>1023</v>
      </c>
      <c r="F70" s="14">
        <v>240</v>
      </c>
      <c r="G70" s="14">
        <v>0</v>
      </c>
      <c r="H70" s="14">
        <v>10</v>
      </c>
      <c r="I70" s="14">
        <v>10</v>
      </c>
      <c r="J70" s="14">
        <v>1</v>
      </c>
      <c r="K70" s="14">
        <v>102</v>
      </c>
      <c r="L70" s="14">
        <v>18</v>
      </c>
      <c r="M70" s="14">
        <v>120</v>
      </c>
      <c r="N70" s="14">
        <v>1213</v>
      </c>
      <c r="O70" s="14">
        <v>608</v>
      </c>
      <c r="P70" s="14">
        <v>1821</v>
      </c>
      <c r="Q70" s="14">
        <v>19</v>
      </c>
      <c r="R70" s="14">
        <v>12</v>
      </c>
      <c r="S70" s="14">
        <v>31</v>
      </c>
      <c r="T70" s="14">
        <v>25</v>
      </c>
      <c r="U70" s="14">
        <f t="shared" si="2"/>
        <v>3271</v>
      </c>
      <c r="W70" s="14">
        <f t="shared" si="12"/>
        <v>794</v>
      </c>
      <c r="X70" s="14">
        <f t="shared" si="12"/>
        <v>201</v>
      </c>
      <c r="Y70" s="14">
        <f t="shared" si="12"/>
        <v>0</v>
      </c>
      <c r="Z70" s="14">
        <f t="shared" si="12"/>
        <v>0</v>
      </c>
      <c r="AA70" s="14">
        <f t="shared" si="12"/>
        <v>0</v>
      </c>
      <c r="AB70" s="14">
        <f t="shared" si="12"/>
        <v>1</v>
      </c>
      <c r="AC70" s="14">
        <f t="shared" si="12"/>
        <v>27</v>
      </c>
      <c r="AD70" s="14">
        <f t="shared" si="12"/>
        <v>5</v>
      </c>
      <c r="AE70" s="14">
        <f t="shared" si="12"/>
        <v>32</v>
      </c>
      <c r="AF70" s="14">
        <f t="shared" si="12"/>
        <v>598</v>
      </c>
      <c r="AG70" s="14">
        <f t="shared" si="12"/>
        <v>55</v>
      </c>
      <c r="AH70" s="14">
        <f t="shared" si="12"/>
        <v>653</v>
      </c>
      <c r="AI70">
        <f t="shared" si="12"/>
        <v>12</v>
      </c>
      <c r="AJ70" s="14">
        <f t="shared" si="12"/>
        <v>2</v>
      </c>
      <c r="AK70" s="14">
        <f t="shared" si="12"/>
        <v>14</v>
      </c>
      <c r="AL70" s="14">
        <f t="shared" si="10"/>
        <v>2</v>
      </c>
      <c r="AM70" s="14">
        <f t="shared" si="4"/>
        <v>1697</v>
      </c>
      <c r="AN70" s="14"/>
      <c r="AO70" s="14">
        <f>Retail_Choice_Allocation!V102</f>
        <v>229</v>
      </c>
      <c r="AP70" s="14">
        <f>Retail_Choice_Allocation!W102</f>
        <v>39</v>
      </c>
      <c r="AQ70" s="14">
        <f>Retail_Choice_Allocation!X102</f>
        <v>0</v>
      </c>
      <c r="AR70" s="14">
        <f>Retail_Choice_Allocation!Y102</f>
        <v>10</v>
      </c>
      <c r="AS70" s="14">
        <f t="shared" si="5"/>
        <v>10</v>
      </c>
      <c r="AT70" s="14">
        <f>Retail_Choice_Allocation!Z102</f>
        <v>0</v>
      </c>
      <c r="AU70" s="14">
        <f>Retail_Choice_Allocation!AA102</f>
        <v>75</v>
      </c>
      <c r="AV70">
        <f>Retail_Choice_Allocation!AB102</f>
        <v>13</v>
      </c>
      <c r="AW70" s="14">
        <f t="shared" si="6"/>
        <v>88</v>
      </c>
      <c r="AX70" s="14">
        <f>Retail_Choice_Allocation!AC102</f>
        <v>615</v>
      </c>
      <c r="AY70" s="14">
        <f>Retail_Choice_Allocation!AD102</f>
        <v>553</v>
      </c>
      <c r="AZ70" s="14">
        <f t="shared" si="7"/>
        <v>1168</v>
      </c>
      <c r="BA70" s="14">
        <f>Retail_Choice_Allocation!AE102</f>
        <v>7</v>
      </c>
      <c r="BB70" s="14">
        <f>Retail_Choice_Allocation!AF102</f>
        <v>10</v>
      </c>
      <c r="BC70" s="14">
        <f t="shared" si="8"/>
        <v>17</v>
      </c>
      <c r="BD70" s="14">
        <f>Retail_Choice_Allocation!AG102</f>
        <v>23</v>
      </c>
      <c r="BE70" s="14">
        <f t="shared" si="9"/>
        <v>1574</v>
      </c>
    </row>
    <row r="71" spans="1:57" x14ac:dyDescent="0.35">
      <c r="A71" s="17">
        <v>2026</v>
      </c>
      <c r="B71" s="17">
        <v>4</v>
      </c>
      <c r="C71" s="18" t="str">
        <f t="shared" si="0"/>
        <v>202604</v>
      </c>
      <c r="E71" s="14">
        <v>926</v>
      </c>
      <c r="F71" s="14">
        <v>216</v>
      </c>
      <c r="G71" s="14">
        <v>0</v>
      </c>
      <c r="H71" s="14">
        <v>9</v>
      </c>
      <c r="I71" s="14">
        <v>9</v>
      </c>
      <c r="J71" s="14">
        <v>1</v>
      </c>
      <c r="K71" s="14">
        <v>95</v>
      </c>
      <c r="L71" s="14">
        <v>18</v>
      </c>
      <c r="M71" s="14">
        <v>113</v>
      </c>
      <c r="N71" s="14">
        <v>1178</v>
      </c>
      <c r="O71" s="14">
        <v>575</v>
      </c>
      <c r="P71" s="14">
        <v>1753</v>
      </c>
      <c r="Q71" s="14">
        <v>14</v>
      </c>
      <c r="R71" s="14">
        <v>11</v>
      </c>
      <c r="S71" s="14">
        <v>25</v>
      </c>
      <c r="T71" s="14">
        <v>25</v>
      </c>
      <c r="U71" s="14">
        <f t="shared" si="2"/>
        <v>3068</v>
      </c>
      <c r="W71" s="14">
        <f t="shared" si="12"/>
        <v>712</v>
      </c>
      <c r="X71" s="14">
        <f t="shared" si="12"/>
        <v>180</v>
      </c>
      <c r="Y71" s="14">
        <f t="shared" si="12"/>
        <v>0</v>
      </c>
      <c r="Z71" s="14">
        <f t="shared" si="12"/>
        <v>0</v>
      </c>
      <c r="AA71" s="14">
        <f t="shared" si="12"/>
        <v>0</v>
      </c>
      <c r="AB71" s="14">
        <f t="shared" si="12"/>
        <v>1</v>
      </c>
      <c r="AC71" s="14">
        <f t="shared" si="12"/>
        <v>25</v>
      </c>
      <c r="AD71" s="14">
        <f t="shared" si="12"/>
        <v>5</v>
      </c>
      <c r="AE71" s="14">
        <f t="shared" si="12"/>
        <v>30</v>
      </c>
      <c r="AF71" s="14">
        <f t="shared" si="12"/>
        <v>603</v>
      </c>
      <c r="AG71" s="14">
        <f t="shared" si="12"/>
        <v>59</v>
      </c>
      <c r="AH71" s="14">
        <f t="shared" si="12"/>
        <v>662</v>
      </c>
      <c r="AI71">
        <f t="shared" si="12"/>
        <v>7</v>
      </c>
      <c r="AJ71" s="14">
        <f t="shared" si="12"/>
        <v>1</v>
      </c>
      <c r="AK71" s="14">
        <f t="shared" si="12"/>
        <v>8</v>
      </c>
      <c r="AL71" s="14">
        <f t="shared" si="10"/>
        <v>3</v>
      </c>
      <c r="AM71" s="14">
        <f t="shared" si="4"/>
        <v>1596</v>
      </c>
      <c r="AN71" s="14"/>
      <c r="AO71" s="14">
        <f>Retail_Choice_Allocation!V103</f>
        <v>214</v>
      </c>
      <c r="AP71" s="14">
        <f>Retail_Choice_Allocation!W103</f>
        <v>36</v>
      </c>
      <c r="AQ71" s="14">
        <f>Retail_Choice_Allocation!X103</f>
        <v>0</v>
      </c>
      <c r="AR71" s="14">
        <f>Retail_Choice_Allocation!Y103</f>
        <v>9</v>
      </c>
      <c r="AS71" s="14">
        <f t="shared" si="5"/>
        <v>9</v>
      </c>
      <c r="AT71" s="14">
        <f>Retail_Choice_Allocation!Z103</f>
        <v>0</v>
      </c>
      <c r="AU71" s="14">
        <f>Retail_Choice_Allocation!AA103</f>
        <v>70</v>
      </c>
      <c r="AV71">
        <f>Retail_Choice_Allocation!AB103</f>
        <v>13</v>
      </c>
      <c r="AW71" s="14">
        <f t="shared" si="6"/>
        <v>83</v>
      </c>
      <c r="AX71" s="14">
        <f>Retail_Choice_Allocation!AC103</f>
        <v>575</v>
      </c>
      <c r="AY71" s="14">
        <f>Retail_Choice_Allocation!AD103</f>
        <v>516</v>
      </c>
      <c r="AZ71" s="14">
        <f t="shared" si="7"/>
        <v>1091</v>
      </c>
      <c r="BA71" s="14">
        <f>Retail_Choice_Allocation!AE103</f>
        <v>7</v>
      </c>
      <c r="BB71" s="14">
        <f>Retail_Choice_Allocation!AF103</f>
        <v>10</v>
      </c>
      <c r="BC71" s="14">
        <f t="shared" si="8"/>
        <v>17</v>
      </c>
      <c r="BD71" s="14">
        <f>Retail_Choice_Allocation!AG103</f>
        <v>22</v>
      </c>
      <c r="BE71" s="14">
        <f t="shared" si="9"/>
        <v>1472</v>
      </c>
    </row>
    <row r="72" spans="1:57" x14ac:dyDescent="0.35">
      <c r="A72" s="17">
        <v>2026</v>
      </c>
      <c r="B72" s="17">
        <v>5</v>
      </c>
      <c r="C72" s="18" t="str">
        <f t="shared" ref="C72:C91" si="13">CONCATENATE(A72,IF(B72&lt;10,0,""),B72)</f>
        <v>202605</v>
      </c>
      <c r="E72" s="14">
        <v>934</v>
      </c>
      <c r="F72" s="14">
        <v>201</v>
      </c>
      <c r="G72" s="14">
        <v>0</v>
      </c>
      <c r="H72" s="14">
        <v>8</v>
      </c>
      <c r="I72" s="14">
        <v>8</v>
      </c>
      <c r="J72" s="14">
        <v>1</v>
      </c>
      <c r="K72" s="14">
        <v>101</v>
      </c>
      <c r="L72" s="14">
        <v>16</v>
      </c>
      <c r="M72" s="14">
        <v>117</v>
      </c>
      <c r="N72" s="14">
        <v>1189</v>
      </c>
      <c r="O72" s="14">
        <v>558</v>
      </c>
      <c r="P72" s="14">
        <v>1747</v>
      </c>
      <c r="Q72" s="14">
        <v>7</v>
      </c>
      <c r="R72" s="14">
        <v>10</v>
      </c>
      <c r="S72" s="14">
        <v>17</v>
      </c>
      <c r="T72" s="14">
        <v>30</v>
      </c>
      <c r="U72" s="14">
        <f t="shared" si="2"/>
        <v>3055</v>
      </c>
      <c r="W72" s="14">
        <f t="shared" si="12"/>
        <v>730</v>
      </c>
      <c r="X72" s="14">
        <f t="shared" si="12"/>
        <v>167</v>
      </c>
      <c r="Y72" s="14">
        <f t="shared" si="12"/>
        <v>0</v>
      </c>
      <c r="Z72" s="14">
        <f t="shared" si="12"/>
        <v>0</v>
      </c>
      <c r="AA72" s="14">
        <f t="shared" si="12"/>
        <v>0</v>
      </c>
      <c r="AB72" s="14">
        <f t="shared" si="12"/>
        <v>1</v>
      </c>
      <c r="AC72" s="14">
        <f t="shared" si="12"/>
        <v>35</v>
      </c>
      <c r="AD72" s="14">
        <f t="shared" si="12"/>
        <v>4</v>
      </c>
      <c r="AE72" s="14">
        <f t="shared" si="12"/>
        <v>39</v>
      </c>
      <c r="AF72" s="14">
        <f t="shared" si="12"/>
        <v>641</v>
      </c>
      <c r="AG72" s="14">
        <f t="shared" si="12"/>
        <v>66</v>
      </c>
      <c r="AH72" s="14">
        <f t="shared" si="12"/>
        <v>707</v>
      </c>
      <c r="AI72">
        <f t="shared" si="12"/>
        <v>1</v>
      </c>
      <c r="AJ72" s="14">
        <f t="shared" si="12"/>
        <v>1</v>
      </c>
      <c r="AK72" s="14">
        <f t="shared" si="12"/>
        <v>2</v>
      </c>
      <c r="AL72" s="14">
        <f t="shared" si="10"/>
        <v>3</v>
      </c>
      <c r="AM72" s="14">
        <f t="shared" si="4"/>
        <v>1649</v>
      </c>
      <c r="AN72" s="14"/>
      <c r="AO72" s="14">
        <f>Retail_Choice_Allocation!V104</f>
        <v>204</v>
      </c>
      <c r="AP72" s="14">
        <f>Retail_Choice_Allocation!W104</f>
        <v>34</v>
      </c>
      <c r="AQ72" s="14">
        <f>Retail_Choice_Allocation!X104</f>
        <v>0</v>
      </c>
      <c r="AR72" s="14">
        <f>Retail_Choice_Allocation!Y104</f>
        <v>8</v>
      </c>
      <c r="AS72" s="14">
        <f t="shared" si="5"/>
        <v>8</v>
      </c>
      <c r="AT72" s="14">
        <f>Retail_Choice_Allocation!Z104</f>
        <v>0</v>
      </c>
      <c r="AU72" s="14">
        <f>Retail_Choice_Allocation!AA104</f>
        <v>66</v>
      </c>
      <c r="AV72">
        <f>Retail_Choice_Allocation!AB104</f>
        <v>12</v>
      </c>
      <c r="AW72" s="14">
        <f t="shared" si="6"/>
        <v>78</v>
      </c>
      <c r="AX72" s="14">
        <f>Retail_Choice_Allocation!AC104</f>
        <v>548</v>
      </c>
      <c r="AY72" s="14">
        <f>Retail_Choice_Allocation!AD104</f>
        <v>492</v>
      </c>
      <c r="AZ72" s="14">
        <f t="shared" si="7"/>
        <v>1040</v>
      </c>
      <c r="BA72" s="14">
        <f>Retail_Choice_Allocation!AE104</f>
        <v>6</v>
      </c>
      <c r="BB72" s="14">
        <f>Retail_Choice_Allocation!AF104</f>
        <v>9</v>
      </c>
      <c r="BC72" s="14">
        <f t="shared" si="8"/>
        <v>15</v>
      </c>
      <c r="BD72" s="14">
        <f>Retail_Choice_Allocation!AG104</f>
        <v>27</v>
      </c>
      <c r="BE72" s="14">
        <f t="shared" si="9"/>
        <v>1406</v>
      </c>
    </row>
    <row r="73" spans="1:57" x14ac:dyDescent="0.35">
      <c r="A73" s="17">
        <v>2026</v>
      </c>
      <c r="B73" s="17">
        <v>6</v>
      </c>
      <c r="C73" s="18" t="str">
        <f t="shared" si="13"/>
        <v>202606</v>
      </c>
      <c r="E73" s="14">
        <v>1144</v>
      </c>
      <c r="F73" s="14">
        <v>213</v>
      </c>
      <c r="G73" s="14">
        <v>0</v>
      </c>
      <c r="H73" s="14">
        <v>8</v>
      </c>
      <c r="I73" s="14">
        <v>8</v>
      </c>
      <c r="J73" s="14">
        <v>1</v>
      </c>
      <c r="K73" s="14">
        <v>119</v>
      </c>
      <c r="L73" s="14">
        <v>22</v>
      </c>
      <c r="M73" s="14">
        <v>141</v>
      </c>
      <c r="N73" s="14">
        <v>1304</v>
      </c>
      <c r="O73" s="14">
        <v>649</v>
      </c>
      <c r="P73" s="14">
        <v>1953</v>
      </c>
      <c r="Q73" s="14">
        <v>8</v>
      </c>
      <c r="R73" s="14">
        <v>11</v>
      </c>
      <c r="S73" s="14">
        <v>19</v>
      </c>
      <c r="T73" s="14">
        <v>31</v>
      </c>
      <c r="U73" s="14">
        <f t="shared" ref="U73:U91" si="14">E73+F73+G73+H73+J73+K73+L73+N73+O73+Q73+R73+T73</f>
        <v>3510</v>
      </c>
      <c r="W73" s="14">
        <f t="shared" si="12"/>
        <v>905</v>
      </c>
      <c r="X73" s="14">
        <f t="shared" si="12"/>
        <v>173</v>
      </c>
      <c r="Y73" s="14">
        <f t="shared" si="12"/>
        <v>0</v>
      </c>
      <c r="Z73" s="14">
        <f t="shared" si="12"/>
        <v>0</v>
      </c>
      <c r="AA73" s="14">
        <f t="shared" si="12"/>
        <v>0</v>
      </c>
      <c r="AB73" s="14">
        <f t="shared" si="12"/>
        <v>1</v>
      </c>
      <c r="AC73" s="14">
        <f t="shared" si="12"/>
        <v>41</v>
      </c>
      <c r="AD73" s="14">
        <f t="shared" si="12"/>
        <v>8</v>
      </c>
      <c r="AE73" s="14">
        <f t="shared" si="12"/>
        <v>49</v>
      </c>
      <c r="AF73" s="14">
        <f t="shared" si="12"/>
        <v>663</v>
      </c>
      <c r="AG73" s="14">
        <f t="shared" si="12"/>
        <v>72</v>
      </c>
      <c r="AH73" s="14">
        <f t="shared" si="12"/>
        <v>735</v>
      </c>
      <c r="AI73">
        <f t="shared" si="12"/>
        <v>1</v>
      </c>
      <c r="AJ73" s="14">
        <f t="shared" si="12"/>
        <v>1</v>
      </c>
      <c r="AK73" s="14">
        <f t="shared" si="12"/>
        <v>2</v>
      </c>
      <c r="AL73" s="14">
        <f t="shared" si="10"/>
        <v>5</v>
      </c>
      <c r="AM73" s="14">
        <f t="shared" ref="AM73:AM91" si="15">W73+X73+Y73+Z73+AB73+AC73+AD73+AF73+AG73+AI73+AJ73+AL73</f>
        <v>1870</v>
      </c>
      <c r="AN73" s="14"/>
      <c r="AO73" s="14">
        <f>Retail_Choice_Allocation!V105</f>
        <v>239</v>
      </c>
      <c r="AP73" s="14">
        <f>Retail_Choice_Allocation!W105</f>
        <v>40</v>
      </c>
      <c r="AQ73" s="14">
        <f>Retail_Choice_Allocation!X105</f>
        <v>0</v>
      </c>
      <c r="AR73" s="14">
        <f>Retail_Choice_Allocation!Y105</f>
        <v>8</v>
      </c>
      <c r="AS73" s="14">
        <f t="shared" ref="AS73:AS91" si="16">AQ73+AR73</f>
        <v>8</v>
      </c>
      <c r="AT73" s="14">
        <f>Retail_Choice_Allocation!Z105</f>
        <v>0</v>
      </c>
      <c r="AU73" s="14">
        <f>Retail_Choice_Allocation!AA105</f>
        <v>78</v>
      </c>
      <c r="AV73">
        <f>Retail_Choice_Allocation!AB105</f>
        <v>14</v>
      </c>
      <c r="AW73" s="14">
        <f t="shared" ref="AW73:AW91" si="17">AU73+AV73</f>
        <v>92</v>
      </c>
      <c r="AX73" s="14">
        <f>Retail_Choice_Allocation!AC105</f>
        <v>641</v>
      </c>
      <c r="AY73" s="14">
        <f>Retail_Choice_Allocation!AD105</f>
        <v>577</v>
      </c>
      <c r="AZ73" s="14">
        <f t="shared" ref="AZ73:AZ91" si="18">AX73+AY73</f>
        <v>1218</v>
      </c>
      <c r="BA73" s="14">
        <f>Retail_Choice_Allocation!AE105</f>
        <v>7</v>
      </c>
      <c r="BB73" s="14">
        <f>Retail_Choice_Allocation!AF105</f>
        <v>10</v>
      </c>
      <c r="BC73" s="14">
        <f t="shared" ref="BC73:BC91" si="19">BA73+BB73</f>
        <v>17</v>
      </c>
      <c r="BD73" s="14">
        <f>Retail_Choice_Allocation!AG105</f>
        <v>26</v>
      </c>
      <c r="BE73" s="14">
        <f t="shared" ref="BE73:BE91" si="20">AO73+AP73+AQ73+AR73+AT73+AU73+AV73+AX73+AY73+BA73+BB73+BD73</f>
        <v>1640</v>
      </c>
    </row>
    <row r="74" spans="1:57" x14ac:dyDescent="0.35">
      <c r="A74" s="17">
        <v>2026</v>
      </c>
      <c r="B74" s="17">
        <v>7</v>
      </c>
      <c r="C74" s="18" t="str">
        <f t="shared" si="13"/>
        <v>202607</v>
      </c>
      <c r="E74" s="14">
        <v>1644</v>
      </c>
      <c r="F74" s="14">
        <v>232</v>
      </c>
      <c r="G74" s="14">
        <v>0</v>
      </c>
      <c r="H74" s="14">
        <v>9</v>
      </c>
      <c r="I74" s="14">
        <v>9</v>
      </c>
      <c r="J74" s="14">
        <v>1</v>
      </c>
      <c r="K74" s="14">
        <v>160</v>
      </c>
      <c r="L74" s="14">
        <v>21</v>
      </c>
      <c r="M74" s="14">
        <v>181</v>
      </c>
      <c r="N74" s="14">
        <v>1383</v>
      </c>
      <c r="O74" s="14">
        <v>751</v>
      </c>
      <c r="P74" s="14">
        <v>2134</v>
      </c>
      <c r="Q74" s="14">
        <v>9</v>
      </c>
      <c r="R74" s="14">
        <v>10</v>
      </c>
      <c r="S74" s="14">
        <v>19</v>
      </c>
      <c r="T74" s="14">
        <v>34</v>
      </c>
      <c r="U74" s="14">
        <f t="shared" si="14"/>
        <v>4254</v>
      </c>
      <c r="W74" s="14">
        <f t="shared" ref="W74:AK90" si="21">E74-AO74</f>
        <v>1362</v>
      </c>
      <c r="X74" s="14">
        <f t="shared" si="21"/>
        <v>184</v>
      </c>
      <c r="Y74" s="14">
        <f t="shared" si="21"/>
        <v>0</v>
      </c>
      <c r="Z74" s="14">
        <f t="shared" si="21"/>
        <v>0</v>
      </c>
      <c r="AA74" s="14">
        <f t="shared" si="21"/>
        <v>0</v>
      </c>
      <c r="AB74" s="14">
        <f t="shared" si="21"/>
        <v>1</v>
      </c>
      <c r="AC74" s="14">
        <f t="shared" si="21"/>
        <v>68</v>
      </c>
      <c r="AD74" s="14">
        <f t="shared" si="21"/>
        <v>4</v>
      </c>
      <c r="AE74" s="14">
        <f t="shared" si="21"/>
        <v>72</v>
      </c>
      <c r="AF74" s="14">
        <f t="shared" si="21"/>
        <v>627</v>
      </c>
      <c r="AG74" s="14">
        <f t="shared" si="21"/>
        <v>68</v>
      </c>
      <c r="AH74" s="14">
        <f t="shared" si="21"/>
        <v>695</v>
      </c>
      <c r="AI74">
        <f t="shared" si="21"/>
        <v>0</v>
      </c>
      <c r="AJ74" s="14">
        <f t="shared" si="21"/>
        <v>0</v>
      </c>
      <c r="AK74" s="14">
        <f t="shared" si="21"/>
        <v>0</v>
      </c>
      <c r="AL74" s="14">
        <f t="shared" si="10"/>
        <v>3</v>
      </c>
      <c r="AM74" s="14">
        <f t="shared" si="15"/>
        <v>2317</v>
      </c>
      <c r="AN74" s="14"/>
      <c r="AO74" s="14">
        <f>Retail_Choice_Allocation!V106</f>
        <v>282</v>
      </c>
      <c r="AP74" s="14">
        <f>Retail_Choice_Allocation!W106</f>
        <v>48</v>
      </c>
      <c r="AQ74" s="14">
        <f>Retail_Choice_Allocation!X106</f>
        <v>0</v>
      </c>
      <c r="AR74" s="14">
        <f>Retail_Choice_Allocation!Y106</f>
        <v>9</v>
      </c>
      <c r="AS74" s="14">
        <f t="shared" si="16"/>
        <v>9</v>
      </c>
      <c r="AT74" s="14">
        <f>Retail_Choice_Allocation!Z106</f>
        <v>0</v>
      </c>
      <c r="AU74" s="14">
        <f>Retail_Choice_Allocation!AA106</f>
        <v>92</v>
      </c>
      <c r="AV74">
        <f>Retail_Choice_Allocation!AB106</f>
        <v>17</v>
      </c>
      <c r="AW74" s="14">
        <f t="shared" si="17"/>
        <v>109</v>
      </c>
      <c r="AX74" s="14">
        <f>Retail_Choice_Allocation!AC106</f>
        <v>756</v>
      </c>
      <c r="AY74" s="14">
        <f>Retail_Choice_Allocation!AD106</f>
        <v>683</v>
      </c>
      <c r="AZ74" s="14">
        <f t="shared" si="18"/>
        <v>1439</v>
      </c>
      <c r="BA74" s="14">
        <f>Retail_Choice_Allocation!AE106</f>
        <v>9</v>
      </c>
      <c r="BB74" s="14">
        <f>Retail_Choice_Allocation!AF106</f>
        <v>10</v>
      </c>
      <c r="BC74" s="14">
        <f t="shared" si="19"/>
        <v>19</v>
      </c>
      <c r="BD74" s="14">
        <f>Retail_Choice_Allocation!AG106</f>
        <v>31</v>
      </c>
      <c r="BE74" s="14">
        <f t="shared" si="20"/>
        <v>1937</v>
      </c>
    </row>
    <row r="75" spans="1:57" x14ac:dyDescent="0.35">
      <c r="A75" s="17">
        <v>2026</v>
      </c>
      <c r="B75" s="17">
        <v>8</v>
      </c>
      <c r="C75" s="18" t="str">
        <f t="shared" si="13"/>
        <v>202608</v>
      </c>
      <c r="E75" s="14">
        <v>1704</v>
      </c>
      <c r="F75" s="14">
        <v>243</v>
      </c>
      <c r="G75" s="14">
        <v>0</v>
      </c>
      <c r="H75" s="14">
        <v>9</v>
      </c>
      <c r="I75" s="14">
        <v>9</v>
      </c>
      <c r="J75" s="14">
        <v>0</v>
      </c>
      <c r="K75" s="14">
        <v>173</v>
      </c>
      <c r="L75" s="14">
        <v>25</v>
      </c>
      <c r="M75" s="14">
        <v>198</v>
      </c>
      <c r="N75" s="14">
        <v>1414</v>
      </c>
      <c r="O75" s="14">
        <v>768</v>
      </c>
      <c r="P75" s="14">
        <v>2182</v>
      </c>
      <c r="Q75" s="14">
        <v>10</v>
      </c>
      <c r="R75" s="14">
        <v>11</v>
      </c>
      <c r="S75" s="14">
        <v>21</v>
      </c>
      <c r="T75" s="14">
        <v>34</v>
      </c>
      <c r="U75" s="14">
        <f t="shared" si="14"/>
        <v>4391</v>
      </c>
      <c r="W75" s="14">
        <f t="shared" si="21"/>
        <v>1414</v>
      </c>
      <c r="X75" s="14">
        <f t="shared" si="21"/>
        <v>194</v>
      </c>
      <c r="Y75" s="14">
        <f t="shared" si="21"/>
        <v>0</v>
      </c>
      <c r="Z75" s="14">
        <f t="shared" si="21"/>
        <v>0</v>
      </c>
      <c r="AA75" s="14">
        <f t="shared" si="21"/>
        <v>0</v>
      </c>
      <c r="AB75" s="14">
        <f t="shared" si="21"/>
        <v>0</v>
      </c>
      <c r="AC75" s="14">
        <f t="shared" si="21"/>
        <v>79</v>
      </c>
      <c r="AD75" s="14">
        <f t="shared" si="21"/>
        <v>8</v>
      </c>
      <c r="AE75" s="14">
        <f t="shared" si="21"/>
        <v>87</v>
      </c>
      <c r="AF75" s="14">
        <f t="shared" si="21"/>
        <v>634</v>
      </c>
      <c r="AG75" s="14">
        <f t="shared" si="21"/>
        <v>66</v>
      </c>
      <c r="AH75" s="14">
        <f t="shared" si="21"/>
        <v>700</v>
      </c>
      <c r="AI75">
        <f t="shared" si="21"/>
        <v>1</v>
      </c>
      <c r="AJ75" s="14">
        <f t="shared" si="21"/>
        <v>0</v>
      </c>
      <c r="AK75" s="14">
        <f t="shared" si="21"/>
        <v>1</v>
      </c>
      <c r="AL75" s="14">
        <f t="shared" si="10"/>
        <v>4</v>
      </c>
      <c r="AM75" s="14">
        <f t="shared" si="15"/>
        <v>2400</v>
      </c>
      <c r="AN75" s="14"/>
      <c r="AO75" s="14">
        <f>Retail_Choice_Allocation!V107</f>
        <v>290</v>
      </c>
      <c r="AP75" s="14">
        <f>Retail_Choice_Allocation!W107</f>
        <v>49</v>
      </c>
      <c r="AQ75" s="14">
        <f>Retail_Choice_Allocation!X107</f>
        <v>0</v>
      </c>
      <c r="AR75" s="14">
        <f>Retail_Choice_Allocation!Y107</f>
        <v>9</v>
      </c>
      <c r="AS75" s="14">
        <f t="shared" si="16"/>
        <v>9</v>
      </c>
      <c r="AT75" s="14">
        <f>Retail_Choice_Allocation!Z107</f>
        <v>0</v>
      </c>
      <c r="AU75" s="14">
        <f>Retail_Choice_Allocation!AA107</f>
        <v>94</v>
      </c>
      <c r="AV75">
        <f>Retail_Choice_Allocation!AB107</f>
        <v>17</v>
      </c>
      <c r="AW75" s="14">
        <f t="shared" si="17"/>
        <v>111</v>
      </c>
      <c r="AX75" s="14">
        <f>Retail_Choice_Allocation!AC107</f>
        <v>780</v>
      </c>
      <c r="AY75" s="14">
        <f>Retail_Choice_Allocation!AD107</f>
        <v>702</v>
      </c>
      <c r="AZ75" s="14">
        <f t="shared" si="18"/>
        <v>1482</v>
      </c>
      <c r="BA75" s="14">
        <f>Retail_Choice_Allocation!AE107</f>
        <v>9</v>
      </c>
      <c r="BB75" s="14">
        <f>Retail_Choice_Allocation!AF107</f>
        <v>11</v>
      </c>
      <c r="BC75" s="14">
        <f t="shared" si="19"/>
        <v>20</v>
      </c>
      <c r="BD75" s="14">
        <f>Retail_Choice_Allocation!AG107</f>
        <v>30</v>
      </c>
      <c r="BE75" s="14">
        <f t="shared" si="20"/>
        <v>1991</v>
      </c>
    </row>
    <row r="76" spans="1:57" x14ac:dyDescent="0.35">
      <c r="A76" s="17">
        <v>2026</v>
      </c>
      <c r="B76" s="17">
        <v>9</v>
      </c>
      <c r="C76" s="18" t="str">
        <f t="shared" si="13"/>
        <v>202609</v>
      </c>
      <c r="E76" s="14">
        <v>1524</v>
      </c>
      <c r="F76" s="14">
        <v>231</v>
      </c>
      <c r="G76" s="14">
        <v>0</v>
      </c>
      <c r="H76" s="14">
        <v>9</v>
      </c>
      <c r="I76" s="14">
        <v>9</v>
      </c>
      <c r="J76" s="14">
        <v>1</v>
      </c>
      <c r="K76" s="14">
        <v>160</v>
      </c>
      <c r="L76" s="14">
        <v>23</v>
      </c>
      <c r="M76" s="14">
        <v>183</v>
      </c>
      <c r="N76" s="14">
        <v>1389</v>
      </c>
      <c r="O76" s="14">
        <v>742</v>
      </c>
      <c r="P76" s="14">
        <v>2131</v>
      </c>
      <c r="Q76" s="14">
        <v>8</v>
      </c>
      <c r="R76" s="14">
        <v>10</v>
      </c>
      <c r="S76" s="14">
        <v>18</v>
      </c>
      <c r="T76" s="14">
        <v>29</v>
      </c>
      <c r="U76" s="14">
        <f t="shared" si="14"/>
        <v>4126</v>
      </c>
      <c r="W76" s="14">
        <f t="shared" si="21"/>
        <v>1246</v>
      </c>
      <c r="X76" s="14">
        <f t="shared" si="21"/>
        <v>184</v>
      </c>
      <c r="Y76" s="14">
        <f t="shared" si="21"/>
        <v>0</v>
      </c>
      <c r="Z76" s="14">
        <f t="shared" si="21"/>
        <v>0</v>
      </c>
      <c r="AA76" s="14">
        <f t="shared" si="21"/>
        <v>0</v>
      </c>
      <c r="AB76" s="14">
        <f t="shared" si="21"/>
        <v>1</v>
      </c>
      <c r="AC76" s="14">
        <f t="shared" si="21"/>
        <v>69</v>
      </c>
      <c r="AD76" s="14">
        <f t="shared" si="21"/>
        <v>7</v>
      </c>
      <c r="AE76" s="14">
        <f t="shared" si="21"/>
        <v>76</v>
      </c>
      <c r="AF76" s="14">
        <f t="shared" si="21"/>
        <v>641</v>
      </c>
      <c r="AG76" s="14">
        <f t="shared" si="21"/>
        <v>67</v>
      </c>
      <c r="AH76" s="14">
        <f t="shared" si="21"/>
        <v>708</v>
      </c>
      <c r="AI76">
        <f t="shared" si="21"/>
        <v>0</v>
      </c>
      <c r="AJ76" s="14">
        <f t="shared" si="21"/>
        <v>0</v>
      </c>
      <c r="AK76" s="14">
        <f t="shared" si="21"/>
        <v>0</v>
      </c>
      <c r="AL76" s="14">
        <f t="shared" si="10"/>
        <v>4</v>
      </c>
      <c r="AM76" s="14">
        <f t="shared" si="15"/>
        <v>2219</v>
      </c>
      <c r="AN76" s="14"/>
      <c r="AO76" s="14">
        <f>Retail_Choice_Allocation!V108</f>
        <v>278</v>
      </c>
      <c r="AP76" s="14">
        <f>Retail_Choice_Allocation!W108</f>
        <v>47</v>
      </c>
      <c r="AQ76" s="14">
        <f>Retail_Choice_Allocation!X108</f>
        <v>0</v>
      </c>
      <c r="AR76" s="14">
        <f>Retail_Choice_Allocation!Y108</f>
        <v>9</v>
      </c>
      <c r="AS76" s="14">
        <f t="shared" si="16"/>
        <v>9</v>
      </c>
      <c r="AT76" s="14">
        <f>Retail_Choice_Allocation!Z108</f>
        <v>0</v>
      </c>
      <c r="AU76" s="14">
        <f>Retail_Choice_Allocation!AA108</f>
        <v>91</v>
      </c>
      <c r="AV76">
        <f>Retail_Choice_Allocation!AB108</f>
        <v>16</v>
      </c>
      <c r="AW76" s="14">
        <f t="shared" si="17"/>
        <v>107</v>
      </c>
      <c r="AX76" s="14">
        <f>Retail_Choice_Allocation!AC108</f>
        <v>748</v>
      </c>
      <c r="AY76" s="14">
        <f>Retail_Choice_Allocation!AD108</f>
        <v>675</v>
      </c>
      <c r="AZ76" s="14">
        <f t="shared" si="18"/>
        <v>1423</v>
      </c>
      <c r="BA76" s="14">
        <f>Retail_Choice_Allocation!AE108</f>
        <v>8</v>
      </c>
      <c r="BB76" s="14">
        <f>Retail_Choice_Allocation!AF108</f>
        <v>10</v>
      </c>
      <c r="BC76" s="14">
        <f t="shared" si="19"/>
        <v>18</v>
      </c>
      <c r="BD76" s="14">
        <f>Retail_Choice_Allocation!AG108</f>
        <v>25</v>
      </c>
      <c r="BE76" s="14">
        <f t="shared" si="20"/>
        <v>1907</v>
      </c>
    </row>
    <row r="77" spans="1:57" x14ac:dyDescent="0.35">
      <c r="A77" s="17">
        <v>2026</v>
      </c>
      <c r="B77" s="17">
        <v>10</v>
      </c>
      <c r="C77" s="18" t="str">
        <f t="shared" si="13"/>
        <v>202610</v>
      </c>
      <c r="E77" s="14">
        <v>1123</v>
      </c>
      <c r="F77" s="14">
        <v>203</v>
      </c>
      <c r="G77" s="14">
        <v>0</v>
      </c>
      <c r="H77" s="14">
        <v>9</v>
      </c>
      <c r="I77" s="14">
        <v>9</v>
      </c>
      <c r="J77" s="14">
        <v>1</v>
      </c>
      <c r="K77" s="14">
        <v>124</v>
      </c>
      <c r="L77" s="14">
        <v>18</v>
      </c>
      <c r="M77" s="14">
        <v>142</v>
      </c>
      <c r="N77" s="14">
        <v>1234</v>
      </c>
      <c r="O77" s="14">
        <v>614</v>
      </c>
      <c r="P77" s="14">
        <v>1848</v>
      </c>
      <c r="Q77" s="14">
        <v>7</v>
      </c>
      <c r="R77" s="14">
        <v>8</v>
      </c>
      <c r="S77" s="14">
        <v>15</v>
      </c>
      <c r="T77" s="14">
        <v>30</v>
      </c>
      <c r="U77" s="14">
        <f t="shared" si="14"/>
        <v>3371</v>
      </c>
      <c r="W77" s="14">
        <f t="shared" si="21"/>
        <v>896</v>
      </c>
      <c r="X77" s="14">
        <f t="shared" si="21"/>
        <v>165</v>
      </c>
      <c r="Y77" s="14">
        <f t="shared" si="21"/>
        <v>0</v>
      </c>
      <c r="Z77" s="14">
        <f t="shared" si="21"/>
        <v>0</v>
      </c>
      <c r="AA77" s="14">
        <f t="shared" si="21"/>
        <v>0</v>
      </c>
      <c r="AB77" s="14">
        <f t="shared" si="21"/>
        <v>1</v>
      </c>
      <c r="AC77" s="14">
        <f t="shared" si="21"/>
        <v>50</v>
      </c>
      <c r="AD77" s="14">
        <f t="shared" si="21"/>
        <v>5</v>
      </c>
      <c r="AE77" s="14">
        <f t="shared" si="21"/>
        <v>55</v>
      </c>
      <c r="AF77" s="14">
        <f t="shared" si="21"/>
        <v>625</v>
      </c>
      <c r="AG77" s="14">
        <f t="shared" si="21"/>
        <v>65</v>
      </c>
      <c r="AH77" s="14">
        <f t="shared" si="21"/>
        <v>690</v>
      </c>
      <c r="AI77">
        <f t="shared" si="21"/>
        <v>0</v>
      </c>
      <c r="AJ77" s="14">
        <f t="shared" si="21"/>
        <v>0</v>
      </c>
      <c r="AK77" s="14">
        <f t="shared" si="21"/>
        <v>0</v>
      </c>
      <c r="AL77" s="14">
        <f t="shared" si="10"/>
        <v>4</v>
      </c>
      <c r="AM77" s="14">
        <f t="shared" si="15"/>
        <v>1811</v>
      </c>
      <c r="AN77" s="14"/>
      <c r="AO77" s="14">
        <f>Retail_Choice_Allocation!V109</f>
        <v>227</v>
      </c>
      <c r="AP77" s="14">
        <f>Retail_Choice_Allocation!W109</f>
        <v>38</v>
      </c>
      <c r="AQ77" s="14">
        <f>Retail_Choice_Allocation!X109</f>
        <v>0</v>
      </c>
      <c r="AR77" s="14">
        <f>Retail_Choice_Allocation!Y109</f>
        <v>9</v>
      </c>
      <c r="AS77" s="14">
        <f t="shared" si="16"/>
        <v>9</v>
      </c>
      <c r="AT77" s="14">
        <f>Retail_Choice_Allocation!Z109</f>
        <v>0</v>
      </c>
      <c r="AU77" s="14">
        <f>Retail_Choice_Allocation!AA109</f>
        <v>74</v>
      </c>
      <c r="AV77">
        <f>Retail_Choice_Allocation!AB109</f>
        <v>13</v>
      </c>
      <c r="AW77" s="14">
        <f t="shared" si="17"/>
        <v>87</v>
      </c>
      <c r="AX77" s="14">
        <f>Retail_Choice_Allocation!AC109</f>
        <v>609</v>
      </c>
      <c r="AY77" s="14">
        <f>Retail_Choice_Allocation!AD109</f>
        <v>549</v>
      </c>
      <c r="AZ77" s="14">
        <f t="shared" si="18"/>
        <v>1158</v>
      </c>
      <c r="BA77" s="14">
        <f>Retail_Choice_Allocation!AE109</f>
        <v>7</v>
      </c>
      <c r="BB77" s="14">
        <f>Retail_Choice_Allocation!AF109</f>
        <v>8</v>
      </c>
      <c r="BC77" s="14">
        <f t="shared" si="19"/>
        <v>15</v>
      </c>
      <c r="BD77" s="14">
        <f>Retail_Choice_Allocation!AG109</f>
        <v>26</v>
      </c>
      <c r="BE77" s="14">
        <f t="shared" si="20"/>
        <v>1560</v>
      </c>
    </row>
    <row r="78" spans="1:57" x14ac:dyDescent="0.35">
      <c r="A78" s="17">
        <v>2026</v>
      </c>
      <c r="B78" s="17">
        <v>11</v>
      </c>
      <c r="C78" s="18" t="str">
        <f t="shared" si="13"/>
        <v>202611</v>
      </c>
      <c r="E78" s="14">
        <v>1017</v>
      </c>
      <c r="F78" s="14">
        <v>202</v>
      </c>
      <c r="G78" s="14">
        <v>0</v>
      </c>
      <c r="H78" s="14">
        <v>8</v>
      </c>
      <c r="I78" s="14">
        <v>8</v>
      </c>
      <c r="J78" s="14">
        <v>1</v>
      </c>
      <c r="K78" s="14">
        <v>103</v>
      </c>
      <c r="L78" s="14">
        <v>14</v>
      </c>
      <c r="M78" s="14">
        <v>117</v>
      </c>
      <c r="N78" s="14">
        <v>1163</v>
      </c>
      <c r="O78" s="14">
        <v>581</v>
      </c>
      <c r="P78" s="14">
        <v>1744</v>
      </c>
      <c r="Q78" s="14">
        <v>7</v>
      </c>
      <c r="R78" s="14">
        <v>10</v>
      </c>
      <c r="S78" s="14">
        <v>17</v>
      </c>
      <c r="T78" s="14">
        <v>30</v>
      </c>
      <c r="U78" s="14">
        <f t="shared" si="14"/>
        <v>3136</v>
      </c>
      <c r="W78" s="14">
        <f t="shared" si="21"/>
        <v>804</v>
      </c>
      <c r="X78" s="14">
        <f t="shared" si="21"/>
        <v>166</v>
      </c>
      <c r="Y78" s="14">
        <f t="shared" si="21"/>
        <v>0</v>
      </c>
      <c r="Z78" s="14">
        <f t="shared" si="21"/>
        <v>0</v>
      </c>
      <c r="AA78" s="14">
        <f t="shared" si="21"/>
        <v>0</v>
      </c>
      <c r="AB78" s="14">
        <f t="shared" si="21"/>
        <v>1</v>
      </c>
      <c r="AC78" s="14">
        <f t="shared" si="21"/>
        <v>34</v>
      </c>
      <c r="AD78" s="14">
        <f t="shared" si="21"/>
        <v>2</v>
      </c>
      <c r="AE78" s="14">
        <f t="shared" si="21"/>
        <v>36</v>
      </c>
      <c r="AF78" s="14">
        <f t="shared" si="21"/>
        <v>590</v>
      </c>
      <c r="AG78" s="14">
        <f t="shared" si="21"/>
        <v>66</v>
      </c>
      <c r="AH78" s="14">
        <f t="shared" si="21"/>
        <v>656</v>
      </c>
      <c r="AI78">
        <f t="shared" si="21"/>
        <v>0</v>
      </c>
      <c r="AJ78" s="14">
        <f t="shared" si="21"/>
        <v>0</v>
      </c>
      <c r="AK78" s="14">
        <f t="shared" si="21"/>
        <v>0</v>
      </c>
      <c r="AL78" s="14">
        <f t="shared" si="10"/>
        <v>4</v>
      </c>
      <c r="AM78" s="14">
        <f t="shared" si="15"/>
        <v>1667</v>
      </c>
      <c r="AN78" s="14"/>
      <c r="AO78" s="14">
        <f>Retail_Choice_Allocation!V110</f>
        <v>213</v>
      </c>
      <c r="AP78" s="14">
        <f>Retail_Choice_Allocation!W110</f>
        <v>36</v>
      </c>
      <c r="AQ78" s="14">
        <f>Retail_Choice_Allocation!X110</f>
        <v>0</v>
      </c>
      <c r="AR78" s="14">
        <f>Retail_Choice_Allocation!Y110</f>
        <v>8</v>
      </c>
      <c r="AS78" s="14">
        <f t="shared" si="16"/>
        <v>8</v>
      </c>
      <c r="AT78" s="14">
        <f>Retail_Choice_Allocation!Z110</f>
        <v>0</v>
      </c>
      <c r="AU78" s="14">
        <f>Retail_Choice_Allocation!AA110</f>
        <v>69</v>
      </c>
      <c r="AV78">
        <f>Retail_Choice_Allocation!AB110</f>
        <v>12</v>
      </c>
      <c r="AW78" s="14">
        <f t="shared" si="17"/>
        <v>81</v>
      </c>
      <c r="AX78" s="14">
        <f>Retail_Choice_Allocation!AC110</f>
        <v>573</v>
      </c>
      <c r="AY78" s="14">
        <f>Retail_Choice_Allocation!AD110</f>
        <v>515</v>
      </c>
      <c r="AZ78" s="14">
        <f t="shared" si="18"/>
        <v>1088</v>
      </c>
      <c r="BA78" s="14">
        <f>Retail_Choice_Allocation!AE110</f>
        <v>7</v>
      </c>
      <c r="BB78" s="14">
        <f>Retail_Choice_Allocation!AF110</f>
        <v>10</v>
      </c>
      <c r="BC78" s="14">
        <f t="shared" si="19"/>
        <v>17</v>
      </c>
      <c r="BD78" s="14">
        <f>Retail_Choice_Allocation!AG110</f>
        <v>26</v>
      </c>
      <c r="BE78" s="14">
        <f t="shared" si="20"/>
        <v>1469</v>
      </c>
    </row>
    <row r="79" spans="1:57" x14ac:dyDescent="0.35">
      <c r="A79" s="17">
        <v>2026</v>
      </c>
      <c r="B79" s="17">
        <v>12</v>
      </c>
      <c r="C79" s="18" t="str">
        <f t="shared" si="13"/>
        <v>202612</v>
      </c>
      <c r="E79" s="14">
        <v>1134</v>
      </c>
      <c r="F79" s="14">
        <v>224</v>
      </c>
      <c r="G79" s="14">
        <v>0</v>
      </c>
      <c r="H79" s="14">
        <v>10</v>
      </c>
      <c r="I79" s="14">
        <v>10</v>
      </c>
      <c r="J79" s="14">
        <v>1</v>
      </c>
      <c r="K79" s="14">
        <v>108</v>
      </c>
      <c r="L79" s="14">
        <v>19</v>
      </c>
      <c r="M79" s="14">
        <v>127</v>
      </c>
      <c r="N79" s="14">
        <v>1211</v>
      </c>
      <c r="O79" s="14">
        <v>624</v>
      </c>
      <c r="P79" s="14">
        <v>1835</v>
      </c>
      <c r="Q79" s="14">
        <v>15</v>
      </c>
      <c r="R79" s="14">
        <v>13</v>
      </c>
      <c r="S79" s="14">
        <v>28</v>
      </c>
      <c r="T79" s="14">
        <v>25</v>
      </c>
      <c r="U79" s="14">
        <f t="shared" si="14"/>
        <v>3384</v>
      </c>
      <c r="W79" s="14">
        <f t="shared" si="21"/>
        <v>901</v>
      </c>
      <c r="X79" s="14">
        <f t="shared" si="21"/>
        <v>185</v>
      </c>
      <c r="Y79" s="14">
        <f t="shared" si="21"/>
        <v>0</v>
      </c>
      <c r="Z79" s="14">
        <f t="shared" si="21"/>
        <v>0</v>
      </c>
      <c r="AA79" s="14">
        <f t="shared" si="21"/>
        <v>0</v>
      </c>
      <c r="AB79" s="14">
        <f t="shared" si="21"/>
        <v>1</v>
      </c>
      <c r="AC79" s="14">
        <f t="shared" si="21"/>
        <v>32</v>
      </c>
      <c r="AD79" s="14">
        <f t="shared" si="21"/>
        <v>5</v>
      </c>
      <c r="AE79" s="14">
        <f t="shared" si="21"/>
        <v>37</v>
      </c>
      <c r="AF79" s="14">
        <f t="shared" si="21"/>
        <v>583</v>
      </c>
      <c r="AG79" s="14">
        <f t="shared" si="21"/>
        <v>62</v>
      </c>
      <c r="AH79" s="14">
        <f t="shared" si="21"/>
        <v>645</v>
      </c>
      <c r="AI79">
        <f t="shared" si="21"/>
        <v>8</v>
      </c>
      <c r="AJ79" s="14">
        <f t="shared" si="21"/>
        <v>2</v>
      </c>
      <c r="AK79" s="14">
        <f t="shared" si="21"/>
        <v>10</v>
      </c>
      <c r="AL79" s="14">
        <f t="shared" si="10"/>
        <v>4</v>
      </c>
      <c r="AM79" s="14">
        <f t="shared" si="15"/>
        <v>1783</v>
      </c>
      <c r="AN79" s="14"/>
      <c r="AO79" s="14">
        <f>Retail_Choice_Allocation!V111</f>
        <v>233</v>
      </c>
      <c r="AP79" s="14">
        <f>Retail_Choice_Allocation!W111</f>
        <v>39</v>
      </c>
      <c r="AQ79" s="14">
        <f>Retail_Choice_Allocation!X111</f>
        <v>0</v>
      </c>
      <c r="AR79" s="14">
        <f>Retail_Choice_Allocation!Y111</f>
        <v>10</v>
      </c>
      <c r="AS79" s="14">
        <f t="shared" si="16"/>
        <v>10</v>
      </c>
      <c r="AT79" s="14">
        <f>Retail_Choice_Allocation!Z111</f>
        <v>0</v>
      </c>
      <c r="AU79" s="14">
        <f>Retail_Choice_Allocation!AA111</f>
        <v>76</v>
      </c>
      <c r="AV79">
        <f>Retail_Choice_Allocation!AB111</f>
        <v>14</v>
      </c>
      <c r="AW79" s="14">
        <f t="shared" si="17"/>
        <v>90</v>
      </c>
      <c r="AX79" s="14">
        <f>Retail_Choice_Allocation!AC111</f>
        <v>628</v>
      </c>
      <c r="AY79" s="14">
        <f>Retail_Choice_Allocation!AD111</f>
        <v>562</v>
      </c>
      <c r="AZ79" s="14">
        <f t="shared" si="18"/>
        <v>1190</v>
      </c>
      <c r="BA79" s="14">
        <f>Retail_Choice_Allocation!AE111</f>
        <v>7</v>
      </c>
      <c r="BB79" s="14">
        <f>Retail_Choice_Allocation!AF111</f>
        <v>11</v>
      </c>
      <c r="BC79" s="14">
        <f t="shared" si="19"/>
        <v>18</v>
      </c>
      <c r="BD79" s="14">
        <f>Retail_Choice_Allocation!AG111</f>
        <v>21</v>
      </c>
      <c r="BE79" s="14">
        <f t="shared" si="20"/>
        <v>1601</v>
      </c>
    </row>
    <row r="80" spans="1:57" x14ac:dyDescent="0.35">
      <c r="A80" s="9">
        <v>2027</v>
      </c>
      <c r="B80" s="9">
        <v>1</v>
      </c>
      <c r="C80" s="10" t="str">
        <f t="shared" si="13"/>
        <v>202701</v>
      </c>
      <c r="D80" s="11"/>
      <c r="E80" s="12">
        <v>1179</v>
      </c>
      <c r="F80" s="12">
        <v>254</v>
      </c>
      <c r="G80" s="12">
        <v>1</v>
      </c>
      <c r="H80" s="12">
        <v>8</v>
      </c>
      <c r="I80" s="12">
        <v>9</v>
      </c>
      <c r="J80" s="12">
        <v>1</v>
      </c>
      <c r="K80" s="12">
        <v>116</v>
      </c>
      <c r="L80" s="12">
        <v>18</v>
      </c>
      <c r="M80" s="12">
        <v>134</v>
      </c>
      <c r="N80" s="12">
        <v>1260</v>
      </c>
      <c r="O80" s="12">
        <v>642</v>
      </c>
      <c r="P80" s="12">
        <v>1902</v>
      </c>
      <c r="Q80" s="12">
        <v>19</v>
      </c>
      <c r="R80" s="12">
        <v>15</v>
      </c>
      <c r="S80" s="12">
        <v>34</v>
      </c>
      <c r="T80" s="12">
        <v>23</v>
      </c>
      <c r="U80" s="12">
        <f t="shared" si="14"/>
        <v>3536</v>
      </c>
      <c r="V80" s="11"/>
      <c r="W80" s="12">
        <f t="shared" si="21"/>
        <v>926</v>
      </c>
      <c r="X80" s="12">
        <f t="shared" si="21"/>
        <v>212</v>
      </c>
      <c r="Y80" s="12">
        <f t="shared" si="21"/>
        <v>0</v>
      </c>
      <c r="Z80" s="12">
        <f t="shared" si="21"/>
        <v>0</v>
      </c>
      <c r="AA80" s="12">
        <f t="shared" si="21"/>
        <v>0</v>
      </c>
      <c r="AB80" s="12">
        <f t="shared" si="21"/>
        <v>1</v>
      </c>
      <c r="AC80" s="12">
        <f t="shared" si="21"/>
        <v>35</v>
      </c>
      <c r="AD80" s="12">
        <f t="shared" si="21"/>
        <v>3</v>
      </c>
      <c r="AE80" s="12">
        <f t="shared" si="21"/>
        <v>38</v>
      </c>
      <c r="AF80" s="12">
        <f t="shared" si="21"/>
        <v>597</v>
      </c>
      <c r="AG80" s="12">
        <f t="shared" si="21"/>
        <v>45</v>
      </c>
      <c r="AH80" s="12">
        <f t="shared" si="21"/>
        <v>642</v>
      </c>
      <c r="AI80" s="11">
        <f t="shared" si="21"/>
        <v>11</v>
      </c>
      <c r="AJ80" s="12">
        <f t="shared" si="21"/>
        <v>4</v>
      </c>
      <c r="AK80" s="12">
        <f t="shared" si="21"/>
        <v>15</v>
      </c>
      <c r="AL80" s="12">
        <f t="shared" si="10"/>
        <v>3</v>
      </c>
      <c r="AM80" s="12">
        <f t="shared" si="15"/>
        <v>1837</v>
      </c>
      <c r="AN80" s="12"/>
      <c r="AO80" s="12">
        <f>Retail_Choice_Allocation!V112</f>
        <v>253</v>
      </c>
      <c r="AP80" s="12">
        <f>Retail_Choice_Allocation!W112</f>
        <v>42</v>
      </c>
      <c r="AQ80" s="12">
        <f>Retail_Choice_Allocation!X112</f>
        <v>1</v>
      </c>
      <c r="AR80" s="12">
        <f>Retail_Choice_Allocation!Y112</f>
        <v>8</v>
      </c>
      <c r="AS80" s="12">
        <f t="shared" si="16"/>
        <v>9</v>
      </c>
      <c r="AT80" s="12">
        <f>Retail_Choice_Allocation!Z112</f>
        <v>0</v>
      </c>
      <c r="AU80" s="12">
        <f>Retail_Choice_Allocation!AA112</f>
        <v>81</v>
      </c>
      <c r="AV80" s="11">
        <f>Retail_Choice_Allocation!AB112</f>
        <v>15</v>
      </c>
      <c r="AW80" s="12">
        <f t="shared" si="17"/>
        <v>96</v>
      </c>
      <c r="AX80" s="12">
        <f>Retail_Choice_Allocation!AC112</f>
        <v>663</v>
      </c>
      <c r="AY80" s="12">
        <f>Retail_Choice_Allocation!AD112</f>
        <v>597</v>
      </c>
      <c r="AZ80" s="12">
        <f t="shared" si="18"/>
        <v>1260</v>
      </c>
      <c r="BA80" s="12">
        <f>Retail_Choice_Allocation!AE112</f>
        <v>8</v>
      </c>
      <c r="BB80" s="12">
        <f>Retail_Choice_Allocation!AF112</f>
        <v>11</v>
      </c>
      <c r="BC80" s="12">
        <f t="shared" si="19"/>
        <v>19</v>
      </c>
      <c r="BD80" s="12">
        <f>Retail_Choice_Allocation!AG112</f>
        <v>20</v>
      </c>
      <c r="BE80" s="12">
        <f t="shared" si="20"/>
        <v>1699</v>
      </c>
    </row>
    <row r="81" spans="1:57" x14ac:dyDescent="0.35">
      <c r="A81" s="9">
        <v>2027</v>
      </c>
      <c r="B81" s="9">
        <v>2</v>
      </c>
      <c r="C81" s="10" t="str">
        <f t="shared" si="13"/>
        <v>202702</v>
      </c>
      <c r="D81" s="11"/>
      <c r="E81" s="12">
        <v>1129</v>
      </c>
      <c r="F81" s="12">
        <v>268</v>
      </c>
      <c r="G81" s="12">
        <v>0</v>
      </c>
      <c r="H81" s="12">
        <v>10</v>
      </c>
      <c r="I81" s="12">
        <v>10</v>
      </c>
      <c r="J81" s="12">
        <v>1</v>
      </c>
      <c r="K81" s="12">
        <v>110</v>
      </c>
      <c r="L81" s="12">
        <v>17</v>
      </c>
      <c r="M81" s="12">
        <v>127</v>
      </c>
      <c r="N81" s="12">
        <v>1239</v>
      </c>
      <c r="O81" s="12">
        <v>638</v>
      </c>
      <c r="P81" s="12">
        <v>1877</v>
      </c>
      <c r="Q81" s="12">
        <v>24</v>
      </c>
      <c r="R81" s="12">
        <v>14</v>
      </c>
      <c r="S81" s="12">
        <v>38</v>
      </c>
      <c r="T81" s="12">
        <v>23</v>
      </c>
      <c r="U81" s="12">
        <f t="shared" si="14"/>
        <v>3473</v>
      </c>
      <c r="V81" s="11"/>
      <c r="W81" s="12">
        <f t="shared" si="21"/>
        <v>881</v>
      </c>
      <c r="X81" s="12">
        <f t="shared" si="21"/>
        <v>227</v>
      </c>
      <c r="Y81" s="12">
        <f t="shared" si="21"/>
        <v>0</v>
      </c>
      <c r="Z81" s="12">
        <f t="shared" si="21"/>
        <v>0</v>
      </c>
      <c r="AA81" s="12">
        <f t="shared" si="21"/>
        <v>0</v>
      </c>
      <c r="AB81" s="12">
        <f t="shared" si="21"/>
        <v>1</v>
      </c>
      <c r="AC81" s="12">
        <f t="shared" si="21"/>
        <v>31</v>
      </c>
      <c r="AD81" s="12">
        <f t="shared" si="21"/>
        <v>3</v>
      </c>
      <c r="AE81" s="12">
        <f t="shared" si="21"/>
        <v>34</v>
      </c>
      <c r="AF81" s="12">
        <f t="shared" si="21"/>
        <v>589</v>
      </c>
      <c r="AG81" s="12">
        <f t="shared" si="21"/>
        <v>53</v>
      </c>
      <c r="AH81" s="12">
        <f t="shared" si="21"/>
        <v>642</v>
      </c>
      <c r="AI81" s="11">
        <f t="shared" si="21"/>
        <v>16</v>
      </c>
      <c r="AJ81" s="12">
        <f t="shared" si="21"/>
        <v>3</v>
      </c>
      <c r="AK81" s="12">
        <f t="shared" si="21"/>
        <v>19</v>
      </c>
      <c r="AL81" s="12">
        <f t="shared" si="10"/>
        <v>3</v>
      </c>
      <c r="AM81" s="12">
        <f t="shared" si="15"/>
        <v>1807</v>
      </c>
      <c r="AN81" s="12"/>
      <c r="AO81" s="12">
        <f>Retail_Choice_Allocation!V113</f>
        <v>248</v>
      </c>
      <c r="AP81" s="12">
        <f>Retail_Choice_Allocation!W113</f>
        <v>41</v>
      </c>
      <c r="AQ81" s="12">
        <f>Retail_Choice_Allocation!X113</f>
        <v>0</v>
      </c>
      <c r="AR81" s="12">
        <f>Retail_Choice_Allocation!Y113</f>
        <v>10</v>
      </c>
      <c r="AS81" s="12">
        <f t="shared" si="16"/>
        <v>10</v>
      </c>
      <c r="AT81" s="12">
        <f>Retail_Choice_Allocation!Z113</f>
        <v>0</v>
      </c>
      <c r="AU81" s="12">
        <f>Retail_Choice_Allocation!AA113</f>
        <v>79</v>
      </c>
      <c r="AV81" s="11">
        <f>Retail_Choice_Allocation!AB113</f>
        <v>14</v>
      </c>
      <c r="AW81" s="12">
        <f t="shared" si="17"/>
        <v>93</v>
      </c>
      <c r="AX81" s="12">
        <f>Retail_Choice_Allocation!AC113</f>
        <v>650</v>
      </c>
      <c r="AY81" s="12">
        <f>Retail_Choice_Allocation!AD113</f>
        <v>585</v>
      </c>
      <c r="AZ81" s="12">
        <f t="shared" si="18"/>
        <v>1235</v>
      </c>
      <c r="BA81" s="12">
        <f>Retail_Choice_Allocation!AE113</f>
        <v>8</v>
      </c>
      <c r="BB81" s="12">
        <f>Retail_Choice_Allocation!AF113</f>
        <v>11</v>
      </c>
      <c r="BC81" s="12">
        <f t="shared" si="19"/>
        <v>19</v>
      </c>
      <c r="BD81" s="12">
        <f>Retail_Choice_Allocation!AG113</f>
        <v>20</v>
      </c>
      <c r="BE81" s="12">
        <f t="shared" si="20"/>
        <v>1666</v>
      </c>
    </row>
    <row r="82" spans="1:57" x14ac:dyDescent="0.35">
      <c r="A82" s="9">
        <v>2027</v>
      </c>
      <c r="B82" s="9">
        <v>3</v>
      </c>
      <c r="C82" s="10" t="str">
        <f t="shared" si="13"/>
        <v>202703</v>
      </c>
      <c r="D82" s="11"/>
      <c r="E82" s="12">
        <v>1029</v>
      </c>
      <c r="F82" s="12">
        <v>241</v>
      </c>
      <c r="G82" s="12">
        <v>0</v>
      </c>
      <c r="H82" s="12">
        <v>10</v>
      </c>
      <c r="I82" s="12">
        <v>10</v>
      </c>
      <c r="J82" s="12">
        <v>1</v>
      </c>
      <c r="K82" s="12">
        <v>100</v>
      </c>
      <c r="L82" s="12">
        <v>18</v>
      </c>
      <c r="M82" s="12">
        <v>118</v>
      </c>
      <c r="N82" s="12">
        <v>1185</v>
      </c>
      <c r="O82" s="12">
        <v>606</v>
      </c>
      <c r="P82" s="12">
        <v>1791</v>
      </c>
      <c r="Q82" s="12">
        <v>18</v>
      </c>
      <c r="R82" s="12">
        <v>12</v>
      </c>
      <c r="S82" s="12">
        <v>30</v>
      </c>
      <c r="T82" s="12">
        <v>25</v>
      </c>
      <c r="U82" s="12">
        <f t="shared" si="14"/>
        <v>3245</v>
      </c>
      <c r="V82" s="11"/>
      <c r="W82" s="12">
        <f t="shared" si="21"/>
        <v>795</v>
      </c>
      <c r="X82" s="12">
        <f t="shared" si="21"/>
        <v>202</v>
      </c>
      <c r="Y82" s="12">
        <f t="shared" si="21"/>
        <v>0</v>
      </c>
      <c r="Z82" s="12">
        <f t="shared" si="21"/>
        <v>0</v>
      </c>
      <c r="AA82" s="12">
        <f t="shared" si="21"/>
        <v>0</v>
      </c>
      <c r="AB82" s="12">
        <f t="shared" si="21"/>
        <v>1</v>
      </c>
      <c r="AC82" s="12">
        <f t="shared" si="21"/>
        <v>25</v>
      </c>
      <c r="AD82" s="12">
        <f t="shared" si="21"/>
        <v>5</v>
      </c>
      <c r="AE82" s="12">
        <f t="shared" si="21"/>
        <v>30</v>
      </c>
      <c r="AF82" s="12">
        <f t="shared" si="21"/>
        <v>570</v>
      </c>
      <c r="AG82" s="12">
        <f t="shared" si="21"/>
        <v>52</v>
      </c>
      <c r="AH82" s="12">
        <f t="shared" si="21"/>
        <v>622</v>
      </c>
      <c r="AI82" s="11">
        <f t="shared" si="21"/>
        <v>11</v>
      </c>
      <c r="AJ82" s="12">
        <f t="shared" si="21"/>
        <v>2</v>
      </c>
      <c r="AK82" s="12">
        <f t="shared" si="21"/>
        <v>13</v>
      </c>
      <c r="AL82" s="12">
        <f t="shared" si="10"/>
        <v>2</v>
      </c>
      <c r="AM82" s="12">
        <f t="shared" si="15"/>
        <v>1665</v>
      </c>
      <c r="AN82" s="12"/>
      <c r="AO82" s="12">
        <f>Retail_Choice_Allocation!V114</f>
        <v>234</v>
      </c>
      <c r="AP82" s="12">
        <f>Retail_Choice_Allocation!W114</f>
        <v>39</v>
      </c>
      <c r="AQ82" s="12">
        <f>Retail_Choice_Allocation!X114</f>
        <v>0</v>
      </c>
      <c r="AR82" s="12">
        <f>Retail_Choice_Allocation!Y114</f>
        <v>10</v>
      </c>
      <c r="AS82" s="12">
        <f t="shared" si="16"/>
        <v>10</v>
      </c>
      <c r="AT82" s="12">
        <f>Retail_Choice_Allocation!Z114</f>
        <v>0</v>
      </c>
      <c r="AU82" s="12">
        <f>Retail_Choice_Allocation!AA114</f>
        <v>75</v>
      </c>
      <c r="AV82" s="11">
        <f>Retail_Choice_Allocation!AB114</f>
        <v>13</v>
      </c>
      <c r="AW82" s="12">
        <f t="shared" si="17"/>
        <v>88</v>
      </c>
      <c r="AX82" s="12">
        <f>Retail_Choice_Allocation!AC114</f>
        <v>615</v>
      </c>
      <c r="AY82" s="12">
        <f>Retail_Choice_Allocation!AD114</f>
        <v>554</v>
      </c>
      <c r="AZ82" s="12">
        <f t="shared" si="18"/>
        <v>1169</v>
      </c>
      <c r="BA82" s="12">
        <f>Retail_Choice_Allocation!AE114</f>
        <v>7</v>
      </c>
      <c r="BB82" s="12">
        <f>Retail_Choice_Allocation!AF114</f>
        <v>10</v>
      </c>
      <c r="BC82" s="12">
        <f t="shared" si="19"/>
        <v>17</v>
      </c>
      <c r="BD82" s="12">
        <f>Retail_Choice_Allocation!AG114</f>
        <v>23</v>
      </c>
      <c r="BE82" s="12">
        <f t="shared" si="20"/>
        <v>1580</v>
      </c>
    </row>
    <row r="83" spans="1:57" x14ac:dyDescent="0.35">
      <c r="A83" s="9">
        <v>2027</v>
      </c>
      <c r="B83" s="9">
        <v>4</v>
      </c>
      <c r="C83" s="10" t="str">
        <f t="shared" si="13"/>
        <v>202704</v>
      </c>
      <c r="D83" s="11"/>
      <c r="E83" s="12">
        <v>906</v>
      </c>
      <c r="F83" s="12">
        <v>213</v>
      </c>
      <c r="G83" s="12">
        <v>0</v>
      </c>
      <c r="H83" s="12">
        <v>9</v>
      </c>
      <c r="I83" s="12">
        <v>9</v>
      </c>
      <c r="J83" s="12">
        <v>1</v>
      </c>
      <c r="K83" s="12">
        <v>91</v>
      </c>
      <c r="L83" s="12">
        <v>17</v>
      </c>
      <c r="M83" s="12">
        <v>108</v>
      </c>
      <c r="N83" s="12">
        <v>1086</v>
      </c>
      <c r="O83" s="12">
        <v>566</v>
      </c>
      <c r="P83" s="12">
        <v>1652</v>
      </c>
      <c r="Q83" s="12">
        <v>14</v>
      </c>
      <c r="R83" s="12">
        <v>11</v>
      </c>
      <c r="S83" s="12">
        <v>25</v>
      </c>
      <c r="T83" s="12">
        <v>25</v>
      </c>
      <c r="U83" s="12">
        <f t="shared" si="14"/>
        <v>2939</v>
      </c>
      <c r="V83" s="11"/>
      <c r="W83" s="12">
        <f t="shared" si="21"/>
        <v>687</v>
      </c>
      <c r="X83" s="12">
        <f t="shared" si="21"/>
        <v>177</v>
      </c>
      <c r="Y83" s="12">
        <f t="shared" si="21"/>
        <v>0</v>
      </c>
      <c r="Z83" s="12">
        <f t="shared" si="21"/>
        <v>0</v>
      </c>
      <c r="AA83" s="12">
        <f t="shared" si="21"/>
        <v>0</v>
      </c>
      <c r="AB83" s="12">
        <f t="shared" si="21"/>
        <v>1</v>
      </c>
      <c r="AC83" s="12">
        <f t="shared" si="21"/>
        <v>21</v>
      </c>
      <c r="AD83" s="12">
        <f t="shared" si="21"/>
        <v>4</v>
      </c>
      <c r="AE83" s="12">
        <f t="shared" si="21"/>
        <v>25</v>
      </c>
      <c r="AF83" s="12">
        <f t="shared" si="21"/>
        <v>511</v>
      </c>
      <c r="AG83" s="12">
        <f t="shared" si="21"/>
        <v>50</v>
      </c>
      <c r="AH83" s="12">
        <f t="shared" si="21"/>
        <v>561</v>
      </c>
      <c r="AI83" s="11">
        <f t="shared" si="21"/>
        <v>7</v>
      </c>
      <c r="AJ83" s="12">
        <f t="shared" si="21"/>
        <v>1</v>
      </c>
      <c r="AK83" s="12">
        <f t="shared" si="21"/>
        <v>8</v>
      </c>
      <c r="AL83" s="12">
        <f t="shared" si="10"/>
        <v>3</v>
      </c>
      <c r="AM83" s="12">
        <f t="shared" si="15"/>
        <v>1462</v>
      </c>
      <c r="AN83" s="12"/>
      <c r="AO83" s="12">
        <f>Retail_Choice_Allocation!V115</f>
        <v>219</v>
      </c>
      <c r="AP83" s="12">
        <f>Retail_Choice_Allocation!W115</f>
        <v>36</v>
      </c>
      <c r="AQ83" s="12">
        <f>Retail_Choice_Allocation!X115</f>
        <v>0</v>
      </c>
      <c r="AR83" s="12">
        <f>Retail_Choice_Allocation!Y115</f>
        <v>9</v>
      </c>
      <c r="AS83" s="12">
        <f t="shared" si="16"/>
        <v>9</v>
      </c>
      <c r="AT83" s="12">
        <f>Retail_Choice_Allocation!Z115</f>
        <v>0</v>
      </c>
      <c r="AU83" s="12">
        <f>Retail_Choice_Allocation!AA115</f>
        <v>70</v>
      </c>
      <c r="AV83" s="11">
        <f>Retail_Choice_Allocation!AB115</f>
        <v>13</v>
      </c>
      <c r="AW83" s="12">
        <f t="shared" si="17"/>
        <v>83</v>
      </c>
      <c r="AX83" s="12">
        <f>Retail_Choice_Allocation!AC115</f>
        <v>575</v>
      </c>
      <c r="AY83" s="12">
        <f>Retail_Choice_Allocation!AD115</f>
        <v>516</v>
      </c>
      <c r="AZ83" s="12">
        <f t="shared" si="18"/>
        <v>1091</v>
      </c>
      <c r="BA83" s="12">
        <f>Retail_Choice_Allocation!AE115</f>
        <v>7</v>
      </c>
      <c r="BB83" s="12">
        <f>Retail_Choice_Allocation!AF115</f>
        <v>10</v>
      </c>
      <c r="BC83" s="12">
        <f t="shared" si="19"/>
        <v>17</v>
      </c>
      <c r="BD83" s="12">
        <f>Retail_Choice_Allocation!AG115</f>
        <v>22</v>
      </c>
      <c r="BE83" s="12">
        <f t="shared" si="20"/>
        <v>1477</v>
      </c>
    </row>
    <row r="84" spans="1:57" x14ac:dyDescent="0.35">
      <c r="A84" s="9">
        <v>2027</v>
      </c>
      <c r="B84" s="9">
        <v>5</v>
      </c>
      <c r="C84" s="10" t="str">
        <f t="shared" si="13"/>
        <v>202705</v>
      </c>
      <c r="D84" s="11"/>
      <c r="E84" s="12">
        <v>906</v>
      </c>
      <c r="F84" s="12">
        <v>196</v>
      </c>
      <c r="G84" s="12">
        <v>0</v>
      </c>
      <c r="H84" s="12">
        <v>8</v>
      </c>
      <c r="I84" s="12">
        <v>8</v>
      </c>
      <c r="J84" s="12">
        <v>1</v>
      </c>
      <c r="K84" s="12">
        <v>95</v>
      </c>
      <c r="L84" s="12">
        <v>16</v>
      </c>
      <c r="M84" s="12">
        <v>111</v>
      </c>
      <c r="N84" s="12">
        <v>1083</v>
      </c>
      <c r="O84" s="12">
        <v>547</v>
      </c>
      <c r="P84" s="12">
        <v>1630</v>
      </c>
      <c r="Q84" s="12">
        <v>7</v>
      </c>
      <c r="R84" s="12">
        <v>10</v>
      </c>
      <c r="S84" s="12">
        <v>17</v>
      </c>
      <c r="T84" s="12">
        <v>30</v>
      </c>
      <c r="U84" s="12">
        <f t="shared" si="14"/>
        <v>2899</v>
      </c>
      <c r="V84" s="11"/>
      <c r="W84" s="12">
        <f t="shared" si="21"/>
        <v>698</v>
      </c>
      <c r="X84" s="12">
        <f t="shared" si="21"/>
        <v>161</v>
      </c>
      <c r="Y84" s="12">
        <f t="shared" si="21"/>
        <v>0</v>
      </c>
      <c r="Z84" s="12">
        <f t="shared" si="21"/>
        <v>0</v>
      </c>
      <c r="AA84" s="12">
        <f t="shared" si="21"/>
        <v>0</v>
      </c>
      <c r="AB84" s="12">
        <f t="shared" si="21"/>
        <v>1</v>
      </c>
      <c r="AC84" s="12">
        <f t="shared" si="21"/>
        <v>29</v>
      </c>
      <c r="AD84" s="12">
        <f t="shared" si="21"/>
        <v>4</v>
      </c>
      <c r="AE84" s="12">
        <f t="shared" si="21"/>
        <v>33</v>
      </c>
      <c r="AF84" s="12">
        <f t="shared" si="21"/>
        <v>535</v>
      </c>
      <c r="AG84" s="12">
        <f t="shared" si="21"/>
        <v>55</v>
      </c>
      <c r="AH84" s="12">
        <f t="shared" si="21"/>
        <v>590</v>
      </c>
      <c r="AI84" s="11">
        <f t="shared" si="21"/>
        <v>1</v>
      </c>
      <c r="AJ84" s="12">
        <f t="shared" si="21"/>
        <v>1</v>
      </c>
      <c r="AK84" s="12">
        <f t="shared" si="21"/>
        <v>2</v>
      </c>
      <c r="AL84" s="12">
        <f t="shared" si="10"/>
        <v>3</v>
      </c>
      <c r="AM84" s="12">
        <f t="shared" si="15"/>
        <v>1488</v>
      </c>
      <c r="AN84" s="12"/>
      <c r="AO84" s="12">
        <f>Retail_Choice_Allocation!V116</f>
        <v>208</v>
      </c>
      <c r="AP84" s="12">
        <f>Retail_Choice_Allocation!W116</f>
        <v>35</v>
      </c>
      <c r="AQ84" s="12">
        <f>Retail_Choice_Allocation!X116</f>
        <v>0</v>
      </c>
      <c r="AR84" s="12">
        <f>Retail_Choice_Allocation!Y116</f>
        <v>8</v>
      </c>
      <c r="AS84" s="12">
        <f t="shared" si="16"/>
        <v>8</v>
      </c>
      <c r="AT84" s="12">
        <f>Retail_Choice_Allocation!Z116</f>
        <v>0</v>
      </c>
      <c r="AU84" s="12">
        <f>Retail_Choice_Allocation!AA116</f>
        <v>66</v>
      </c>
      <c r="AV84" s="11">
        <f>Retail_Choice_Allocation!AB116</f>
        <v>12</v>
      </c>
      <c r="AW84" s="12">
        <f t="shared" si="17"/>
        <v>78</v>
      </c>
      <c r="AX84" s="12">
        <f>Retail_Choice_Allocation!AC116</f>
        <v>548</v>
      </c>
      <c r="AY84" s="12">
        <f>Retail_Choice_Allocation!AD116</f>
        <v>492</v>
      </c>
      <c r="AZ84" s="12">
        <f t="shared" si="18"/>
        <v>1040</v>
      </c>
      <c r="BA84" s="12">
        <f>Retail_Choice_Allocation!AE116</f>
        <v>6</v>
      </c>
      <c r="BB84" s="12">
        <f>Retail_Choice_Allocation!AF116</f>
        <v>9</v>
      </c>
      <c r="BC84" s="12">
        <f t="shared" si="19"/>
        <v>15</v>
      </c>
      <c r="BD84" s="12">
        <f>Retail_Choice_Allocation!AG116</f>
        <v>27</v>
      </c>
      <c r="BE84" s="12">
        <f t="shared" si="20"/>
        <v>1411</v>
      </c>
    </row>
    <row r="85" spans="1:57" x14ac:dyDescent="0.35">
      <c r="A85" s="9">
        <v>2027</v>
      </c>
      <c r="B85" s="9">
        <v>6</v>
      </c>
      <c r="C85" s="10" t="str">
        <f t="shared" si="13"/>
        <v>202706</v>
      </c>
      <c r="D85" s="11"/>
      <c r="E85" s="12">
        <v>1159</v>
      </c>
      <c r="F85" s="12">
        <v>217</v>
      </c>
      <c r="G85" s="12">
        <v>0</v>
      </c>
      <c r="H85" s="12">
        <v>8</v>
      </c>
      <c r="I85" s="12">
        <v>8</v>
      </c>
      <c r="J85" s="12">
        <v>1</v>
      </c>
      <c r="K85" s="12">
        <v>119</v>
      </c>
      <c r="L85" s="12">
        <v>22</v>
      </c>
      <c r="M85" s="12">
        <v>141</v>
      </c>
      <c r="N85" s="12">
        <v>1264</v>
      </c>
      <c r="O85" s="12">
        <v>645</v>
      </c>
      <c r="P85" s="12">
        <v>1909</v>
      </c>
      <c r="Q85" s="12">
        <v>8</v>
      </c>
      <c r="R85" s="12">
        <v>11</v>
      </c>
      <c r="S85" s="12">
        <v>19</v>
      </c>
      <c r="T85" s="12">
        <v>31</v>
      </c>
      <c r="U85" s="12">
        <f t="shared" si="14"/>
        <v>3485</v>
      </c>
      <c r="V85" s="11"/>
      <c r="W85" s="12">
        <f t="shared" si="21"/>
        <v>915</v>
      </c>
      <c r="X85" s="12">
        <f t="shared" si="21"/>
        <v>176</v>
      </c>
      <c r="Y85" s="12">
        <f t="shared" si="21"/>
        <v>0</v>
      </c>
      <c r="Z85" s="12">
        <f t="shared" si="21"/>
        <v>0</v>
      </c>
      <c r="AA85" s="12">
        <f t="shared" si="21"/>
        <v>0</v>
      </c>
      <c r="AB85" s="12">
        <f t="shared" si="21"/>
        <v>1</v>
      </c>
      <c r="AC85" s="12">
        <f t="shared" si="21"/>
        <v>41</v>
      </c>
      <c r="AD85" s="12">
        <f t="shared" si="21"/>
        <v>8</v>
      </c>
      <c r="AE85" s="12">
        <f t="shared" si="21"/>
        <v>49</v>
      </c>
      <c r="AF85" s="12">
        <f t="shared" si="21"/>
        <v>624</v>
      </c>
      <c r="AG85" s="12">
        <f t="shared" si="21"/>
        <v>68</v>
      </c>
      <c r="AH85" s="12">
        <f t="shared" si="21"/>
        <v>692</v>
      </c>
      <c r="AI85" s="11">
        <f t="shared" si="21"/>
        <v>1</v>
      </c>
      <c r="AJ85" s="12">
        <f t="shared" si="21"/>
        <v>1</v>
      </c>
      <c r="AK85" s="12">
        <f t="shared" si="21"/>
        <v>2</v>
      </c>
      <c r="AL85" s="12">
        <f t="shared" si="10"/>
        <v>5</v>
      </c>
      <c r="AM85" s="12">
        <f t="shared" si="15"/>
        <v>1840</v>
      </c>
      <c r="AN85" s="12"/>
      <c r="AO85" s="12">
        <f>Retail_Choice_Allocation!V117</f>
        <v>244</v>
      </c>
      <c r="AP85" s="12">
        <f>Retail_Choice_Allocation!W117</f>
        <v>41</v>
      </c>
      <c r="AQ85" s="12">
        <f>Retail_Choice_Allocation!X117</f>
        <v>0</v>
      </c>
      <c r="AR85" s="12">
        <f>Retail_Choice_Allocation!Y117</f>
        <v>8</v>
      </c>
      <c r="AS85" s="12">
        <f t="shared" si="16"/>
        <v>8</v>
      </c>
      <c r="AT85" s="12">
        <f>Retail_Choice_Allocation!Z117</f>
        <v>0</v>
      </c>
      <c r="AU85" s="12">
        <f>Retail_Choice_Allocation!AA117</f>
        <v>78</v>
      </c>
      <c r="AV85" s="11">
        <f>Retail_Choice_Allocation!AB117</f>
        <v>14</v>
      </c>
      <c r="AW85" s="12">
        <f t="shared" si="17"/>
        <v>92</v>
      </c>
      <c r="AX85" s="12">
        <f>Retail_Choice_Allocation!AC117</f>
        <v>640</v>
      </c>
      <c r="AY85" s="12">
        <f>Retail_Choice_Allocation!AD117</f>
        <v>577</v>
      </c>
      <c r="AZ85" s="12">
        <f t="shared" si="18"/>
        <v>1217</v>
      </c>
      <c r="BA85" s="12">
        <f>Retail_Choice_Allocation!AE117</f>
        <v>7</v>
      </c>
      <c r="BB85" s="12">
        <f>Retail_Choice_Allocation!AF117</f>
        <v>10</v>
      </c>
      <c r="BC85" s="12">
        <f t="shared" si="19"/>
        <v>17</v>
      </c>
      <c r="BD85" s="12">
        <f>Retail_Choice_Allocation!AG117</f>
        <v>26</v>
      </c>
      <c r="BE85" s="12">
        <f t="shared" si="20"/>
        <v>1645</v>
      </c>
    </row>
    <row r="86" spans="1:57" x14ac:dyDescent="0.35">
      <c r="A86" s="9">
        <v>2027</v>
      </c>
      <c r="B86" s="9">
        <v>7</v>
      </c>
      <c r="C86" s="10" t="str">
        <f t="shared" si="13"/>
        <v>202707</v>
      </c>
      <c r="D86" s="11"/>
      <c r="E86" s="12">
        <v>1610</v>
      </c>
      <c r="F86" s="12">
        <v>232</v>
      </c>
      <c r="G86" s="12">
        <v>0</v>
      </c>
      <c r="H86" s="12">
        <v>9</v>
      </c>
      <c r="I86" s="12">
        <v>9</v>
      </c>
      <c r="J86" s="12">
        <v>1</v>
      </c>
      <c r="K86" s="12">
        <v>156</v>
      </c>
      <c r="L86" s="12">
        <v>20</v>
      </c>
      <c r="M86" s="12">
        <v>176</v>
      </c>
      <c r="N86" s="12">
        <v>1334</v>
      </c>
      <c r="O86" s="12">
        <v>745</v>
      </c>
      <c r="P86" s="12">
        <v>2079</v>
      </c>
      <c r="Q86" s="12">
        <v>9</v>
      </c>
      <c r="R86" s="12">
        <v>10</v>
      </c>
      <c r="S86" s="12">
        <v>19</v>
      </c>
      <c r="T86" s="12">
        <v>34</v>
      </c>
      <c r="U86" s="12">
        <f t="shared" si="14"/>
        <v>4160</v>
      </c>
      <c r="V86" s="11"/>
      <c r="W86" s="12">
        <f t="shared" si="21"/>
        <v>1322</v>
      </c>
      <c r="X86" s="12">
        <f t="shared" si="21"/>
        <v>184</v>
      </c>
      <c r="Y86" s="12">
        <f t="shared" si="21"/>
        <v>0</v>
      </c>
      <c r="Z86" s="12">
        <f t="shared" si="21"/>
        <v>0</v>
      </c>
      <c r="AA86" s="12">
        <f t="shared" si="21"/>
        <v>0</v>
      </c>
      <c r="AB86" s="12">
        <f t="shared" si="21"/>
        <v>1</v>
      </c>
      <c r="AC86" s="12">
        <f t="shared" si="21"/>
        <v>64</v>
      </c>
      <c r="AD86" s="12">
        <f t="shared" si="21"/>
        <v>3</v>
      </c>
      <c r="AE86" s="12">
        <f t="shared" si="21"/>
        <v>67</v>
      </c>
      <c r="AF86" s="12">
        <f t="shared" si="21"/>
        <v>577</v>
      </c>
      <c r="AG86" s="12">
        <f t="shared" si="21"/>
        <v>62</v>
      </c>
      <c r="AH86" s="12">
        <f t="shared" si="21"/>
        <v>639</v>
      </c>
      <c r="AI86" s="11">
        <f t="shared" si="21"/>
        <v>0</v>
      </c>
      <c r="AJ86" s="12">
        <f t="shared" si="21"/>
        <v>0</v>
      </c>
      <c r="AK86" s="12">
        <f t="shared" si="21"/>
        <v>0</v>
      </c>
      <c r="AL86" s="12">
        <f t="shared" si="10"/>
        <v>3</v>
      </c>
      <c r="AM86" s="12">
        <f t="shared" si="15"/>
        <v>2216</v>
      </c>
      <c r="AN86" s="12"/>
      <c r="AO86" s="12">
        <f>Retail_Choice_Allocation!V118</f>
        <v>288</v>
      </c>
      <c r="AP86" s="12">
        <f>Retail_Choice_Allocation!W118</f>
        <v>48</v>
      </c>
      <c r="AQ86" s="12">
        <f>Retail_Choice_Allocation!X118</f>
        <v>0</v>
      </c>
      <c r="AR86" s="12">
        <f>Retail_Choice_Allocation!Y118</f>
        <v>9</v>
      </c>
      <c r="AS86" s="12">
        <f t="shared" si="16"/>
        <v>9</v>
      </c>
      <c r="AT86" s="12">
        <f>Retail_Choice_Allocation!Z118</f>
        <v>0</v>
      </c>
      <c r="AU86" s="12">
        <f>Retail_Choice_Allocation!AA118</f>
        <v>92</v>
      </c>
      <c r="AV86" s="11">
        <f>Retail_Choice_Allocation!AB118</f>
        <v>17</v>
      </c>
      <c r="AW86" s="12">
        <f t="shared" si="17"/>
        <v>109</v>
      </c>
      <c r="AX86" s="12">
        <f>Retail_Choice_Allocation!AC118</f>
        <v>757</v>
      </c>
      <c r="AY86" s="12">
        <f>Retail_Choice_Allocation!AD118</f>
        <v>683</v>
      </c>
      <c r="AZ86" s="12">
        <f t="shared" si="18"/>
        <v>1440</v>
      </c>
      <c r="BA86" s="12">
        <f>Retail_Choice_Allocation!AE118</f>
        <v>9</v>
      </c>
      <c r="BB86" s="12">
        <f>Retail_Choice_Allocation!AF118</f>
        <v>10</v>
      </c>
      <c r="BC86" s="12">
        <f t="shared" si="19"/>
        <v>19</v>
      </c>
      <c r="BD86" s="12">
        <f>Retail_Choice_Allocation!AG118</f>
        <v>31</v>
      </c>
      <c r="BE86" s="12">
        <f t="shared" si="20"/>
        <v>1944</v>
      </c>
    </row>
    <row r="87" spans="1:57" x14ac:dyDescent="0.35">
      <c r="A87" s="9">
        <v>2027</v>
      </c>
      <c r="B87" s="9">
        <v>8</v>
      </c>
      <c r="C87" s="10" t="str">
        <f t="shared" si="13"/>
        <v>202708</v>
      </c>
      <c r="D87" s="11"/>
      <c r="E87" s="12">
        <v>1683</v>
      </c>
      <c r="F87" s="12">
        <v>245</v>
      </c>
      <c r="G87" s="12">
        <v>0</v>
      </c>
      <c r="H87" s="12">
        <v>9</v>
      </c>
      <c r="I87" s="12">
        <v>9</v>
      </c>
      <c r="J87" s="12">
        <v>0</v>
      </c>
      <c r="K87" s="12">
        <v>170</v>
      </c>
      <c r="L87" s="12">
        <v>24</v>
      </c>
      <c r="M87" s="12">
        <v>194</v>
      </c>
      <c r="N87" s="12">
        <v>1383</v>
      </c>
      <c r="O87" s="12">
        <v>765</v>
      </c>
      <c r="P87" s="12">
        <v>2148</v>
      </c>
      <c r="Q87" s="12">
        <v>10</v>
      </c>
      <c r="R87" s="12">
        <v>11</v>
      </c>
      <c r="S87" s="12">
        <v>21</v>
      </c>
      <c r="T87" s="12">
        <v>34</v>
      </c>
      <c r="U87" s="12">
        <f t="shared" si="14"/>
        <v>4334</v>
      </c>
      <c r="V87" s="11"/>
      <c r="W87" s="12">
        <f t="shared" si="21"/>
        <v>1386</v>
      </c>
      <c r="X87" s="12">
        <f t="shared" si="21"/>
        <v>196</v>
      </c>
      <c r="Y87" s="12">
        <f t="shared" si="21"/>
        <v>0</v>
      </c>
      <c r="Z87" s="12">
        <f t="shared" si="21"/>
        <v>0</v>
      </c>
      <c r="AA87" s="12">
        <f t="shared" si="21"/>
        <v>0</v>
      </c>
      <c r="AB87" s="12">
        <f t="shared" si="21"/>
        <v>0</v>
      </c>
      <c r="AC87" s="12">
        <f t="shared" si="21"/>
        <v>76</v>
      </c>
      <c r="AD87" s="12">
        <f t="shared" si="21"/>
        <v>7</v>
      </c>
      <c r="AE87" s="12">
        <f t="shared" si="21"/>
        <v>83</v>
      </c>
      <c r="AF87" s="12">
        <f t="shared" si="21"/>
        <v>603</v>
      </c>
      <c r="AG87" s="12">
        <f t="shared" si="21"/>
        <v>63</v>
      </c>
      <c r="AH87" s="12">
        <f t="shared" si="21"/>
        <v>666</v>
      </c>
      <c r="AI87" s="11">
        <f t="shared" si="21"/>
        <v>1</v>
      </c>
      <c r="AJ87" s="12">
        <f t="shared" si="21"/>
        <v>0</v>
      </c>
      <c r="AK87" s="12">
        <f t="shared" si="21"/>
        <v>1</v>
      </c>
      <c r="AL87" s="12">
        <f t="shared" si="10"/>
        <v>4</v>
      </c>
      <c r="AM87" s="12">
        <f t="shared" si="15"/>
        <v>2336</v>
      </c>
      <c r="AN87" s="12"/>
      <c r="AO87" s="12">
        <f>Retail_Choice_Allocation!V119</f>
        <v>297</v>
      </c>
      <c r="AP87" s="12">
        <f>Retail_Choice_Allocation!W119</f>
        <v>49</v>
      </c>
      <c r="AQ87" s="12">
        <f>Retail_Choice_Allocation!X119</f>
        <v>0</v>
      </c>
      <c r="AR87" s="12">
        <f>Retail_Choice_Allocation!Y119</f>
        <v>9</v>
      </c>
      <c r="AS87" s="12">
        <f t="shared" si="16"/>
        <v>9</v>
      </c>
      <c r="AT87" s="12">
        <f>Retail_Choice_Allocation!Z119</f>
        <v>0</v>
      </c>
      <c r="AU87" s="12">
        <f>Retail_Choice_Allocation!AA119</f>
        <v>94</v>
      </c>
      <c r="AV87" s="11">
        <f>Retail_Choice_Allocation!AB119</f>
        <v>17</v>
      </c>
      <c r="AW87" s="12">
        <f t="shared" si="17"/>
        <v>111</v>
      </c>
      <c r="AX87" s="12">
        <f>Retail_Choice_Allocation!AC119</f>
        <v>780</v>
      </c>
      <c r="AY87" s="12">
        <f>Retail_Choice_Allocation!AD119</f>
        <v>702</v>
      </c>
      <c r="AZ87" s="12">
        <f t="shared" si="18"/>
        <v>1482</v>
      </c>
      <c r="BA87" s="12">
        <f>Retail_Choice_Allocation!AE119</f>
        <v>9</v>
      </c>
      <c r="BB87" s="12">
        <f>Retail_Choice_Allocation!AF119</f>
        <v>11</v>
      </c>
      <c r="BC87" s="12">
        <f t="shared" si="19"/>
        <v>20</v>
      </c>
      <c r="BD87" s="12">
        <f>Retail_Choice_Allocation!AG119</f>
        <v>30</v>
      </c>
      <c r="BE87" s="12">
        <f t="shared" si="20"/>
        <v>1998</v>
      </c>
    </row>
    <row r="88" spans="1:57" x14ac:dyDescent="0.35">
      <c r="A88" s="9">
        <v>2027</v>
      </c>
      <c r="B88" s="9">
        <v>9</v>
      </c>
      <c r="C88" s="10" t="str">
        <f t="shared" si="13"/>
        <v>202709</v>
      </c>
      <c r="D88" s="11"/>
      <c r="E88" s="12">
        <v>1503</v>
      </c>
      <c r="F88" s="12">
        <v>233</v>
      </c>
      <c r="G88" s="12">
        <v>0</v>
      </c>
      <c r="H88" s="12">
        <v>9</v>
      </c>
      <c r="I88" s="12">
        <v>9</v>
      </c>
      <c r="J88" s="12">
        <v>1</v>
      </c>
      <c r="K88" s="12">
        <v>156</v>
      </c>
      <c r="L88" s="12">
        <v>23</v>
      </c>
      <c r="M88" s="12">
        <v>179</v>
      </c>
      <c r="N88" s="12">
        <v>1348</v>
      </c>
      <c r="O88" s="12">
        <v>738</v>
      </c>
      <c r="P88" s="12">
        <v>2086</v>
      </c>
      <c r="Q88" s="12">
        <v>8</v>
      </c>
      <c r="R88" s="12">
        <v>9</v>
      </c>
      <c r="S88" s="12">
        <v>17</v>
      </c>
      <c r="T88" s="12">
        <v>29</v>
      </c>
      <c r="U88" s="12">
        <f t="shared" si="14"/>
        <v>4057</v>
      </c>
      <c r="V88" s="11"/>
      <c r="W88" s="12">
        <f t="shared" si="21"/>
        <v>1218</v>
      </c>
      <c r="X88" s="12">
        <f t="shared" si="21"/>
        <v>186</v>
      </c>
      <c r="Y88" s="12">
        <f t="shared" si="21"/>
        <v>0</v>
      </c>
      <c r="Z88" s="12">
        <f t="shared" si="21"/>
        <v>0</v>
      </c>
      <c r="AA88" s="12">
        <f t="shared" si="21"/>
        <v>0</v>
      </c>
      <c r="AB88" s="12">
        <f t="shared" si="21"/>
        <v>1</v>
      </c>
      <c r="AC88" s="12">
        <f t="shared" si="21"/>
        <v>65</v>
      </c>
      <c r="AD88" s="12">
        <f t="shared" si="21"/>
        <v>7</v>
      </c>
      <c r="AE88" s="12">
        <f t="shared" si="21"/>
        <v>72</v>
      </c>
      <c r="AF88" s="12">
        <f t="shared" si="21"/>
        <v>600</v>
      </c>
      <c r="AG88" s="12">
        <f t="shared" si="21"/>
        <v>63</v>
      </c>
      <c r="AH88" s="12">
        <f t="shared" si="21"/>
        <v>663</v>
      </c>
      <c r="AI88" s="11">
        <f t="shared" si="21"/>
        <v>0</v>
      </c>
      <c r="AJ88" s="12">
        <f t="shared" si="21"/>
        <v>0</v>
      </c>
      <c r="AK88" s="12">
        <f t="shared" si="21"/>
        <v>0</v>
      </c>
      <c r="AL88" s="12">
        <f t="shared" si="10"/>
        <v>4</v>
      </c>
      <c r="AM88" s="12">
        <f t="shared" si="15"/>
        <v>2144</v>
      </c>
      <c r="AN88" s="12"/>
      <c r="AO88" s="12">
        <f>Retail_Choice_Allocation!V120</f>
        <v>285</v>
      </c>
      <c r="AP88" s="12">
        <f>Retail_Choice_Allocation!W120</f>
        <v>47</v>
      </c>
      <c r="AQ88" s="12">
        <f>Retail_Choice_Allocation!X120</f>
        <v>0</v>
      </c>
      <c r="AR88" s="12">
        <f>Retail_Choice_Allocation!Y120</f>
        <v>9</v>
      </c>
      <c r="AS88" s="12">
        <f t="shared" si="16"/>
        <v>9</v>
      </c>
      <c r="AT88" s="12">
        <f>Retail_Choice_Allocation!Z120</f>
        <v>0</v>
      </c>
      <c r="AU88" s="12">
        <f>Retail_Choice_Allocation!AA120</f>
        <v>91</v>
      </c>
      <c r="AV88" s="11">
        <f>Retail_Choice_Allocation!AB120</f>
        <v>16</v>
      </c>
      <c r="AW88" s="12">
        <f t="shared" si="17"/>
        <v>107</v>
      </c>
      <c r="AX88" s="12">
        <f>Retail_Choice_Allocation!AC120</f>
        <v>748</v>
      </c>
      <c r="AY88" s="12">
        <f>Retail_Choice_Allocation!AD120</f>
        <v>675</v>
      </c>
      <c r="AZ88" s="12">
        <f t="shared" si="18"/>
        <v>1423</v>
      </c>
      <c r="BA88" s="12">
        <f>Retail_Choice_Allocation!AE120</f>
        <v>8</v>
      </c>
      <c r="BB88" s="12">
        <f>Retail_Choice_Allocation!AF120</f>
        <v>9</v>
      </c>
      <c r="BC88" s="12">
        <f t="shared" si="19"/>
        <v>17</v>
      </c>
      <c r="BD88" s="12">
        <f>Retail_Choice_Allocation!AG120</f>
        <v>25</v>
      </c>
      <c r="BE88" s="12">
        <f t="shared" si="20"/>
        <v>1913</v>
      </c>
    </row>
    <row r="89" spans="1:57" x14ac:dyDescent="0.35">
      <c r="A89" s="9">
        <v>2027</v>
      </c>
      <c r="B89" s="9">
        <v>10</v>
      </c>
      <c r="C89" s="10" t="str">
        <f t="shared" si="13"/>
        <v>202710</v>
      </c>
      <c r="D89" s="11"/>
      <c r="E89" s="12">
        <v>1132</v>
      </c>
      <c r="F89" s="12">
        <v>205</v>
      </c>
      <c r="G89" s="12">
        <v>0</v>
      </c>
      <c r="H89" s="12">
        <v>9</v>
      </c>
      <c r="I89" s="12">
        <v>9</v>
      </c>
      <c r="J89" s="12">
        <v>1</v>
      </c>
      <c r="K89" s="12">
        <v>123</v>
      </c>
      <c r="L89" s="12">
        <v>18</v>
      </c>
      <c r="M89" s="12">
        <v>141</v>
      </c>
      <c r="N89" s="12">
        <v>1215</v>
      </c>
      <c r="O89" s="12">
        <v>613</v>
      </c>
      <c r="P89" s="12">
        <v>1828</v>
      </c>
      <c r="Q89" s="12">
        <v>7</v>
      </c>
      <c r="R89" s="12">
        <v>8</v>
      </c>
      <c r="S89" s="12">
        <v>15</v>
      </c>
      <c r="T89" s="12">
        <v>30</v>
      </c>
      <c r="U89" s="12">
        <f t="shared" si="14"/>
        <v>3361</v>
      </c>
      <c r="V89" s="11"/>
      <c r="W89" s="12">
        <f t="shared" si="21"/>
        <v>900</v>
      </c>
      <c r="X89" s="12">
        <f t="shared" si="21"/>
        <v>166</v>
      </c>
      <c r="Y89" s="12">
        <f t="shared" si="21"/>
        <v>0</v>
      </c>
      <c r="Z89" s="12">
        <f t="shared" si="21"/>
        <v>0</v>
      </c>
      <c r="AA89" s="12">
        <f t="shared" si="21"/>
        <v>0</v>
      </c>
      <c r="AB89" s="12">
        <f t="shared" si="21"/>
        <v>1</v>
      </c>
      <c r="AC89" s="12">
        <f t="shared" si="21"/>
        <v>49</v>
      </c>
      <c r="AD89" s="12">
        <f t="shared" si="21"/>
        <v>5</v>
      </c>
      <c r="AE89" s="12">
        <f t="shared" si="21"/>
        <v>54</v>
      </c>
      <c r="AF89" s="12">
        <f t="shared" si="21"/>
        <v>607</v>
      </c>
      <c r="AG89" s="12">
        <f t="shared" si="21"/>
        <v>63</v>
      </c>
      <c r="AH89" s="12">
        <f t="shared" si="21"/>
        <v>670</v>
      </c>
      <c r="AI89" s="11">
        <f t="shared" si="21"/>
        <v>0</v>
      </c>
      <c r="AJ89" s="12">
        <f t="shared" si="21"/>
        <v>0</v>
      </c>
      <c r="AK89" s="12">
        <f t="shared" si="21"/>
        <v>0</v>
      </c>
      <c r="AL89" s="12">
        <f t="shared" si="10"/>
        <v>4</v>
      </c>
      <c r="AM89" s="12">
        <f t="shared" si="15"/>
        <v>1795</v>
      </c>
      <c r="AN89" s="12"/>
      <c r="AO89" s="12">
        <f>Retail_Choice_Allocation!V121</f>
        <v>232</v>
      </c>
      <c r="AP89" s="12">
        <f>Retail_Choice_Allocation!W121</f>
        <v>39</v>
      </c>
      <c r="AQ89" s="12">
        <f>Retail_Choice_Allocation!X121</f>
        <v>0</v>
      </c>
      <c r="AR89" s="12">
        <f>Retail_Choice_Allocation!Y121</f>
        <v>9</v>
      </c>
      <c r="AS89" s="12">
        <f t="shared" si="16"/>
        <v>9</v>
      </c>
      <c r="AT89" s="12">
        <f>Retail_Choice_Allocation!Z121</f>
        <v>0</v>
      </c>
      <c r="AU89" s="12">
        <f>Retail_Choice_Allocation!AA121</f>
        <v>74</v>
      </c>
      <c r="AV89" s="11">
        <f>Retail_Choice_Allocation!AB121</f>
        <v>13</v>
      </c>
      <c r="AW89" s="12">
        <f t="shared" si="17"/>
        <v>87</v>
      </c>
      <c r="AX89" s="12">
        <f>Retail_Choice_Allocation!AC121</f>
        <v>608</v>
      </c>
      <c r="AY89" s="12">
        <f>Retail_Choice_Allocation!AD121</f>
        <v>550</v>
      </c>
      <c r="AZ89" s="12">
        <f t="shared" si="18"/>
        <v>1158</v>
      </c>
      <c r="BA89" s="12">
        <f>Retail_Choice_Allocation!AE121</f>
        <v>7</v>
      </c>
      <c r="BB89" s="12">
        <f>Retail_Choice_Allocation!AF121</f>
        <v>8</v>
      </c>
      <c r="BC89" s="12">
        <f t="shared" si="19"/>
        <v>15</v>
      </c>
      <c r="BD89" s="12">
        <f>Retail_Choice_Allocation!AG121</f>
        <v>26</v>
      </c>
      <c r="BE89" s="12">
        <f t="shared" si="20"/>
        <v>1566</v>
      </c>
    </row>
    <row r="90" spans="1:57" x14ac:dyDescent="0.35">
      <c r="A90" s="9">
        <v>2027</v>
      </c>
      <c r="B90" s="9">
        <v>11</v>
      </c>
      <c r="C90" s="10" t="str">
        <f t="shared" si="13"/>
        <v>202711</v>
      </c>
      <c r="D90" s="11"/>
      <c r="E90" s="12">
        <v>1027</v>
      </c>
      <c r="F90" s="12">
        <v>203</v>
      </c>
      <c r="G90" s="12">
        <v>0</v>
      </c>
      <c r="H90" s="12">
        <v>8</v>
      </c>
      <c r="I90" s="12">
        <v>8</v>
      </c>
      <c r="J90" s="12">
        <v>1</v>
      </c>
      <c r="K90" s="12">
        <v>102</v>
      </c>
      <c r="L90" s="12">
        <v>13</v>
      </c>
      <c r="M90" s="12">
        <v>115</v>
      </c>
      <c r="N90" s="12">
        <v>1147</v>
      </c>
      <c r="O90" s="12">
        <v>580</v>
      </c>
      <c r="P90" s="12">
        <v>1727</v>
      </c>
      <c r="Q90" s="12">
        <v>7</v>
      </c>
      <c r="R90" s="12">
        <v>9</v>
      </c>
      <c r="S90" s="12">
        <v>16</v>
      </c>
      <c r="T90" s="12">
        <v>30</v>
      </c>
      <c r="U90" s="12">
        <f t="shared" si="14"/>
        <v>3127</v>
      </c>
      <c r="V90" s="11"/>
      <c r="W90" s="12">
        <f t="shared" si="21"/>
        <v>809</v>
      </c>
      <c r="X90" s="12">
        <f t="shared" si="21"/>
        <v>167</v>
      </c>
      <c r="Y90" s="12">
        <f t="shared" si="21"/>
        <v>0</v>
      </c>
      <c r="Z90" s="12">
        <f t="shared" si="21"/>
        <v>0</v>
      </c>
      <c r="AA90" s="12">
        <f t="shared" si="21"/>
        <v>0</v>
      </c>
      <c r="AB90" s="12">
        <f t="shared" si="21"/>
        <v>1</v>
      </c>
      <c r="AC90" s="12">
        <f t="shared" si="21"/>
        <v>33</v>
      </c>
      <c r="AD90" s="12">
        <f t="shared" si="21"/>
        <v>1</v>
      </c>
      <c r="AE90" s="12">
        <f t="shared" si="21"/>
        <v>34</v>
      </c>
      <c r="AF90" s="12">
        <f t="shared" si="21"/>
        <v>574</v>
      </c>
      <c r="AG90" s="12">
        <f t="shared" si="21"/>
        <v>64</v>
      </c>
      <c r="AH90" s="12">
        <f t="shared" si="21"/>
        <v>638</v>
      </c>
      <c r="AI90" s="11">
        <f t="shared" si="21"/>
        <v>0</v>
      </c>
      <c r="AJ90" s="12">
        <f t="shared" si="21"/>
        <v>0</v>
      </c>
      <c r="AK90" s="12">
        <f t="shared" si="21"/>
        <v>0</v>
      </c>
      <c r="AL90" s="12">
        <f t="shared" si="10"/>
        <v>4</v>
      </c>
      <c r="AM90" s="12">
        <f t="shared" si="15"/>
        <v>1653</v>
      </c>
      <c r="AN90" s="12"/>
      <c r="AO90" s="12">
        <f>Retail_Choice_Allocation!V122</f>
        <v>218</v>
      </c>
      <c r="AP90" s="12">
        <f>Retail_Choice_Allocation!W122</f>
        <v>36</v>
      </c>
      <c r="AQ90" s="12">
        <f>Retail_Choice_Allocation!X122</f>
        <v>0</v>
      </c>
      <c r="AR90" s="12">
        <f>Retail_Choice_Allocation!Y122</f>
        <v>8</v>
      </c>
      <c r="AS90" s="12">
        <f t="shared" si="16"/>
        <v>8</v>
      </c>
      <c r="AT90" s="12">
        <f>Retail_Choice_Allocation!Z122</f>
        <v>0</v>
      </c>
      <c r="AU90" s="12">
        <f>Retail_Choice_Allocation!AA122</f>
        <v>69</v>
      </c>
      <c r="AV90" s="11">
        <f>Retail_Choice_Allocation!AB122</f>
        <v>12</v>
      </c>
      <c r="AW90" s="12">
        <f t="shared" si="17"/>
        <v>81</v>
      </c>
      <c r="AX90" s="12">
        <f>Retail_Choice_Allocation!AC122</f>
        <v>573</v>
      </c>
      <c r="AY90" s="12">
        <f>Retail_Choice_Allocation!AD122</f>
        <v>516</v>
      </c>
      <c r="AZ90" s="12">
        <f t="shared" si="18"/>
        <v>1089</v>
      </c>
      <c r="BA90" s="12">
        <f>Retail_Choice_Allocation!AE122</f>
        <v>7</v>
      </c>
      <c r="BB90" s="12">
        <f>Retail_Choice_Allocation!AF122</f>
        <v>9</v>
      </c>
      <c r="BC90" s="12">
        <f t="shared" si="19"/>
        <v>16</v>
      </c>
      <c r="BD90" s="12">
        <f>Retail_Choice_Allocation!AG122</f>
        <v>26</v>
      </c>
      <c r="BE90" s="12">
        <f t="shared" si="20"/>
        <v>1474</v>
      </c>
    </row>
    <row r="91" spans="1:57" x14ac:dyDescent="0.35">
      <c r="A91" s="9">
        <v>2027</v>
      </c>
      <c r="B91" s="9">
        <v>12</v>
      </c>
      <c r="C91" s="10" t="str">
        <f t="shared" si="13"/>
        <v>202712</v>
      </c>
      <c r="D91" s="11"/>
      <c r="E91" s="12">
        <v>1144</v>
      </c>
      <c r="F91" s="12">
        <v>225</v>
      </c>
      <c r="G91" s="12">
        <v>0</v>
      </c>
      <c r="H91" s="12">
        <v>10</v>
      </c>
      <c r="I91" s="12">
        <v>10</v>
      </c>
      <c r="J91" s="12">
        <v>1</v>
      </c>
      <c r="K91" s="12">
        <v>107</v>
      </c>
      <c r="L91" s="12">
        <v>19</v>
      </c>
      <c r="M91" s="12">
        <v>126</v>
      </c>
      <c r="N91" s="12">
        <v>1194</v>
      </c>
      <c r="O91" s="12">
        <v>623</v>
      </c>
      <c r="P91" s="12">
        <v>1817</v>
      </c>
      <c r="Q91" s="12">
        <v>15</v>
      </c>
      <c r="R91" s="12">
        <v>12</v>
      </c>
      <c r="S91" s="12">
        <v>27</v>
      </c>
      <c r="T91" s="12">
        <v>25</v>
      </c>
      <c r="U91" s="12">
        <f t="shared" si="14"/>
        <v>3375</v>
      </c>
      <c r="V91" s="11"/>
      <c r="W91" s="12">
        <f t="shared" ref="W91:AK91" si="22">E91-AO91</f>
        <v>905</v>
      </c>
      <c r="X91" s="12">
        <f t="shared" si="22"/>
        <v>185</v>
      </c>
      <c r="Y91" s="12">
        <f t="shared" si="22"/>
        <v>0</v>
      </c>
      <c r="Z91" s="12">
        <f t="shared" si="22"/>
        <v>0</v>
      </c>
      <c r="AA91" s="12">
        <f t="shared" si="22"/>
        <v>0</v>
      </c>
      <c r="AB91" s="12">
        <f t="shared" si="22"/>
        <v>1</v>
      </c>
      <c r="AC91" s="12">
        <f t="shared" si="22"/>
        <v>31</v>
      </c>
      <c r="AD91" s="12">
        <f t="shared" si="22"/>
        <v>5</v>
      </c>
      <c r="AE91" s="12">
        <f t="shared" si="22"/>
        <v>36</v>
      </c>
      <c r="AF91" s="12">
        <f t="shared" si="22"/>
        <v>567</v>
      </c>
      <c r="AG91" s="12">
        <f t="shared" si="22"/>
        <v>61</v>
      </c>
      <c r="AH91" s="12">
        <f t="shared" si="22"/>
        <v>628</v>
      </c>
      <c r="AI91" s="11">
        <f t="shared" si="22"/>
        <v>8</v>
      </c>
      <c r="AJ91" s="12">
        <f t="shared" si="22"/>
        <v>1</v>
      </c>
      <c r="AK91" s="12">
        <f t="shared" si="22"/>
        <v>9</v>
      </c>
      <c r="AL91" s="12">
        <f t="shared" si="10"/>
        <v>4</v>
      </c>
      <c r="AM91" s="12">
        <f t="shared" si="15"/>
        <v>1768</v>
      </c>
      <c r="AN91" s="12"/>
      <c r="AO91" s="12">
        <f>Retail_Choice_Allocation!V123</f>
        <v>239</v>
      </c>
      <c r="AP91" s="12">
        <f>Retail_Choice_Allocation!W123</f>
        <v>40</v>
      </c>
      <c r="AQ91" s="12">
        <f>Retail_Choice_Allocation!X123</f>
        <v>0</v>
      </c>
      <c r="AR91" s="12">
        <f>Retail_Choice_Allocation!Y123</f>
        <v>10</v>
      </c>
      <c r="AS91" s="12">
        <f t="shared" si="16"/>
        <v>10</v>
      </c>
      <c r="AT91" s="12">
        <f>Retail_Choice_Allocation!Z123</f>
        <v>0</v>
      </c>
      <c r="AU91" s="12">
        <f>Retail_Choice_Allocation!AA123</f>
        <v>76</v>
      </c>
      <c r="AV91" s="11">
        <f>Retail_Choice_Allocation!AB123</f>
        <v>14</v>
      </c>
      <c r="AW91" s="12">
        <f t="shared" si="17"/>
        <v>90</v>
      </c>
      <c r="AX91" s="12">
        <f>Retail_Choice_Allocation!AC123</f>
        <v>627</v>
      </c>
      <c r="AY91" s="12">
        <f>Retail_Choice_Allocation!AD123</f>
        <v>562</v>
      </c>
      <c r="AZ91" s="12">
        <f t="shared" si="18"/>
        <v>1189</v>
      </c>
      <c r="BA91" s="12">
        <f>Retail_Choice_Allocation!AE123</f>
        <v>7</v>
      </c>
      <c r="BB91" s="12">
        <f>Retail_Choice_Allocation!AF123</f>
        <v>11</v>
      </c>
      <c r="BC91" s="12">
        <f t="shared" si="19"/>
        <v>18</v>
      </c>
      <c r="BD91" s="12">
        <f>Retail_Choice_Allocation!AG123</f>
        <v>21</v>
      </c>
      <c r="BE91" s="12">
        <f t="shared" si="20"/>
        <v>1607</v>
      </c>
    </row>
    <row r="95" spans="1:57" x14ac:dyDescent="0.35">
      <c r="A95" s="17">
        <v>2021</v>
      </c>
      <c r="E95" s="14">
        <f>SUM(E8:E19)</f>
        <v>10760</v>
      </c>
      <c r="F95" s="14">
        <f t="shared" ref="F95:L95" si="23">SUM(F8:F19)</f>
        <v>1702</v>
      </c>
      <c r="G95" s="14">
        <f t="shared" si="23"/>
        <v>1</v>
      </c>
      <c r="H95" s="14">
        <f t="shared" si="23"/>
        <v>78</v>
      </c>
      <c r="I95" s="14">
        <f t="shared" si="23"/>
        <v>79</v>
      </c>
      <c r="J95" s="14">
        <f t="shared" si="23"/>
        <v>8</v>
      </c>
      <c r="K95" s="14">
        <f t="shared" si="23"/>
        <v>1135</v>
      </c>
      <c r="L95" s="14">
        <f t="shared" si="23"/>
        <v>175</v>
      </c>
      <c r="M95" s="14">
        <f>SUM(M8:M19)</f>
        <v>1310</v>
      </c>
      <c r="N95" s="14">
        <f t="shared" ref="N95:U95" si="24">SUM(N8:N19)</f>
        <v>11676</v>
      </c>
      <c r="O95" s="14">
        <f t="shared" si="24"/>
        <v>5903</v>
      </c>
      <c r="P95" s="14">
        <f t="shared" si="24"/>
        <v>17579</v>
      </c>
      <c r="Q95" s="14">
        <f t="shared" si="24"/>
        <v>100</v>
      </c>
      <c r="R95" s="14">
        <f t="shared" si="24"/>
        <v>101</v>
      </c>
      <c r="S95" s="14">
        <f t="shared" si="24"/>
        <v>201</v>
      </c>
      <c r="T95" s="14">
        <f t="shared" si="24"/>
        <v>250</v>
      </c>
      <c r="U95" s="14">
        <f t="shared" si="24"/>
        <v>31889</v>
      </c>
      <c r="W95" s="14">
        <f>SUM(W8:W19)</f>
        <v>8762</v>
      </c>
      <c r="X95" s="14">
        <f t="shared" ref="X95:AM95" si="25">SUM(X8:X19)</f>
        <v>1336</v>
      </c>
      <c r="Y95" s="14">
        <f t="shared" si="25"/>
        <v>0</v>
      </c>
      <c r="Z95" s="14">
        <f t="shared" si="25"/>
        <v>0</v>
      </c>
      <c r="AA95" s="14">
        <f t="shared" si="25"/>
        <v>0</v>
      </c>
      <c r="AB95" s="14">
        <f t="shared" si="25"/>
        <v>8</v>
      </c>
      <c r="AC95" s="14">
        <f t="shared" si="25"/>
        <v>429</v>
      </c>
      <c r="AD95" s="14">
        <f t="shared" si="25"/>
        <v>47</v>
      </c>
      <c r="AE95" s="14">
        <f t="shared" si="25"/>
        <v>476</v>
      </c>
      <c r="AF95" s="14">
        <f t="shared" si="25"/>
        <v>5849</v>
      </c>
      <c r="AG95" s="14">
        <f t="shared" si="25"/>
        <v>619</v>
      </c>
      <c r="AH95" s="14">
        <f t="shared" si="25"/>
        <v>6468</v>
      </c>
      <c r="AI95" s="14">
        <f t="shared" si="25"/>
        <v>32</v>
      </c>
      <c r="AJ95" s="14">
        <f t="shared" si="25"/>
        <v>6</v>
      </c>
      <c r="AK95" s="14">
        <f t="shared" si="25"/>
        <v>38</v>
      </c>
      <c r="AL95" s="14">
        <f t="shared" si="25"/>
        <v>34</v>
      </c>
      <c r="AM95" s="14">
        <f t="shared" si="25"/>
        <v>17122</v>
      </c>
      <c r="AO95" s="14">
        <f>SUM(AO8:AO19)</f>
        <v>1998</v>
      </c>
      <c r="AP95" s="14">
        <f t="shared" ref="AP95:BE95" si="26">SUM(AP8:AP19)</f>
        <v>366</v>
      </c>
      <c r="AQ95" s="14">
        <f t="shared" si="26"/>
        <v>1</v>
      </c>
      <c r="AR95" s="14">
        <f t="shared" si="26"/>
        <v>78</v>
      </c>
      <c r="AS95" s="14">
        <f t="shared" si="26"/>
        <v>79</v>
      </c>
      <c r="AT95" s="14">
        <f t="shared" si="26"/>
        <v>0</v>
      </c>
      <c r="AU95" s="14">
        <f t="shared" si="26"/>
        <v>706</v>
      </c>
      <c r="AV95" s="14">
        <f t="shared" si="26"/>
        <v>128</v>
      </c>
      <c r="AW95" s="14">
        <f t="shared" si="26"/>
        <v>834</v>
      </c>
      <c r="AX95" s="14">
        <f t="shared" si="26"/>
        <v>5827</v>
      </c>
      <c r="AY95" s="14">
        <f t="shared" si="26"/>
        <v>5284</v>
      </c>
      <c r="AZ95" s="14">
        <f t="shared" si="26"/>
        <v>11111</v>
      </c>
      <c r="BA95" s="14">
        <f t="shared" si="26"/>
        <v>68</v>
      </c>
      <c r="BB95" s="14">
        <f t="shared" si="26"/>
        <v>95</v>
      </c>
      <c r="BC95" s="14">
        <f t="shared" si="26"/>
        <v>163</v>
      </c>
      <c r="BD95" s="14">
        <f t="shared" si="26"/>
        <v>216</v>
      </c>
      <c r="BE95" s="14">
        <f t="shared" si="26"/>
        <v>14767</v>
      </c>
    </row>
    <row r="96" spans="1:57" x14ac:dyDescent="0.35">
      <c r="A96" s="17">
        <v>2022</v>
      </c>
      <c r="E96" s="14">
        <f>SUM(E20:E31)</f>
        <v>13951</v>
      </c>
      <c r="F96" s="14">
        <f t="shared" ref="F96:L96" si="27">SUM(F20:F31)</f>
        <v>2452</v>
      </c>
      <c r="G96" s="14">
        <f t="shared" si="27"/>
        <v>1</v>
      </c>
      <c r="H96" s="14">
        <f t="shared" si="27"/>
        <v>107</v>
      </c>
      <c r="I96" s="14">
        <f t="shared" si="27"/>
        <v>108</v>
      </c>
      <c r="J96" s="14">
        <f t="shared" si="27"/>
        <v>11</v>
      </c>
      <c r="K96" s="14">
        <f t="shared" si="27"/>
        <v>1479</v>
      </c>
      <c r="L96" s="14">
        <f t="shared" si="27"/>
        <v>227</v>
      </c>
      <c r="M96" s="14">
        <f>SUM(M20:M31)</f>
        <v>1706</v>
      </c>
      <c r="N96" s="14">
        <f t="shared" ref="N96:U96" si="28">SUM(N20:N31)</f>
        <v>16081</v>
      </c>
      <c r="O96" s="14">
        <f t="shared" si="28"/>
        <v>7822</v>
      </c>
      <c r="P96" s="14">
        <f t="shared" si="28"/>
        <v>23903</v>
      </c>
      <c r="Q96" s="14">
        <f t="shared" si="28"/>
        <v>167</v>
      </c>
      <c r="R96" s="14">
        <f t="shared" si="28"/>
        <v>144</v>
      </c>
      <c r="S96" s="14">
        <f t="shared" si="28"/>
        <v>311</v>
      </c>
      <c r="T96" s="14">
        <f t="shared" si="28"/>
        <v>318</v>
      </c>
      <c r="U96" s="14">
        <f t="shared" si="28"/>
        <v>42760</v>
      </c>
      <c r="W96" s="14">
        <f>SUM(W20:W31)</f>
        <v>11305</v>
      </c>
      <c r="X96" s="14">
        <f t="shared" ref="X96:AM96" si="29">SUM(X20:X31)</f>
        <v>1980</v>
      </c>
      <c r="Y96" s="14">
        <f t="shared" si="29"/>
        <v>0</v>
      </c>
      <c r="Z96" s="14">
        <f t="shared" si="29"/>
        <v>0</v>
      </c>
      <c r="AA96" s="14">
        <f t="shared" si="29"/>
        <v>0</v>
      </c>
      <c r="AB96" s="14">
        <f t="shared" si="29"/>
        <v>11</v>
      </c>
      <c r="AC96" s="14">
        <f t="shared" si="29"/>
        <v>534</v>
      </c>
      <c r="AD96" s="14">
        <f t="shared" si="29"/>
        <v>60</v>
      </c>
      <c r="AE96" s="14">
        <f t="shared" si="29"/>
        <v>594</v>
      </c>
      <c r="AF96" s="14">
        <f t="shared" si="29"/>
        <v>8297</v>
      </c>
      <c r="AG96" s="14">
        <f t="shared" si="29"/>
        <v>838</v>
      </c>
      <c r="AH96" s="14">
        <f t="shared" si="29"/>
        <v>9135</v>
      </c>
      <c r="AI96" s="14">
        <f t="shared" si="29"/>
        <v>77</v>
      </c>
      <c r="AJ96" s="14">
        <f t="shared" si="29"/>
        <v>19</v>
      </c>
      <c r="AK96" s="14">
        <f t="shared" si="29"/>
        <v>96</v>
      </c>
      <c r="AL96" s="14">
        <f t="shared" si="29"/>
        <v>42</v>
      </c>
      <c r="AM96" s="14">
        <f t="shared" si="29"/>
        <v>23163</v>
      </c>
      <c r="AO96" s="14">
        <f>SUM(AO20:AO31)</f>
        <v>2646</v>
      </c>
      <c r="AP96" s="14">
        <f t="shared" ref="AP96:BE96" si="30">SUM(AP20:AP31)</f>
        <v>472</v>
      </c>
      <c r="AQ96" s="14">
        <f t="shared" si="30"/>
        <v>1</v>
      </c>
      <c r="AR96" s="14">
        <f t="shared" si="30"/>
        <v>107</v>
      </c>
      <c r="AS96" s="14">
        <f t="shared" si="30"/>
        <v>108</v>
      </c>
      <c r="AT96" s="14">
        <f t="shared" si="30"/>
        <v>0</v>
      </c>
      <c r="AU96" s="14">
        <f t="shared" si="30"/>
        <v>945</v>
      </c>
      <c r="AV96" s="14">
        <f t="shared" si="30"/>
        <v>167</v>
      </c>
      <c r="AW96" s="14">
        <f t="shared" si="30"/>
        <v>1112</v>
      </c>
      <c r="AX96" s="14">
        <f t="shared" si="30"/>
        <v>7784</v>
      </c>
      <c r="AY96" s="14">
        <f t="shared" si="30"/>
        <v>6984</v>
      </c>
      <c r="AZ96" s="14">
        <f t="shared" si="30"/>
        <v>14768</v>
      </c>
      <c r="BA96" s="14">
        <f t="shared" si="30"/>
        <v>90</v>
      </c>
      <c r="BB96" s="14">
        <f t="shared" si="30"/>
        <v>125</v>
      </c>
      <c r="BC96" s="14">
        <f t="shared" si="30"/>
        <v>215</v>
      </c>
      <c r="BD96" s="14">
        <f t="shared" si="30"/>
        <v>276</v>
      </c>
      <c r="BE96" s="14">
        <f t="shared" si="30"/>
        <v>19597</v>
      </c>
    </row>
    <row r="97" spans="1:57" x14ac:dyDescent="0.35">
      <c r="A97" s="17">
        <v>2023</v>
      </c>
      <c r="E97" s="14">
        <f>SUM(E32:E43)</f>
        <v>13830</v>
      </c>
      <c r="F97" s="14">
        <f t="shared" ref="F97:L97" si="31">SUM(F32:F43)</f>
        <v>2495</v>
      </c>
      <c r="G97" s="14">
        <f t="shared" si="31"/>
        <v>1</v>
      </c>
      <c r="H97" s="14">
        <f t="shared" si="31"/>
        <v>107</v>
      </c>
      <c r="I97" s="14">
        <f t="shared" si="31"/>
        <v>108</v>
      </c>
      <c r="J97" s="14">
        <f t="shared" si="31"/>
        <v>11</v>
      </c>
      <c r="K97" s="14">
        <f t="shared" si="31"/>
        <v>1458</v>
      </c>
      <c r="L97" s="14">
        <f t="shared" si="31"/>
        <v>224</v>
      </c>
      <c r="M97" s="14">
        <f>SUM(M32:M43)</f>
        <v>1682</v>
      </c>
      <c r="N97" s="14">
        <f t="shared" ref="N97:U97" si="32">SUM(N32:N43)</f>
        <v>15895</v>
      </c>
      <c r="O97" s="14">
        <f t="shared" si="32"/>
        <v>7790</v>
      </c>
      <c r="P97" s="14">
        <f t="shared" si="32"/>
        <v>23685</v>
      </c>
      <c r="Q97" s="14">
        <f t="shared" si="32"/>
        <v>158</v>
      </c>
      <c r="R97" s="14">
        <f t="shared" si="32"/>
        <v>140</v>
      </c>
      <c r="S97" s="14">
        <f t="shared" si="32"/>
        <v>298</v>
      </c>
      <c r="T97" s="14">
        <f t="shared" si="32"/>
        <v>337</v>
      </c>
      <c r="U97" s="14">
        <f t="shared" si="32"/>
        <v>42446</v>
      </c>
      <c r="W97" s="14">
        <f>SUM(W32:W43)</f>
        <v>11120</v>
      </c>
      <c r="X97" s="14">
        <f t="shared" ref="X97:AM97" si="33">SUM(X32:X43)</f>
        <v>2018</v>
      </c>
      <c r="Y97" s="14">
        <f t="shared" si="33"/>
        <v>0</v>
      </c>
      <c r="Z97" s="14">
        <f t="shared" si="33"/>
        <v>0</v>
      </c>
      <c r="AA97" s="14">
        <f t="shared" si="33"/>
        <v>0</v>
      </c>
      <c r="AB97" s="14">
        <f t="shared" si="33"/>
        <v>11</v>
      </c>
      <c r="AC97" s="14">
        <f t="shared" si="33"/>
        <v>513</v>
      </c>
      <c r="AD97" s="14">
        <f t="shared" si="33"/>
        <v>57</v>
      </c>
      <c r="AE97" s="14">
        <f t="shared" si="33"/>
        <v>570</v>
      </c>
      <c r="AF97" s="14">
        <f t="shared" si="33"/>
        <v>8110</v>
      </c>
      <c r="AG97" s="14">
        <f t="shared" si="33"/>
        <v>815</v>
      </c>
      <c r="AH97" s="14">
        <f t="shared" si="33"/>
        <v>8925</v>
      </c>
      <c r="AI97" s="14">
        <f t="shared" si="33"/>
        <v>68</v>
      </c>
      <c r="AJ97" s="14">
        <f t="shared" si="33"/>
        <v>16</v>
      </c>
      <c r="AK97" s="14">
        <f t="shared" si="33"/>
        <v>84</v>
      </c>
      <c r="AL97" s="14">
        <f t="shared" si="33"/>
        <v>42</v>
      </c>
      <c r="AM97" s="14">
        <f t="shared" si="33"/>
        <v>22770</v>
      </c>
      <c r="AO97" s="14">
        <f>SUM(AO32:AO43)</f>
        <v>2710</v>
      </c>
      <c r="AP97" s="14">
        <f t="shared" ref="AP97:BE97" si="34">SUM(AP32:AP43)</f>
        <v>477</v>
      </c>
      <c r="AQ97" s="14">
        <f t="shared" si="34"/>
        <v>1</v>
      </c>
      <c r="AR97" s="14">
        <f t="shared" si="34"/>
        <v>107</v>
      </c>
      <c r="AS97" s="14">
        <f t="shared" si="34"/>
        <v>108</v>
      </c>
      <c r="AT97" s="14">
        <f t="shared" si="34"/>
        <v>0</v>
      </c>
      <c r="AU97" s="14">
        <f t="shared" si="34"/>
        <v>945</v>
      </c>
      <c r="AV97" s="14">
        <f t="shared" si="34"/>
        <v>167</v>
      </c>
      <c r="AW97" s="14">
        <f t="shared" si="34"/>
        <v>1112</v>
      </c>
      <c r="AX97" s="14">
        <f t="shared" si="34"/>
        <v>7785</v>
      </c>
      <c r="AY97" s="14">
        <f t="shared" si="34"/>
        <v>6975</v>
      </c>
      <c r="AZ97" s="14">
        <f t="shared" si="34"/>
        <v>14760</v>
      </c>
      <c r="BA97" s="14">
        <f t="shared" si="34"/>
        <v>90</v>
      </c>
      <c r="BB97" s="14">
        <f t="shared" si="34"/>
        <v>124</v>
      </c>
      <c r="BC97" s="14">
        <f t="shared" si="34"/>
        <v>214</v>
      </c>
      <c r="BD97" s="14">
        <f t="shared" si="34"/>
        <v>295</v>
      </c>
      <c r="BE97" s="14">
        <f t="shared" si="34"/>
        <v>19676</v>
      </c>
    </row>
    <row r="98" spans="1:57" x14ac:dyDescent="0.35">
      <c r="A98" s="17">
        <v>2024</v>
      </c>
      <c r="E98" s="14">
        <f>SUM(E44:E55)</f>
        <v>14067</v>
      </c>
      <c r="F98" s="14">
        <f t="shared" ref="F98:L98" si="35">SUM(F44:F55)</f>
        <v>2602</v>
      </c>
      <c r="G98" s="14">
        <f t="shared" si="35"/>
        <v>1</v>
      </c>
      <c r="H98" s="14">
        <f t="shared" si="35"/>
        <v>107</v>
      </c>
      <c r="I98" s="14">
        <f t="shared" si="35"/>
        <v>108</v>
      </c>
      <c r="J98" s="14">
        <f t="shared" si="35"/>
        <v>11</v>
      </c>
      <c r="K98" s="14">
        <f t="shared" si="35"/>
        <v>1471</v>
      </c>
      <c r="L98" s="14">
        <f t="shared" si="35"/>
        <v>227</v>
      </c>
      <c r="M98" s="14">
        <f>SUM(M44:M55)</f>
        <v>1698</v>
      </c>
      <c r="N98" s="14">
        <f t="shared" ref="N98:U98" si="36">SUM(N44:N55)</f>
        <v>15792</v>
      </c>
      <c r="O98" s="14">
        <f t="shared" si="36"/>
        <v>7810</v>
      </c>
      <c r="P98" s="14">
        <f t="shared" si="36"/>
        <v>23602</v>
      </c>
      <c r="Q98" s="14">
        <f t="shared" si="36"/>
        <v>156</v>
      </c>
      <c r="R98" s="14">
        <f t="shared" si="36"/>
        <v>139</v>
      </c>
      <c r="S98" s="14">
        <f t="shared" si="36"/>
        <v>295</v>
      </c>
      <c r="T98" s="14">
        <f t="shared" si="36"/>
        <v>339</v>
      </c>
      <c r="U98" s="14">
        <f t="shared" si="36"/>
        <v>42722</v>
      </c>
      <c r="W98" s="14">
        <f>SUM(W44:W55)</f>
        <v>11288</v>
      </c>
      <c r="X98" s="14">
        <f t="shared" ref="X98:AM98" si="37">SUM(X44:X55)</f>
        <v>2120</v>
      </c>
      <c r="Y98" s="14">
        <f t="shared" si="37"/>
        <v>0</v>
      </c>
      <c r="Z98" s="14">
        <f t="shared" si="37"/>
        <v>0</v>
      </c>
      <c r="AA98" s="14">
        <f t="shared" si="37"/>
        <v>0</v>
      </c>
      <c r="AB98" s="14">
        <f t="shared" si="37"/>
        <v>11</v>
      </c>
      <c r="AC98" s="14">
        <f t="shared" si="37"/>
        <v>523</v>
      </c>
      <c r="AD98" s="14">
        <f t="shared" si="37"/>
        <v>57</v>
      </c>
      <c r="AE98" s="14">
        <f t="shared" si="37"/>
        <v>580</v>
      </c>
      <c r="AF98" s="14">
        <f t="shared" si="37"/>
        <v>7985</v>
      </c>
      <c r="AG98" s="14">
        <f t="shared" si="37"/>
        <v>806</v>
      </c>
      <c r="AH98" s="14">
        <f t="shared" si="37"/>
        <v>8791</v>
      </c>
      <c r="AI98" s="14">
        <f t="shared" si="37"/>
        <v>66</v>
      </c>
      <c r="AJ98" s="14">
        <f t="shared" si="37"/>
        <v>16</v>
      </c>
      <c r="AK98" s="14">
        <f t="shared" si="37"/>
        <v>82</v>
      </c>
      <c r="AL98" s="14">
        <f t="shared" si="37"/>
        <v>42</v>
      </c>
      <c r="AM98" s="14">
        <f t="shared" si="37"/>
        <v>22914</v>
      </c>
      <c r="AO98" s="14">
        <f>SUM(AO44:AO55)</f>
        <v>2779</v>
      </c>
      <c r="AP98" s="14">
        <f t="shared" ref="AP98:BE98" si="38">SUM(AP44:AP55)</f>
        <v>482</v>
      </c>
      <c r="AQ98" s="14">
        <f t="shared" si="38"/>
        <v>1</v>
      </c>
      <c r="AR98" s="14">
        <f t="shared" si="38"/>
        <v>107</v>
      </c>
      <c r="AS98" s="14">
        <f t="shared" si="38"/>
        <v>108</v>
      </c>
      <c r="AT98" s="14">
        <f t="shared" si="38"/>
        <v>0</v>
      </c>
      <c r="AU98" s="14">
        <f t="shared" si="38"/>
        <v>948</v>
      </c>
      <c r="AV98" s="14">
        <f t="shared" si="38"/>
        <v>170</v>
      </c>
      <c r="AW98" s="14">
        <f t="shared" si="38"/>
        <v>1118</v>
      </c>
      <c r="AX98" s="14">
        <f t="shared" si="38"/>
        <v>7807</v>
      </c>
      <c r="AY98" s="14">
        <f t="shared" si="38"/>
        <v>7004</v>
      </c>
      <c r="AZ98" s="14">
        <f t="shared" si="38"/>
        <v>14811</v>
      </c>
      <c r="BA98" s="14">
        <f t="shared" si="38"/>
        <v>90</v>
      </c>
      <c r="BB98" s="14">
        <f t="shared" si="38"/>
        <v>123</v>
      </c>
      <c r="BC98" s="14">
        <f t="shared" si="38"/>
        <v>213</v>
      </c>
      <c r="BD98" s="14">
        <f t="shared" si="38"/>
        <v>297</v>
      </c>
      <c r="BE98" s="14">
        <f t="shared" si="38"/>
        <v>19808</v>
      </c>
    </row>
    <row r="99" spans="1:57" x14ac:dyDescent="0.35">
      <c r="A99" s="17">
        <v>2025</v>
      </c>
      <c r="E99" s="14">
        <f>SUM(E56:E67)</f>
        <v>14272</v>
      </c>
      <c r="F99" s="14">
        <f t="shared" ref="F99:L99" si="39">SUM(F56:F67)</f>
        <v>2677</v>
      </c>
      <c r="G99" s="14">
        <f t="shared" si="39"/>
        <v>1</v>
      </c>
      <c r="H99" s="14">
        <f t="shared" si="39"/>
        <v>107</v>
      </c>
      <c r="I99" s="14">
        <f t="shared" si="39"/>
        <v>108</v>
      </c>
      <c r="J99" s="14">
        <f t="shared" si="39"/>
        <v>11</v>
      </c>
      <c r="K99" s="14">
        <f t="shared" si="39"/>
        <v>1475</v>
      </c>
      <c r="L99" s="14">
        <f t="shared" si="39"/>
        <v>227</v>
      </c>
      <c r="M99" s="14">
        <f>SUM(M56:M67)</f>
        <v>1702</v>
      </c>
      <c r="N99" s="14">
        <f t="shared" ref="N99:U99" si="40">SUM(N56:N67)</f>
        <v>15538</v>
      </c>
      <c r="O99" s="14">
        <f t="shared" si="40"/>
        <v>7775</v>
      </c>
      <c r="P99" s="14">
        <f t="shared" si="40"/>
        <v>23313</v>
      </c>
      <c r="Q99" s="14">
        <f t="shared" si="40"/>
        <v>151</v>
      </c>
      <c r="R99" s="14">
        <f t="shared" si="40"/>
        <v>137</v>
      </c>
      <c r="S99" s="14">
        <f t="shared" si="40"/>
        <v>288</v>
      </c>
      <c r="T99" s="14">
        <f t="shared" si="40"/>
        <v>339</v>
      </c>
      <c r="U99" s="14">
        <f t="shared" si="40"/>
        <v>42710</v>
      </c>
      <c r="W99" s="14">
        <f>SUM(W56:W67)</f>
        <v>11436</v>
      </c>
      <c r="X99" s="14">
        <f t="shared" ref="X99:AM99" si="41">SUM(X56:X67)</f>
        <v>2191</v>
      </c>
      <c r="Y99" s="14">
        <f t="shared" si="41"/>
        <v>0</v>
      </c>
      <c r="Z99" s="14">
        <f t="shared" si="41"/>
        <v>0</v>
      </c>
      <c r="AA99" s="14">
        <f t="shared" si="41"/>
        <v>0</v>
      </c>
      <c r="AB99" s="14">
        <f t="shared" si="41"/>
        <v>11</v>
      </c>
      <c r="AC99" s="14">
        <f t="shared" si="41"/>
        <v>529</v>
      </c>
      <c r="AD99" s="14">
        <f t="shared" si="41"/>
        <v>57</v>
      </c>
      <c r="AE99" s="14">
        <f t="shared" si="41"/>
        <v>586</v>
      </c>
      <c r="AF99" s="14">
        <f t="shared" si="41"/>
        <v>7754</v>
      </c>
      <c r="AG99" s="14">
        <f t="shared" si="41"/>
        <v>781</v>
      </c>
      <c r="AH99" s="14">
        <f t="shared" si="41"/>
        <v>8535</v>
      </c>
      <c r="AI99" s="14">
        <f t="shared" si="41"/>
        <v>61</v>
      </c>
      <c r="AJ99" s="14">
        <f t="shared" si="41"/>
        <v>15</v>
      </c>
      <c r="AK99" s="14">
        <f t="shared" si="41"/>
        <v>76</v>
      </c>
      <c r="AL99" s="14">
        <f t="shared" si="41"/>
        <v>42</v>
      </c>
      <c r="AM99" s="14">
        <f t="shared" si="41"/>
        <v>22877</v>
      </c>
      <c r="AO99" s="14">
        <f>SUM(AO56:AO67)</f>
        <v>2836</v>
      </c>
      <c r="AP99" s="14">
        <f t="shared" ref="AP99:BE99" si="42">SUM(AP56:AP67)</f>
        <v>486</v>
      </c>
      <c r="AQ99" s="14">
        <f t="shared" si="42"/>
        <v>1</v>
      </c>
      <c r="AR99" s="14">
        <f t="shared" si="42"/>
        <v>107</v>
      </c>
      <c r="AS99" s="14">
        <f t="shared" si="42"/>
        <v>108</v>
      </c>
      <c r="AT99" s="14">
        <f t="shared" si="42"/>
        <v>0</v>
      </c>
      <c r="AU99" s="14">
        <f t="shared" si="42"/>
        <v>946</v>
      </c>
      <c r="AV99" s="14">
        <f t="shared" si="42"/>
        <v>170</v>
      </c>
      <c r="AW99" s="14">
        <f t="shared" si="42"/>
        <v>1116</v>
      </c>
      <c r="AX99" s="14">
        <f t="shared" si="42"/>
        <v>7784</v>
      </c>
      <c r="AY99" s="14">
        <f t="shared" si="42"/>
        <v>6994</v>
      </c>
      <c r="AZ99" s="14">
        <f t="shared" si="42"/>
        <v>14778</v>
      </c>
      <c r="BA99" s="14">
        <f t="shared" si="42"/>
        <v>90</v>
      </c>
      <c r="BB99" s="14">
        <f t="shared" si="42"/>
        <v>122</v>
      </c>
      <c r="BC99" s="14">
        <f t="shared" si="42"/>
        <v>212</v>
      </c>
      <c r="BD99" s="14">
        <f t="shared" si="42"/>
        <v>297</v>
      </c>
      <c r="BE99" s="14">
        <f t="shared" si="42"/>
        <v>19833</v>
      </c>
    </row>
    <row r="100" spans="1:57" x14ac:dyDescent="0.35">
      <c r="A100" s="17">
        <v>2026</v>
      </c>
      <c r="E100" s="14">
        <f>SUM(E68:E79)</f>
        <v>14465</v>
      </c>
      <c r="F100" s="14">
        <f t="shared" ref="F100:L100" si="43">SUM(F68:F79)</f>
        <v>2724</v>
      </c>
      <c r="G100" s="14">
        <f t="shared" si="43"/>
        <v>1</v>
      </c>
      <c r="H100" s="14">
        <f t="shared" si="43"/>
        <v>107</v>
      </c>
      <c r="I100" s="14">
        <f t="shared" si="43"/>
        <v>108</v>
      </c>
      <c r="J100" s="14">
        <f t="shared" si="43"/>
        <v>11</v>
      </c>
      <c r="K100" s="14">
        <f t="shared" si="43"/>
        <v>1473</v>
      </c>
      <c r="L100" s="14">
        <f t="shared" si="43"/>
        <v>229</v>
      </c>
      <c r="M100" s="14">
        <f>SUM(M68:M79)</f>
        <v>1702</v>
      </c>
      <c r="N100" s="14">
        <f t="shared" ref="N100:U100" si="44">SUM(N68:N79)</f>
        <v>15225</v>
      </c>
      <c r="O100" s="14">
        <f t="shared" si="44"/>
        <v>7752</v>
      </c>
      <c r="P100" s="14">
        <f t="shared" si="44"/>
        <v>22977</v>
      </c>
      <c r="Q100" s="14">
        <f t="shared" si="44"/>
        <v>148</v>
      </c>
      <c r="R100" s="14">
        <f t="shared" si="44"/>
        <v>136</v>
      </c>
      <c r="S100" s="14">
        <f t="shared" si="44"/>
        <v>284</v>
      </c>
      <c r="T100" s="14">
        <f t="shared" si="44"/>
        <v>339</v>
      </c>
      <c r="U100" s="14">
        <f t="shared" si="44"/>
        <v>42610</v>
      </c>
      <c r="W100" s="14">
        <f>SUM(W68:W79)</f>
        <v>11567</v>
      </c>
      <c r="X100" s="14">
        <f t="shared" ref="X100:AM100" si="45">SUM(X68:X79)</f>
        <v>2235</v>
      </c>
      <c r="Y100" s="14">
        <f t="shared" si="45"/>
        <v>0</v>
      </c>
      <c r="Z100" s="14">
        <f t="shared" si="45"/>
        <v>0</v>
      </c>
      <c r="AA100" s="14">
        <f t="shared" si="45"/>
        <v>0</v>
      </c>
      <c r="AB100" s="14">
        <f t="shared" si="45"/>
        <v>11</v>
      </c>
      <c r="AC100" s="14">
        <f t="shared" si="45"/>
        <v>528</v>
      </c>
      <c r="AD100" s="14">
        <f t="shared" si="45"/>
        <v>59</v>
      </c>
      <c r="AE100" s="14">
        <f t="shared" si="45"/>
        <v>587</v>
      </c>
      <c r="AF100" s="14">
        <f t="shared" si="45"/>
        <v>7437</v>
      </c>
      <c r="AG100" s="14">
        <f t="shared" si="45"/>
        <v>747</v>
      </c>
      <c r="AH100" s="14">
        <f t="shared" si="45"/>
        <v>8184</v>
      </c>
      <c r="AI100" s="14">
        <f t="shared" si="45"/>
        <v>58</v>
      </c>
      <c r="AJ100" s="14">
        <f t="shared" si="45"/>
        <v>15</v>
      </c>
      <c r="AK100" s="14">
        <f t="shared" si="45"/>
        <v>73</v>
      </c>
      <c r="AL100" s="14">
        <f t="shared" si="45"/>
        <v>42</v>
      </c>
      <c r="AM100" s="14">
        <f t="shared" si="45"/>
        <v>22699</v>
      </c>
      <c r="AO100" s="14">
        <f>SUM(AO68:AO79)</f>
        <v>2898</v>
      </c>
      <c r="AP100" s="14">
        <f t="shared" ref="AP100:BE100" si="46">SUM(AP68:AP79)</f>
        <v>489</v>
      </c>
      <c r="AQ100" s="14">
        <f t="shared" si="46"/>
        <v>1</v>
      </c>
      <c r="AR100" s="14">
        <f t="shared" si="46"/>
        <v>107</v>
      </c>
      <c r="AS100" s="14">
        <f t="shared" si="46"/>
        <v>108</v>
      </c>
      <c r="AT100" s="14">
        <f t="shared" si="46"/>
        <v>0</v>
      </c>
      <c r="AU100" s="14">
        <f t="shared" si="46"/>
        <v>945</v>
      </c>
      <c r="AV100" s="14">
        <f t="shared" si="46"/>
        <v>170</v>
      </c>
      <c r="AW100" s="14">
        <f t="shared" si="46"/>
        <v>1115</v>
      </c>
      <c r="AX100" s="14">
        <f t="shared" si="46"/>
        <v>7788</v>
      </c>
      <c r="AY100" s="14">
        <f t="shared" si="46"/>
        <v>7005</v>
      </c>
      <c r="AZ100" s="14">
        <f t="shared" si="46"/>
        <v>14793</v>
      </c>
      <c r="BA100" s="14">
        <f t="shared" si="46"/>
        <v>90</v>
      </c>
      <c r="BB100" s="14">
        <f t="shared" si="46"/>
        <v>121</v>
      </c>
      <c r="BC100" s="14">
        <f t="shared" si="46"/>
        <v>211</v>
      </c>
      <c r="BD100" s="14">
        <f t="shared" si="46"/>
        <v>297</v>
      </c>
      <c r="BE100" s="14">
        <f t="shared" si="46"/>
        <v>19911</v>
      </c>
    </row>
    <row r="101" spans="1:57" x14ac:dyDescent="0.35">
      <c r="A101" s="17">
        <v>2027</v>
      </c>
      <c r="E101" s="14">
        <f>SUM(E80:E91)</f>
        <v>14407</v>
      </c>
      <c r="F101" s="14">
        <f t="shared" ref="F101:L101" si="47">SUM(F80:F91)</f>
        <v>2732</v>
      </c>
      <c r="G101" s="14">
        <f t="shared" si="47"/>
        <v>1</v>
      </c>
      <c r="H101" s="14">
        <f t="shared" si="47"/>
        <v>107</v>
      </c>
      <c r="I101" s="14">
        <f t="shared" si="47"/>
        <v>108</v>
      </c>
      <c r="J101" s="14">
        <f t="shared" si="47"/>
        <v>11</v>
      </c>
      <c r="K101" s="14">
        <f t="shared" si="47"/>
        <v>1445</v>
      </c>
      <c r="L101" s="14">
        <f t="shared" si="47"/>
        <v>225</v>
      </c>
      <c r="M101" s="14">
        <f>SUM(M80:M91)</f>
        <v>1670</v>
      </c>
      <c r="N101" s="14">
        <f t="shared" ref="N101:U101" si="48">SUM(N80:N91)</f>
        <v>14738</v>
      </c>
      <c r="O101" s="14">
        <f t="shared" si="48"/>
        <v>7708</v>
      </c>
      <c r="P101" s="14">
        <f t="shared" si="48"/>
        <v>22446</v>
      </c>
      <c r="Q101" s="14">
        <f t="shared" si="48"/>
        <v>146</v>
      </c>
      <c r="R101" s="14">
        <f t="shared" si="48"/>
        <v>132</v>
      </c>
      <c r="S101" s="14">
        <f t="shared" si="48"/>
        <v>278</v>
      </c>
      <c r="T101" s="14">
        <f t="shared" si="48"/>
        <v>339</v>
      </c>
      <c r="U101" s="14">
        <f t="shared" si="48"/>
        <v>41991</v>
      </c>
      <c r="W101" s="14">
        <f>SUM(W80:W91)</f>
        <v>11442</v>
      </c>
      <c r="X101" s="14">
        <f t="shared" ref="X101:AM101" si="49">SUM(X80:X91)</f>
        <v>2239</v>
      </c>
      <c r="Y101" s="14">
        <f t="shared" si="49"/>
        <v>0</v>
      </c>
      <c r="Z101" s="14">
        <f t="shared" si="49"/>
        <v>0</v>
      </c>
      <c r="AA101" s="14">
        <f t="shared" si="49"/>
        <v>0</v>
      </c>
      <c r="AB101" s="14">
        <f t="shared" si="49"/>
        <v>11</v>
      </c>
      <c r="AC101" s="14">
        <f t="shared" si="49"/>
        <v>500</v>
      </c>
      <c r="AD101" s="14">
        <f t="shared" si="49"/>
        <v>55</v>
      </c>
      <c r="AE101" s="14">
        <f t="shared" si="49"/>
        <v>555</v>
      </c>
      <c r="AF101" s="14">
        <f t="shared" si="49"/>
        <v>6954</v>
      </c>
      <c r="AG101" s="14">
        <f t="shared" si="49"/>
        <v>699</v>
      </c>
      <c r="AH101" s="14">
        <f t="shared" si="49"/>
        <v>7653</v>
      </c>
      <c r="AI101" s="14">
        <f t="shared" si="49"/>
        <v>56</v>
      </c>
      <c r="AJ101" s="14">
        <f t="shared" si="49"/>
        <v>13</v>
      </c>
      <c r="AK101" s="14">
        <f t="shared" si="49"/>
        <v>69</v>
      </c>
      <c r="AL101" s="14">
        <f t="shared" si="49"/>
        <v>42</v>
      </c>
      <c r="AM101" s="14">
        <f t="shared" si="49"/>
        <v>22011</v>
      </c>
      <c r="AO101" s="14">
        <f>SUM(AO80:AO91)</f>
        <v>2965</v>
      </c>
      <c r="AP101" s="14">
        <f t="shared" ref="AP101:BE101" si="50">SUM(AP80:AP91)</f>
        <v>493</v>
      </c>
      <c r="AQ101" s="14">
        <f t="shared" si="50"/>
        <v>1</v>
      </c>
      <c r="AR101" s="14">
        <f t="shared" si="50"/>
        <v>107</v>
      </c>
      <c r="AS101" s="14">
        <f t="shared" si="50"/>
        <v>108</v>
      </c>
      <c r="AT101" s="14">
        <f t="shared" si="50"/>
        <v>0</v>
      </c>
      <c r="AU101" s="14">
        <f t="shared" si="50"/>
        <v>945</v>
      </c>
      <c r="AV101" s="14">
        <f t="shared" si="50"/>
        <v>170</v>
      </c>
      <c r="AW101" s="14">
        <f t="shared" si="50"/>
        <v>1115</v>
      </c>
      <c r="AX101" s="14">
        <f t="shared" si="50"/>
        <v>7784</v>
      </c>
      <c r="AY101" s="14">
        <f t="shared" si="50"/>
        <v>7009</v>
      </c>
      <c r="AZ101" s="14">
        <f t="shared" si="50"/>
        <v>14793</v>
      </c>
      <c r="BA101" s="14">
        <f t="shared" si="50"/>
        <v>90</v>
      </c>
      <c r="BB101" s="14">
        <f t="shared" si="50"/>
        <v>119</v>
      </c>
      <c r="BC101" s="14">
        <f t="shared" si="50"/>
        <v>209</v>
      </c>
      <c r="BD101" s="14">
        <f t="shared" si="50"/>
        <v>297</v>
      </c>
      <c r="BE101" s="14">
        <f t="shared" si="50"/>
        <v>19980</v>
      </c>
    </row>
  </sheetData>
  <mergeCells count="7">
    <mergeCell ref="G4:S4"/>
    <mergeCell ref="E5:U5"/>
    <mergeCell ref="W5:AM5"/>
    <mergeCell ref="AO5:BE5"/>
    <mergeCell ref="E6:U6"/>
    <mergeCell ref="W6:AM6"/>
    <mergeCell ref="AO6:B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39FB-1467-45F1-82CB-B3D55E4A3F7A}">
  <sheetPr>
    <tabColor theme="5" tint="0.39997558519241921"/>
  </sheetPr>
  <dimension ref="A1:AH139"/>
  <sheetViews>
    <sheetView zoomScale="90" zoomScaleNormal="90" workbookViewId="0">
      <pane xSplit="4" ySplit="9" topLeftCell="E44" activePane="bottomRight" state="frozen"/>
      <selection pane="topRight" activeCell="E1" sqref="E1"/>
      <selection pane="bottomLeft" activeCell="A10" sqref="A10"/>
      <selection pane="bottomRight" activeCell="AC41" sqref="AC41"/>
    </sheetView>
  </sheetViews>
  <sheetFormatPr defaultRowHeight="14.5" x14ac:dyDescent="0.35"/>
  <cols>
    <col min="5" max="5" width="9.7265625" bestFit="1" customWidth="1"/>
    <col min="15" max="15" width="9.1796875" customWidth="1"/>
    <col min="18" max="18" width="9.1796875" customWidth="1"/>
  </cols>
  <sheetData>
    <row r="1" spans="1:34" x14ac:dyDescent="0.35">
      <c r="A1" s="1" t="s">
        <v>0</v>
      </c>
    </row>
    <row r="2" spans="1:34" x14ac:dyDescent="0.35">
      <c r="A2" s="2" t="s">
        <v>113</v>
      </c>
      <c r="C2" s="2"/>
      <c r="D2" s="2"/>
    </row>
    <row r="3" spans="1:34" x14ac:dyDescent="0.35">
      <c r="A3" s="2" t="s">
        <v>39</v>
      </c>
      <c r="C3" s="2"/>
      <c r="D3" s="2"/>
    </row>
    <row r="4" spans="1:34" x14ac:dyDescent="0.35">
      <c r="A4" s="102" t="s">
        <v>40</v>
      </c>
      <c r="B4" s="102"/>
      <c r="C4" s="102"/>
      <c r="D4" s="102"/>
      <c r="E4" s="102"/>
      <c r="F4" s="102"/>
      <c r="G4" s="102"/>
    </row>
    <row r="5" spans="1:34" x14ac:dyDescent="0.35">
      <c r="A5" s="2"/>
      <c r="C5" s="2"/>
      <c r="D5" s="2"/>
    </row>
    <row r="6" spans="1:34" x14ac:dyDescent="0.35">
      <c r="A6" s="24"/>
      <c r="B6" s="2"/>
      <c r="C6" s="2"/>
      <c r="D6" s="2"/>
      <c r="F6" s="96" t="s">
        <v>2</v>
      </c>
      <c r="G6" s="97"/>
      <c r="H6" s="97"/>
      <c r="I6" s="97"/>
      <c r="J6" s="97"/>
      <c r="K6" s="98"/>
      <c r="M6" s="96" t="s">
        <v>3</v>
      </c>
      <c r="N6" s="97"/>
      <c r="O6" s="97"/>
      <c r="P6" s="97"/>
      <c r="Q6" s="97"/>
      <c r="R6" s="98"/>
      <c r="T6" s="96" t="s">
        <v>5</v>
      </c>
      <c r="U6" s="97"/>
      <c r="V6" s="97"/>
      <c r="W6" s="97"/>
      <c r="X6" s="97"/>
      <c r="Y6" s="98"/>
    </row>
    <row r="7" spans="1:34" x14ac:dyDescent="0.35">
      <c r="C7" s="4"/>
      <c r="D7" s="4"/>
      <c r="F7" s="96" t="s">
        <v>41</v>
      </c>
      <c r="G7" s="97"/>
      <c r="H7" s="97"/>
      <c r="I7" s="97"/>
      <c r="J7" s="97"/>
      <c r="K7" s="98"/>
      <c r="M7" s="96" t="str">
        <f>F7</f>
        <v>Delivery Volume (GWh)</v>
      </c>
      <c r="N7" s="97"/>
      <c r="O7" s="97"/>
      <c r="P7" s="97"/>
      <c r="Q7" s="97"/>
      <c r="R7" s="98"/>
      <c r="T7" s="96" t="str">
        <f>F7</f>
        <v>Delivery Volume (GWh)</v>
      </c>
      <c r="U7" s="97"/>
      <c r="V7" s="97"/>
      <c r="W7" s="97"/>
      <c r="X7" s="97"/>
      <c r="Y7" s="98"/>
      <c r="AA7" s="96" t="s">
        <v>42</v>
      </c>
      <c r="AB7" s="97"/>
      <c r="AC7" s="97"/>
      <c r="AD7" s="97"/>
      <c r="AE7" s="98"/>
    </row>
    <row r="8" spans="1:34" x14ac:dyDescent="0.35">
      <c r="C8" s="5" t="s">
        <v>9</v>
      </c>
      <c r="D8" s="5" t="s">
        <v>43</v>
      </c>
      <c r="F8" s="96" t="s">
        <v>25</v>
      </c>
      <c r="G8" s="97"/>
      <c r="H8" s="98"/>
      <c r="I8" s="96" t="s">
        <v>28</v>
      </c>
      <c r="J8" s="97"/>
      <c r="K8" s="98"/>
      <c r="M8" s="96" t="s">
        <v>25</v>
      </c>
      <c r="N8" s="97"/>
      <c r="O8" s="98"/>
      <c r="P8" s="96" t="s">
        <v>28</v>
      </c>
      <c r="Q8" s="97"/>
      <c r="R8" s="98"/>
      <c r="T8" s="96" t="s">
        <v>25</v>
      </c>
      <c r="U8" s="97"/>
      <c r="V8" s="98"/>
      <c r="W8" s="96" t="s">
        <v>28</v>
      </c>
      <c r="X8" s="97"/>
      <c r="Y8" s="98"/>
      <c r="AA8" s="99" t="s">
        <v>44</v>
      </c>
      <c r="AB8" s="101"/>
      <c r="AD8" s="99" t="s">
        <v>45</v>
      </c>
      <c r="AE8" s="101"/>
    </row>
    <row r="9" spans="1:34" s="7" customFormat="1" x14ac:dyDescent="0.35">
      <c r="A9" s="6" t="s">
        <v>15</v>
      </c>
      <c r="B9" s="6" t="s">
        <v>9</v>
      </c>
      <c r="C9" s="6" t="s">
        <v>16</v>
      </c>
      <c r="D9" s="6" t="s">
        <v>46</v>
      </c>
      <c r="F9" s="6" t="s">
        <v>47</v>
      </c>
      <c r="G9" s="6" t="s">
        <v>48</v>
      </c>
      <c r="H9" s="6" t="s">
        <v>49</v>
      </c>
      <c r="I9" s="6" t="s">
        <v>47</v>
      </c>
      <c r="J9" s="6" t="s">
        <v>48</v>
      </c>
      <c r="K9" s="6" t="s">
        <v>49</v>
      </c>
      <c r="M9" s="6" t="s">
        <v>47</v>
      </c>
      <c r="N9" s="6" t="s">
        <v>48</v>
      </c>
      <c r="O9" s="6" t="s">
        <v>49</v>
      </c>
      <c r="P9" s="6" t="s">
        <v>47</v>
      </c>
      <c r="Q9" s="6" t="s">
        <v>48</v>
      </c>
      <c r="R9" s="6" t="s">
        <v>49</v>
      </c>
      <c r="S9" s="6"/>
      <c r="T9" s="6" t="s">
        <v>47</v>
      </c>
      <c r="U9" s="6" t="s">
        <v>48</v>
      </c>
      <c r="V9" s="6" t="s">
        <v>49</v>
      </c>
      <c r="W9" s="6" t="s">
        <v>47</v>
      </c>
      <c r="X9" s="6" t="s">
        <v>48</v>
      </c>
      <c r="Y9" s="6" t="s">
        <v>49</v>
      </c>
      <c r="Z9" s="6"/>
      <c r="AA9" s="6" t="s">
        <v>25</v>
      </c>
      <c r="AB9" s="6" t="s">
        <v>28</v>
      </c>
      <c r="AC9" s="6"/>
      <c r="AD9" s="6" t="s">
        <v>25</v>
      </c>
      <c r="AE9" s="6" t="s">
        <v>28</v>
      </c>
      <c r="AF9" s="6"/>
      <c r="AG9" s="6"/>
      <c r="AH9" s="6"/>
    </row>
    <row r="10" spans="1:34" x14ac:dyDescent="0.35">
      <c r="A10" s="17">
        <v>2018</v>
      </c>
      <c r="B10" s="17">
        <v>1</v>
      </c>
      <c r="C10" s="18" t="str">
        <f>CONCATENATE(A10,IF(B10&lt;10,0,""),B10)</f>
        <v>201801</v>
      </c>
      <c r="D10" s="25">
        <v>32.08</v>
      </c>
      <c r="F10" s="5"/>
      <c r="G10" s="5"/>
      <c r="H10" s="5"/>
      <c r="I10" s="5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26">
        <v>0.54803000000000002</v>
      </c>
      <c r="AB10" s="26">
        <v>0.20709</v>
      </c>
      <c r="AC10" s="5"/>
      <c r="AD10" s="26">
        <v>0.67686999999999997</v>
      </c>
      <c r="AE10" s="26">
        <v>0.30238999999999999</v>
      </c>
      <c r="AF10" s="5"/>
      <c r="AG10" s="5"/>
      <c r="AH10" s="5"/>
    </row>
    <row r="11" spans="1:34" x14ac:dyDescent="0.35">
      <c r="A11" s="17">
        <v>2018</v>
      </c>
      <c r="B11" s="17">
        <v>2</v>
      </c>
      <c r="C11" s="18" t="str">
        <f t="shared" ref="C11:C74" si="0">CONCATENATE(A11,IF(B11&lt;10,0,""),B11)</f>
        <v>201802</v>
      </c>
      <c r="D11" s="25">
        <v>30.52</v>
      </c>
      <c r="F11" s="5"/>
      <c r="G11" s="5"/>
      <c r="H11" s="5"/>
      <c r="I11" s="5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26">
        <v>0.56828000000000001</v>
      </c>
      <c r="AB11" s="26">
        <v>0.19323000000000001</v>
      </c>
      <c r="AC11" s="5"/>
      <c r="AD11" s="26">
        <v>0.75851000000000002</v>
      </c>
      <c r="AE11" s="26">
        <v>0.27176</v>
      </c>
      <c r="AF11" s="5"/>
      <c r="AG11" s="5"/>
      <c r="AH11" s="5"/>
    </row>
    <row r="12" spans="1:34" x14ac:dyDescent="0.35">
      <c r="A12" s="17">
        <v>2018</v>
      </c>
      <c r="B12" s="17">
        <v>3</v>
      </c>
      <c r="C12" s="18" t="str">
        <f t="shared" si="0"/>
        <v>201803</v>
      </c>
      <c r="D12" s="25">
        <v>30.33</v>
      </c>
      <c r="F12" s="5"/>
      <c r="G12" s="5"/>
      <c r="H12" s="5"/>
      <c r="I12" s="5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26">
        <v>0.53335999999999995</v>
      </c>
      <c r="AB12" s="26">
        <v>0.18126999999999999</v>
      </c>
      <c r="AC12" s="5"/>
      <c r="AD12" s="26">
        <v>0.70809999999999995</v>
      </c>
      <c r="AE12" s="26">
        <v>0.28109000000000001</v>
      </c>
      <c r="AF12" s="5"/>
      <c r="AG12" s="5"/>
      <c r="AH12" s="5"/>
    </row>
    <row r="13" spans="1:34" x14ac:dyDescent="0.35">
      <c r="A13" s="17">
        <v>2018</v>
      </c>
      <c r="B13" s="17">
        <v>4</v>
      </c>
      <c r="C13" s="18" t="str">
        <f t="shared" si="0"/>
        <v>201804</v>
      </c>
      <c r="D13" s="25">
        <v>29.38</v>
      </c>
      <c r="F13" s="5"/>
      <c r="G13" s="5"/>
      <c r="H13" s="5"/>
      <c r="I13" s="5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26">
        <v>0.59463999999999995</v>
      </c>
      <c r="AB13" s="26">
        <v>0.21410000000000001</v>
      </c>
      <c r="AC13" s="5"/>
      <c r="AD13" s="26">
        <v>0.69164999999999999</v>
      </c>
      <c r="AE13" s="26">
        <v>0.33056999999999997</v>
      </c>
      <c r="AF13" s="5"/>
      <c r="AG13" s="5"/>
      <c r="AH13" s="5"/>
    </row>
    <row r="14" spans="1:34" x14ac:dyDescent="0.35">
      <c r="A14" s="17">
        <v>2018</v>
      </c>
      <c r="B14" s="17">
        <v>5</v>
      </c>
      <c r="C14" s="18" t="str">
        <f t="shared" si="0"/>
        <v>201805</v>
      </c>
      <c r="D14" s="25">
        <v>29.52</v>
      </c>
      <c r="F14" s="5"/>
      <c r="G14" s="5"/>
      <c r="H14" s="5"/>
      <c r="I14" s="5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26">
        <v>0.51178000000000001</v>
      </c>
      <c r="AB14" s="26">
        <v>0.18872</v>
      </c>
      <c r="AC14" s="5"/>
      <c r="AD14" s="26">
        <v>0.71340999999999999</v>
      </c>
      <c r="AE14" s="27">
        <v>0.24554999999999999</v>
      </c>
      <c r="AF14" s="5"/>
      <c r="AG14" s="5"/>
      <c r="AH14" s="5"/>
    </row>
    <row r="15" spans="1:34" x14ac:dyDescent="0.35">
      <c r="A15" s="17">
        <v>2018</v>
      </c>
      <c r="B15" s="17">
        <v>6</v>
      </c>
      <c r="C15" s="18" t="str">
        <f t="shared" si="0"/>
        <v>201806</v>
      </c>
      <c r="D15" s="25">
        <v>30.62</v>
      </c>
      <c r="F15" s="5"/>
      <c r="G15" s="5"/>
      <c r="H15" s="5"/>
      <c r="I15" s="5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26">
        <v>0.57698000000000005</v>
      </c>
      <c r="AB15" s="26">
        <v>0.18856000000000001</v>
      </c>
      <c r="AC15" s="5"/>
      <c r="AD15" s="26">
        <v>0.53727000000000003</v>
      </c>
      <c r="AE15" s="26">
        <v>0.32085000000000002</v>
      </c>
      <c r="AF15" s="5"/>
      <c r="AG15" s="5"/>
      <c r="AH15" s="5"/>
    </row>
    <row r="16" spans="1:34" x14ac:dyDescent="0.35">
      <c r="A16" s="17">
        <v>2018</v>
      </c>
      <c r="B16" s="17">
        <v>7</v>
      </c>
      <c r="C16" s="18" t="str">
        <f t="shared" si="0"/>
        <v>201807</v>
      </c>
      <c r="D16" s="25">
        <v>30.76</v>
      </c>
      <c r="F16" s="5"/>
      <c r="G16" s="5"/>
      <c r="H16" s="5"/>
      <c r="I16" s="5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26">
        <v>0.49756</v>
      </c>
      <c r="AB16" s="26">
        <v>0.17978</v>
      </c>
      <c r="AC16" s="5"/>
      <c r="AD16" s="26">
        <v>0.41829</v>
      </c>
      <c r="AE16" s="26">
        <v>0.28420000000000001</v>
      </c>
      <c r="AF16" s="5"/>
      <c r="AG16" s="5"/>
      <c r="AH16" s="5"/>
    </row>
    <row r="17" spans="1:34" x14ac:dyDescent="0.35">
      <c r="A17" s="17">
        <v>2018</v>
      </c>
      <c r="B17" s="17">
        <v>8</v>
      </c>
      <c r="C17" s="18" t="str">
        <f t="shared" si="0"/>
        <v>201808</v>
      </c>
      <c r="D17" s="25">
        <v>29.48</v>
      </c>
      <c r="F17" s="5"/>
      <c r="G17" s="5"/>
      <c r="H17" s="5"/>
      <c r="I17" s="5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26">
        <v>0.51883000000000001</v>
      </c>
      <c r="AB17" s="26">
        <v>0.16258</v>
      </c>
      <c r="AC17" s="5"/>
      <c r="AD17" s="26">
        <v>0.38319999999999999</v>
      </c>
      <c r="AE17" s="26">
        <v>0.31341000000000002</v>
      </c>
      <c r="AF17" s="5"/>
      <c r="AG17" s="5"/>
      <c r="AH17" s="5"/>
    </row>
    <row r="18" spans="1:34" x14ac:dyDescent="0.35">
      <c r="A18" s="17">
        <v>2018</v>
      </c>
      <c r="B18" s="17">
        <v>9</v>
      </c>
      <c r="C18" s="18" t="str">
        <f t="shared" si="0"/>
        <v>201809</v>
      </c>
      <c r="D18" s="25">
        <v>30.57</v>
      </c>
      <c r="F18" s="5"/>
      <c r="G18" s="5"/>
      <c r="H18" s="5"/>
      <c r="I18" s="5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26">
        <v>0.51629000000000003</v>
      </c>
      <c r="AB18" s="26">
        <v>0.19494</v>
      </c>
      <c r="AC18" s="5"/>
      <c r="AD18" s="26">
        <v>0.57272000000000001</v>
      </c>
      <c r="AE18" s="26">
        <v>0.32057000000000002</v>
      </c>
      <c r="AF18" s="5"/>
      <c r="AG18" s="5"/>
      <c r="AH18" s="5"/>
    </row>
    <row r="19" spans="1:34" x14ac:dyDescent="0.35">
      <c r="A19" s="17">
        <v>2018</v>
      </c>
      <c r="B19" s="17">
        <v>10</v>
      </c>
      <c r="C19" s="18" t="str">
        <f t="shared" si="0"/>
        <v>201810</v>
      </c>
      <c r="D19" s="25">
        <v>29.98</v>
      </c>
      <c r="F19" s="5"/>
      <c r="G19" s="5"/>
      <c r="H19" s="5"/>
      <c r="I19" s="5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26">
        <v>0.5363</v>
      </c>
      <c r="AB19" s="26">
        <v>0.18815999999999999</v>
      </c>
      <c r="AC19" s="5"/>
      <c r="AD19" s="26">
        <v>0.63268000000000002</v>
      </c>
      <c r="AE19" s="27">
        <v>0.32602999999999999</v>
      </c>
      <c r="AF19" s="5"/>
      <c r="AG19" s="5"/>
      <c r="AH19" s="5"/>
    </row>
    <row r="20" spans="1:34" x14ac:dyDescent="0.35">
      <c r="A20" s="17">
        <v>2018</v>
      </c>
      <c r="B20" s="17">
        <v>11</v>
      </c>
      <c r="C20" s="18" t="str">
        <f t="shared" si="0"/>
        <v>201811</v>
      </c>
      <c r="D20" s="25">
        <v>30.5</v>
      </c>
      <c r="F20" s="5"/>
      <c r="G20" s="5"/>
      <c r="H20" s="5"/>
      <c r="I20" s="5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26">
        <v>0.53325999999999996</v>
      </c>
      <c r="AB20" s="26">
        <v>0.21054</v>
      </c>
      <c r="AC20" s="5"/>
      <c r="AD20" s="26">
        <v>0.6583</v>
      </c>
      <c r="AE20" s="26">
        <v>0.36671999999999999</v>
      </c>
      <c r="AF20" s="5"/>
      <c r="AG20" s="5"/>
      <c r="AH20" s="5"/>
    </row>
    <row r="21" spans="1:34" x14ac:dyDescent="0.35">
      <c r="A21" s="17">
        <v>2018</v>
      </c>
      <c r="B21" s="17">
        <v>12</v>
      </c>
      <c r="C21" s="18" t="str">
        <f t="shared" si="0"/>
        <v>201812</v>
      </c>
      <c r="D21" s="25">
        <v>31.75</v>
      </c>
      <c r="F21" s="5"/>
      <c r="G21" s="5"/>
      <c r="H21" s="5"/>
      <c r="I21" s="5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26">
        <v>0.57757999999999998</v>
      </c>
      <c r="AB21" s="26">
        <v>0.19272</v>
      </c>
      <c r="AC21" s="5"/>
      <c r="AD21" s="26">
        <v>1</v>
      </c>
      <c r="AE21" s="26">
        <v>0.38774999999999998</v>
      </c>
      <c r="AF21" s="5"/>
      <c r="AG21" s="5"/>
      <c r="AH21" s="5"/>
    </row>
    <row r="22" spans="1:34" x14ac:dyDescent="0.35">
      <c r="A22" s="28">
        <v>2019</v>
      </c>
      <c r="B22" s="28">
        <v>1</v>
      </c>
      <c r="C22" s="29" t="str">
        <f t="shared" si="0"/>
        <v>201901</v>
      </c>
      <c r="D22" s="25">
        <v>31.67</v>
      </c>
      <c r="F22" s="5"/>
      <c r="G22" s="5"/>
      <c r="H22" s="5"/>
      <c r="I22" s="5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26">
        <v>0.57065999999999995</v>
      </c>
      <c r="AB22" s="26">
        <v>0.21371000000000001</v>
      </c>
      <c r="AC22" s="5"/>
      <c r="AD22" s="26">
        <v>0.37036999999999998</v>
      </c>
      <c r="AE22" s="26">
        <v>0.42381000000000002</v>
      </c>
      <c r="AF22" s="5"/>
      <c r="AG22" s="5"/>
      <c r="AH22" s="5"/>
    </row>
    <row r="23" spans="1:34" x14ac:dyDescent="0.35">
      <c r="A23" s="28">
        <v>2019</v>
      </c>
      <c r="B23" s="28">
        <v>2</v>
      </c>
      <c r="C23" s="29" t="str">
        <f t="shared" si="0"/>
        <v>201902</v>
      </c>
      <c r="D23" s="25">
        <v>30.95</v>
      </c>
      <c r="F23" s="5"/>
      <c r="G23" s="5"/>
      <c r="H23" s="5"/>
      <c r="I23" s="5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26">
        <v>0.53841000000000006</v>
      </c>
      <c r="AB23" s="26">
        <v>0.18751000000000001</v>
      </c>
      <c r="AC23" s="5"/>
      <c r="AD23" s="26">
        <v>0.52810000000000001</v>
      </c>
      <c r="AE23" s="26">
        <v>0.31672</v>
      </c>
      <c r="AF23" s="5"/>
      <c r="AG23" s="5"/>
      <c r="AH23" s="5"/>
    </row>
    <row r="24" spans="1:34" x14ac:dyDescent="0.35">
      <c r="A24" s="28">
        <v>2019</v>
      </c>
      <c r="B24" s="28">
        <v>3</v>
      </c>
      <c r="C24" s="29" t="str">
        <f t="shared" si="0"/>
        <v>201903</v>
      </c>
      <c r="D24" s="25">
        <v>30.19</v>
      </c>
      <c r="F24" s="5"/>
      <c r="G24" s="5"/>
      <c r="H24" s="5"/>
      <c r="I24" s="5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26">
        <v>0.58087999999999995</v>
      </c>
      <c r="AB24" s="26">
        <v>0.19950000000000001</v>
      </c>
      <c r="AC24" s="5"/>
      <c r="AD24" s="26">
        <v>0.77595000000000003</v>
      </c>
      <c r="AE24" s="26">
        <v>0.28416999999999998</v>
      </c>
      <c r="AF24" s="5"/>
      <c r="AG24" s="5"/>
      <c r="AH24" s="5"/>
    </row>
    <row r="25" spans="1:34" x14ac:dyDescent="0.35">
      <c r="A25" s="28">
        <v>2019</v>
      </c>
      <c r="B25" s="28">
        <v>4</v>
      </c>
      <c r="C25" s="29" t="str">
        <f t="shared" si="0"/>
        <v>201904</v>
      </c>
      <c r="D25" s="25">
        <v>29.38</v>
      </c>
      <c r="F25" s="5"/>
      <c r="G25" s="5"/>
      <c r="H25" s="5"/>
      <c r="I25" s="5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26">
        <v>0.58674000000000004</v>
      </c>
      <c r="AB25" s="26">
        <v>0.20477000000000001</v>
      </c>
      <c r="AC25" s="5"/>
      <c r="AD25" s="26">
        <v>0.84070999999999996</v>
      </c>
      <c r="AE25" s="26">
        <v>0.31975999999999999</v>
      </c>
      <c r="AF25" s="5"/>
      <c r="AG25" s="5"/>
      <c r="AH25" s="5"/>
    </row>
    <row r="26" spans="1:34" x14ac:dyDescent="0.35">
      <c r="A26" s="28">
        <v>2019</v>
      </c>
      <c r="B26" s="28">
        <v>5</v>
      </c>
      <c r="C26" s="29" t="str">
        <f t="shared" si="0"/>
        <v>201905</v>
      </c>
      <c r="D26" s="25">
        <v>29.57</v>
      </c>
      <c r="F26" s="5"/>
      <c r="G26" s="5"/>
      <c r="H26" s="5"/>
      <c r="I26" s="5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26">
        <v>0.55913000000000002</v>
      </c>
      <c r="AB26" s="26">
        <v>0.19739999999999999</v>
      </c>
      <c r="AC26" s="5"/>
      <c r="AD26" s="26">
        <v>0.55008000000000001</v>
      </c>
      <c r="AE26" s="27">
        <v>0.27642</v>
      </c>
      <c r="AF26" s="5"/>
      <c r="AG26" s="5"/>
      <c r="AH26" s="5"/>
    </row>
    <row r="27" spans="1:34" x14ac:dyDescent="0.35">
      <c r="A27" s="28">
        <v>2019</v>
      </c>
      <c r="B27" s="28">
        <v>6</v>
      </c>
      <c r="C27" s="29" t="str">
        <f t="shared" si="0"/>
        <v>201906</v>
      </c>
      <c r="D27" s="25">
        <v>30.67</v>
      </c>
      <c r="F27" s="5"/>
      <c r="G27" s="5"/>
      <c r="H27" s="5"/>
      <c r="I27" s="5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26">
        <v>0.60572999999999999</v>
      </c>
      <c r="AB27" s="26">
        <v>0.19309000000000001</v>
      </c>
      <c r="AC27" s="5"/>
      <c r="AD27" s="26">
        <v>0.82569999999999999</v>
      </c>
      <c r="AE27" s="26">
        <v>0.26327</v>
      </c>
      <c r="AF27" s="5"/>
      <c r="AG27" s="5"/>
      <c r="AH27" s="5"/>
    </row>
    <row r="28" spans="1:34" x14ac:dyDescent="0.35">
      <c r="A28" s="28">
        <v>2019</v>
      </c>
      <c r="B28" s="28">
        <v>7</v>
      </c>
      <c r="C28" s="29" t="str">
        <f t="shared" si="0"/>
        <v>201907</v>
      </c>
      <c r="D28" s="25">
        <v>30.67</v>
      </c>
      <c r="F28" s="5"/>
      <c r="G28" s="5"/>
      <c r="H28" s="5"/>
      <c r="I28" s="5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26">
        <v>0.38488</v>
      </c>
      <c r="AB28" s="26">
        <v>0.18376999999999999</v>
      </c>
      <c r="AC28" s="5"/>
      <c r="AD28" s="26">
        <v>-2.5430000000000001</v>
      </c>
      <c r="AE28" s="26">
        <v>0.27704000000000001</v>
      </c>
      <c r="AF28" s="5"/>
      <c r="AG28" s="5"/>
      <c r="AH28" s="5"/>
    </row>
    <row r="29" spans="1:34" x14ac:dyDescent="0.35">
      <c r="A29" s="28">
        <v>2019</v>
      </c>
      <c r="B29" s="28">
        <v>8</v>
      </c>
      <c r="C29" s="29" t="str">
        <f t="shared" si="0"/>
        <v>201908</v>
      </c>
      <c r="D29" s="25">
        <v>29.48</v>
      </c>
      <c r="F29" s="5"/>
      <c r="G29" s="5"/>
      <c r="H29" s="5"/>
      <c r="I29" s="5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26">
        <v>0.44461000000000001</v>
      </c>
      <c r="AB29" s="26">
        <v>0.17885000000000001</v>
      </c>
      <c r="AC29" s="5"/>
      <c r="AD29" s="26">
        <v>0.54293000000000002</v>
      </c>
      <c r="AE29" s="26">
        <v>0.27178000000000002</v>
      </c>
      <c r="AF29" s="5"/>
      <c r="AG29" s="5"/>
      <c r="AH29" s="5"/>
    </row>
    <row r="30" spans="1:34" x14ac:dyDescent="0.35">
      <c r="A30" s="28">
        <v>2019</v>
      </c>
      <c r="B30" s="28">
        <v>9</v>
      </c>
      <c r="C30" s="29" t="str">
        <f t="shared" si="0"/>
        <v>201909</v>
      </c>
      <c r="D30" s="25">
        <v>30.71</v>
      </c>
      <c r="F30" s="5"/>
      <c r="G30" s="5"/>
      <c r="H30" s="5"/>
      <c r="I30" s="5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26">
        <v>0.48576000000000003</v>
      </c>
      <c r="AB30" s="26">
        <v>0.19622000000000001</v>
      </c>
      <c r="AC30" s="5"/>
      <c r="AD30" s="26">
        <v>0.57350000000000001</v>
      </c>
      <c r="AE30" s="26">
        <v>0.32666000000000001</v>
      </c>
      <c r="AF30" s="5"/>
      <c r="AG30" s="5"/>
      <c r="AH30" s="5"/>
    </row>
    <row r="31" spans="1:34" x14ac:dyDescent="0.35">
      <c r="A31" s="28">
        <v>2019</v>
      </c>
      <c r="B31" s="28">
        <v>10</v>
      </c>
      <c r="C31" s="29" t="str">
        <f t="shared" si="0"/>
        <v>201910</v>
      </c>
      <c r="D31" s="25">
        <v>29.55</v>
      </c>
      <c r="F31" s="5"/>
      <c r="G31" s="5"/>
      <c r="H31" s="5"/>
      <c r="I31" s="5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26">
        <v>0.45146999999999998</v>
      </c>
      <c r="AB31" s="26">
        <v>0.18264</v>
      </c>
      <c r="AC31" s="5"/>
      <c r="AD31" s="26">
        <v>0.48549999999999999</v>
      </c>
      <c r="AE31" s="26">
        <v>0.29446</v>
      </c>
      <c r="AF31" s="5"/>
      <c r="AG31" s="5"/>
      <c r="AH31" s="5"/>
    </row>
    <row r="32" spans="1:34" x14ac:dyDescent="0.35">
      <c r="A32" s="28">
        <v>2019</v>
      </c>
      <c r="B32" s="28">
        <v>11</v>
      </c>
      <c r="C32" s="29" t="str">
        <f t="shared" si="0"/>
        <v>201911</v>
      </c>
      <c r="D32" s="25">
        <v>30.35</v>
      </c>
      <c r="F32" s="5"/>
      <c r="G32" s="5"/>
      <c r="H32" s="5"/>
      <c r="I32" s="5"/>
      <c r="J32" s="5"/>
      <c r="K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26">
        <v>0.43347000000000002</v>
      </c>
      <c r="AB32" s="26">
        <v>0.19475999999999999</v>
      </c>
      <c r="AC32" s="5"/>
      <c r="AD32" s="26">
        <v>0.57677</v>
      </c>
      <c r="AE32" s="26">
        <v>0.27864</v>
      </c>
      <c r="AF32" s="5"/>
      <c r="AG32" s="5"/>
      <c r="AH32" s="5"/>
    </row>
    <row r="33" spans="1:34" x14ac:dyDescent="0.35">
      <c r="A33" s="28">
        <v>2019</v>
      </c>
      <c r="B33" s="28">
        <v>12</v>
      </c>
      <c r="C33" s="29" t="str">
        <f t="shared" si="0"/>
        <v>201912</v>
      </c>
      <c r="D33" s="25">
        <v>32.200000000000003</v>
      </c>
      <c r="F33" s="5"/>
      <c r="G33" s="5"/>
      <c r="H33" s="5"/>
      <c r="I33" s="5"/>
      <c r="J33" s="5"/>
      <c r="K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26">
        <v>0.51422000000000001</v>
      </c>
      <c r="AB33" s="26">
        <v>0.20488000000000001</v>
      </c>
      <c r="AC33" s="5"/>
      <c r="AD33" s="26">
        <v>0.59272000000000002</v>
      </c>
      <c r="AE33" s="26">
        <v>0.26574999999999999</v>
      </c>
      <c r="AF33" s="5"/>
      <c r="AG33" s="5"/>
      <c r="AH33" s="5"/>
    </row>
    <row r="34" spans="1:34" x14ac:dyDescent="0.35">
      <c r="A34" s="17">
        <v>2020</v>
      </c>
      <c r="B34" s="17">
        <v>1</v>
      </c>
      <c r="C34" s="18" t="str">
        <f t="shared" si="0"/>
        <v>202001</v>
      </c>
      <c r="D34" s="25">
        <v>31.7</v>
      </c>
      <c r="F34" s="5"/>
      <c r="G34" s="5"/>
      <c r="H34" s="5"/>
      <c r="I34" s="5"/>
      <c r="J34" s="5"/>
      <c r="K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26">
        <v>0.45507999999999998</v>
      </c>
      <c r="AB34" s="26">
        <v>0.18804999999999999</v>
      </c>
      <c r="AC34" s="5"/>
      <c r="AD34" s="26">
        <v>0.50068999999999997</v>
      </c>
      <c r="AE34" s="26">
        <v>0.29837000000000002</v>
      </c>
      <c r="AF34" s="5"/>
      <c r="AG34" s="5"/>
      <c r="AH34" s="5"/>
    </row>
    <row r="35" spans="1:34" x14ac:dyDescent="0.35">
      <c r="A35" s="17">
        <v>2020</v>
      </c>
      <c r="B35" s="17">
        <v>2</v>
      </c>
      <c r="C35" s="18" t="str">
        <f t="shared" si="0"/>
        <v>202002</v>
      </c>
      <c r="D35" s="25">
        <v>31.05</v>
      </c>
      <c r="F35" s="5"/>
      <c r="G35" s="5"/>
      <c r="H35" s="5"/>
      <c r="I35" s="5"/>
      <c r="J35" s="5"/>
      <c r="K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26">
        <v>0.36101</v>
      </c>
      <c r="AB35" s="26">
        <v>0.19322</v>
      </c>
      <c r="AC35" s="5"/>
      <c r="AD35" s="26">
        <v>0.38234000000000001</v>
      </c>
      <c r="AE35" s="26">
        <v>0.31851000000000002</v>
      </c>
      <c r="AF35" s="5"/>
      <c r="AG35" s="5"/>
      <c r="AH35" s="5"/>
    </row>
    <row r="36" spans="1:34" x14ac:dyDescent="0.35">
      <c r="A36" s="17">
        <v>2020</v>
      </c>
      <c r="B36" s="17">
        <v>3</v>
      </c>
      <c r="C36" s="18" t="str">
        <f t="shared" si="0"/>
        <v>202003</v>
      </c>
      <c r="D36" s="25">
        <v>30.05</v>
      </c>
      <c r="F36" s="5"/>
      <c r="G36" s="5"/>
      <c r="H36" s="5"/>
      <c r="I36" s="5"/>
      <c r="J36" s="5"/>
      <c r="K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26">
        <v>0.47510999999999998</v>
      </c>
      <c r="AB36" s="26">
        <v>0.23093</v>
      </c>
      <c r="AC36" s="5"/>
      <c r="AD36" s="26">
        <v>0.55418999999999996</v>
      </c>
      <c r="AE36" s="26">
        <v>0.39576</v>
      </c>
      <c r="AF36" s="5"/>
      <c r="AG36" s="5"/>
      <c r="AH36" s="5"/>
    </row>
    <row r="37" spans="1:34" x14ac:dyDescent="0.35">
      <c r="A37" s="17">
        <v>2020</v>
      </c>
      <c r="B37" s="17">
        <v>4</v>
      </c>
      <c r="C37" s="18" t="str">
        <f t="shared" si="0"/>
        <v>202004</v>
      </c>
      <c r="D37" s="25">
        <v>29.38</v>
      </c>
      <c r="F37" s="5"/>
      <c r="G37" s="5"/>
      <c r="H37" s="5"/>
      <c r="I37" s="5"/>
      <c r="J37" s="5"/>
      <c r="K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26">
        <v>0.55740999999999996</v>
      </c>
      <c r="AB37" s="26">
        <v>0.25934000000000001</v>
      </c>
      <c r="AC37" s="5"/>
      <c r="AD37" s="26">
        <v>0.54603000000000002</v>
      </c>
      <c r="AE37" s="26">
        <v>0.40975</v>
      </c>
      <c r="AF37" s="5"/>
      <c r="AG37" s="5"/>
      <c r="AH37" s="5"/>
    </row>
    <row r="38" spans="1:34" x14ac:dyDescent="0.35">
      <c r="A38" s="17">
        <v>2020</v>
      </c>
      <c r="B38" s="17">
        <v>5</v>
      </c>
      <c r="C38" s="18" t="str">
        <f t="shared" si="0"/>
        <v>202005</v>
      </c>
      <c r="D38" s="25">
        <v>29.71</v>
      </c>
      <c r="F38" s="5"/>
      <c r="G38" s="5"/>
      <c r="H38" s="5"/>
      <c r="I38" s="5"/>
      <c r="J38" s="5"/>
      <c r="K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26">
        <v>0.48104999999999998</v>
      </c>
      <c r="AB38" s="26">
        <v>0.25111</v>
      </c>
      <c r="AC38" s="5"/>
      <c r="AD38" s="26">
        <v>0.47591</v>
      </c>
      <c r="AE38" s="26">
        <v>0.36123</v>
      </c>
      <c r="AF38" s="5"/>
      <c r="AG38" s="5"/>
      <c r="AH38" s="5"/>
    </row>
    <row r="39" spans="1:34" x14ac:dyDescent="0.35">
      <c r="A39" s="17">
        <v>2020</v>
      </c>
      <c r="B39" s="17">
        <v>6</v>
      </c>
      <c r="C39" s="18" t="str">
        <f t="shared" si="0"/>
        <v>202006</v>
      </c>
      <c r="D39" s="25">
        <v>30.52</v>
      </c>
      <c r="F39" s="5"/>
      <c r="G39" s="5"/>
      <c r="H39" s="5"/>
      <c r="I39" s="5"/>
      <c r="J39" s="5"/>
      <c r="K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26">
        <v>0.40727000000000002</v>
      </c>
      <c r="AB39" s="26">
        <v>0.22023000000000001</v>
      </c>
      <c r="AC39" s="5"/>
      <c r="AD39" s="26">
        <v>0.43552000000000002</v>
      </c>
      <c r="AE39" s="26">
        <v>0.28462999999999999</v>
      </c>
      <c r="AF39" s="5"/>
      <c r="AG39" s="5"/>
      <c r="AH39" s="5"/>
    </row>
    <row r="40" spans="1:34" x14ac:dyDescent="0.35">
      <c r="A40" s="17">
        <v>2020</v>
      </c>
      <c r="B40" s="17">
        <v>7</v>
      </c>
      <c r="C40" s="18" t="str">
        <f t="shared" si="0"/>
        <v>202007</v>
      </c>
      <c r="D40" s="25">
        <v>30.52</v>
      </c>
      <c r="F40" s="5"/>
      <c r="G40" s="5"/>
      <c r="H40" s="5"/>
      <c r="I40" s="5"/>
      <c r="J40" s="5"/>
      <c r="K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26">
        <v>0.36681000000000002</v>
      </c>
      <c r="AB40" s="26">
        <v>0.19858000000000001</v>
      </c>
      <c r="AC40" s="5"/>
      <c r="AD40" s="26">
        <v>0.44113999999999998</v>
      </c>
      <c r="AE40" s="26">
        <v>0.22864999999999999</v>
      </c>
      <c r="AF40" s="5"/>
      <c r="AG40" s="5"/>
      <c r="AH40" s="5"/>
    </row>
    <row r="41" spans="1:34" x14ac:dyDescent="0.35">
      <c r="A41" s="17">
        <v>2020</v>
      </c>
      <c r="B41" s="17">
        <v>8</v>
      </c>
      <c r="C41" s="18" t="str">
        <f t="shared" si="0"/>
        <v>202008</v>
      </c>
      <c r="D41" s="25">
        <v>29.62</v>
      </c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26">
        <v>0.35857</v>
      </c>
      <c r="AB41" s="26">
        <v>0.19697000000000001</v>
      </c>
      <c r="AC41" s="5"/>
      <c r="AD41" s="26">
        <v>0.44885999999999998</v>
      </c>
      <c r="AE41" s="26">
        <v>0.27572000000000002</v>
      </c>
      <c r="AF41" s="5"/>
      <c r="AG41" s="5"/>
      <c r="AH41" s="5"/>
    </row>
    <row r="42" spans="1:34" x14ac:dyDescent="0.35">
      <c r="A42" s="17">
        <v>2020</v>
      </c>
      <c r="B42" s="17">
        <v>9</v>
      </c>
      <c r="C42" s="18" t="str">
        <f t="shared" si="0"/>
        <v>202009</v>
      </c>
      <c r="D42" s="25">
        <v>30.52</v>
      </c>
      <c r="F42" s="5"/>
      <c r="G42" s="5"/>
      <c r="H42" s="5"/>
      <c r="I42" s="5"/>
      <c r="J42" s="5"/>
      <c r="K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26">
        <v>0.41338000000000003</v>
      </c>
      <c r="AB42" s="26">
        <v>0.17805000000000001</v>
      </c>
      <c r="AC42" s="5"/>
      <c r="AD42" s="26">
        <v>0.49364999999999998</v>
      </c>
      <c r="AE42" s="26">
        <v>0.23957999999999999</v>
      </c>
      <c r="AF42" s="5"/>
      <c r="AG42" s="5"/>
      <c r="AH42" s="5"/>
    </row>
    <row r="43" spans="1:34" x14ac:dyDescent="0.35">
      <c r="A43" s="17">
        <v>2020</v>
      </c>
      <c r="B43" s="17">
        <v>10</v>
      </c>
      <c r="C43" s="18" t="str">
        <f t="shared" si="0"/>
        <v>202010</v>
      </c>
      <c r="D43" s="25">
        <v>29.81</v>
      </c>
      <c r="F43" s="5"/>
      <c r="G43" s="5"/>
      <c r="H43" s="5"/>
      <c r="I43" s="5"/>
      <c r="J43" s="5"/>
      <c r="K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26">
        <v>0.39794000000000002</v>
      </c>
      <c r="AB43" s="26">
        <v>0.18242</v>
      </c>
      <c r="AC43" s="5"/>
      <c r="AD43" s="26">
        <v>0.44214999999999999</v>
      </c>
      <c r="AE43" s="26">
        <v>0.20523</v>
      </c>
      <c r="AF43" s="5"/>
      <c r="AG43" s="5"/>
      <c r="AH43" s="5"/>
    </row>
    <row r="44" spans="1:34" x14ac:dyDescent="0.35">
      <c r="A44" s="17">
        <v>2020</v>
      </c>
      <c r="B44" s="17">
        <v>11</v>
      </c>
      <c r="C44" s="18" t="str">
        <f t="shared" si="0"/>
        <v>202011</v>
      </c>
      <c r="D44" s="25">
        <v>30.42</v>
      </c>
      <c r="F44" s="5"/>
      <c r="G44" s="5"/>
      <c r="H44" s="5"/>
      <c r="I44" s="5"/>
      <c r="J44" s="5"/>
      <c r="K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26">
        <v>0.41793999999999998</v>
      </c>
      <c r="AB44" s="26">
        <v>0.16672999999999999</v>
      </c>
      <c r="AC44" s="5"/>
      <c r="AD44" s="26">
        <v>7.7443900000000001</v>
      </c>
      <c r="AE44" s="26">
        <v>0.16475000000000001</v>
      </c>
      <c r="AF44" s="5"/>
      <c r="AG44" s="5"/>
      <c r="AH44" s="5"/>
    </row>
    <row r="45" spans="1:34" x14ac:dyDescent="0.35">
      <c r="A45" s="17">
        <v>2020</v>
      </c>
      <c r="B45" s="17">
        <v>12</v>
      </c>
      <c r="C45" s="18" t="str">
        <f t="shared" si="0"/>
        <v>202012</v>
      </c>
      <c r="D45" s="25">
        <v>32.76</v>
      </c>
      <c r="F45" s="5"/>
      <c r="G45" s="5"/>
      <c r="H45" s="5"/>
      <c r="I45" s="5"/>
      <c r="J45" s="5"/>
      <c r="K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26">
        <v>0.53081999999999996</v>
      </c>
      <c r="AB45" s="26">
        <v>0.21876999999999999</v>
      </c>
      <c r="AC45" s="5"/>
      <c r="AD45" s="26">
        <v>0.69854000000000005</v>
      </c>
      <c r="AE45" s="26">
        <v>0.27265</v>
      </c>
      <c r="AF45" s="5"/>
      <c r="AG45" s="5"/>
      <c r="AH45" s="5"/>
    </row>
    <row r="46" spans="1:34" x14ac:dyDescent="0.35">
      <c r="A46" s="9">
        <v>2021</v>
      </c>
      <c r="B46" s="9">
        <v>1</v>
      </c>
      <c r="C46" s="10" t="str">
        <f t="shared" si="0"/>
        <v>202101</v>
      </c>
      <c r="D46" s="30">
        <v>32.67</v>
      </c>
      <c r="E46" s="84">
        <f>DATE(A46,B46,$B$46)</f>
        <v>44197</v>
      </c>
      <c r="F46" s="12">
        <f>ROUND(H46*AA46,0)</f>
        <v>0</v>
      </c>
      <c r="G46" s="12">
        <f>H46-F46</f>
        <v>0</v>
      </c>
      <c r="H46" s="12">
        <f>O46+V46</f>
        <v>0</v>
      </c>
      <c r="I46" s="12">
        <f>ROUND(K46*AB46,0)</f>
        <v>0</v>
      </c>
      <c r="J46" s="12">
        <f>K46-I46</f>
        <v>0</v>
      </c>
      <c r="K46" s="12">
        <f>R46+Y46</f>
        <v>0</v>
      </c>
      <c r="L46" s="11"/>
      <c r="M46" s="12">
        <f>ROUND(O46*AD46,0)</f>
        <v>0</v>
      </c>
      <c r="N46" s="12">
        <f>O46-M46</f>
        <v>0</v>
      </c>
      <c r="O46" s="12">
        <v>0</v>
      </c>
      <c r="P46" s="12">
        <f>ROUND(R46*AE46,0)</f>
        <v>0</v>
      </c>
      <c r="Q46" s="12">
        <f>R46-P46</f>
        <v>0</v>
      </c>
      <c r="R46" s="12">
        <v>0</v>
      </c>
      <c r="S46" s="12"/>
      <c r="T46" s="12">
        <f>F46-M46</f>
        <v>0</v>
      </c>
      <c r="U46" s="12">
        <f>G46-N46</f>
        <v>0</v>
      </c>
      <c r="V46" s="12">
        <v>0</v>
      </c>
      <c r="W46" s="12">
        <f>I46-P46</f>
        <v>0</v>
      </c>
      <c r="X46" s="12">
        <f>J46-Q46</f>
        <v>0</v>
      </c>
      <c r="Y46" s="12">
        <v>0</v>
      </c>
      <c r="Z46" s="12"/>
      <c r="AA46" s="31">
        <f>AVERAGE(AA22,AA34)</f>
        <v>0.51286999999999994</v>
      </c>
      <c r="AB46" s="31">
        <f>AVERAGE(AB22,AB34)</f>
        <v>0.20088</v>
      </c>
      <c r="AC46" s="12"/>
      <c r="AD46" s="31">
        <f t="shared" ref="AD46:AE57" si="1">AVERAGE(AD22,AD34)</f>
        <v>0.43552999999999997</v>
      </c>
      <c r="AE46" s="31">
        <f>AVERAGE(AE22,AE34)</f>
        <v>0.36109000000000002</v>
      </c>
      <c r="AF46" s="12"/>
      <c r="AG46" s="12"/>
      <c r="AH46" s="12"/>
    </row>
    <row r="47" spans="1:34" x14ac:dyDescent="0.35">
      <c r="A47" s="9">
        <v>2021</v>
      </c>
      <c r="B47" s="9">
        <v>2</v>
      </c>
      <c r="C47" s="10" t="str">
        <f t="shared" si="0"/>
        <v>202102</v>
      </c>
      <c r="D47" s="32">
        <v>30.86</v>
      </c>
      <c r="E47" s="84">
        <f t="shared" ref="E47:E110" si="2">DATE(A47,B47,$B$46)</f>
        <v>44228</v>
      </c>
      <c r="F47" s="12">
        <f t="shared" ref="F47:F110" si="3">ROUND(H47*AA47,0)</f>
        <v>0</v>
      </c>
      <c r="G47" s="12">
        <f t="shared" ref="G47:G110" si="4">H47-F47</f>
        <v>0</v>
      </c>
      <c r="H47" s="12">
        <f t="shared" ref="H47:H110" si="5">O47+V47</f>
        <v>0</v>
      </c>
      <c r="I47" s="12">
        <f t="shared" ref="I47:I110" si="6">ROUND(K47*AB47,0)</f>
        <v>0</v>
      </c>
      <c r="J47" s="12">
        <f t="shared" ref="J47:J110" si="7">K47-I47</f>
        <v>0</v>
      </c>
      <c r="K47" s="12">
        <f t="shared" ref="K47:K110" si="8">R47+Y47</f>
        <v>0</v>
      </c>
      <c r="L47" s="11"/>
      <c r="M47" s="12">
        <f t="shared" ref="M47:M110" si="9">ROUND(O47*AD47,0)</f>
        <v>0</v>
      </c>
      <c r="N47" s="12">
        <f t="shared" ref="N47:N110" si="10">O47-M47</f>
        <v>0</v>
      </c>
      <c r="O47" s="12">
        <v>0</v>
      </c>
      <c r="P47" s="12">
        <f t="shared" ref="P47:P110" si="11">ROUND(R47*AE47,0)</f>
        <v>0</v>
      </c>
      <c r="Q47" s="12">
        <f t="shared" ref="Q47:Q110" si="12">R47-P47</f>
        <v>0</v>
      </c>
      <c r="R47" s="12">
        <v>0</v>
      </c>
      <c r="S47" s="12"/>
      <c r="T47" s="12">
        <f t="shared" ref="T47:U110" si="13">F47-M47</f>
        <v>0</v>
      </c>
      <c r="U47" s="12">
        <f t="shared" si="13"/>
        <v>0</v>
      </c>
      <c r="V47" s="12">
        <v>0</v>
      </c>
      <c r="W47" s="12">
        <f t="shared" ref="W47:X110" si="14">I47-P47</f>
        <v>0</v>
      </c>
      <c r="X47" s="12">
        <f t="shared" si="14"/>
        <v>0</v>
      </c>
      <c r="Y47" s="12">
        <v>0</v>
      </c>
      <c r="Z47" s="12"/>
      <c r="AA47" s="31">
        <f t="shared" ref="AA47:AB57" si="15">AVERAGE(AA23,AA35)</f>
        <v>0.44971000000000005</v>
      </c>
      <c r="AB47" s="31">
        <f t="shared" si="15"/>
        <v>0.19036500000000001</v>
      </c>
      <c r="AC47" s="12"/>
      <c r="AD47" s="31">
        <f t="shared" si="1"/>
        <v>0.45522000000000001</v>
      </c>
      <c r="AE47" s="31">
        <f t="shared" si="1"/>
        <v>0.31761499999999998</v>
      </c>
      <c r="AF47" s="12"/>
      <c r="AG47" s="12"/>
      <c r="AH47" s="12"/>
    </row>
    <row r="48" spans="1:34" x14ac:dyDescent="0.35">
      <c r="A48" s="9">
        <v>2021</v>
      </c>
      <c r="B48" s="9">
        <v>3</v>
      </c>
      <c r="C48" s="10" t="str">
        <f t="shared" si="0"/>
        <v>202103</v>
      </c>
      <c r="D48" s="32">
        <v>29.95</v>
      </c>
      <c r="E48" s="84">
        <f t="shared" si="2"/>
        <v>44256</v>
      </c>
      <c r="F48" s="12">
        <f t="shared" si="3"/>
        <v>0</v>
      </c>
      <c r="G48" s="12">
        <f t="shared" si="4"/>
        <v>0</v>
      </c>
      <c r="H48" s="12">
        <f t="shared" si="5"/>
        <v>0</v>
      </c>
      <c r="I48" s="12">
        <f t="shared" si="6"/>
        <v>0</v>
      </c>
      <c r="J48" s="12">
        <f t="shared" si="7"/>
        <v>0</v>
      </c>
      <c r="K48" s="12">
        <f t="shared" si="8"/>
        <v>0</v>
      </c>
      <c r="L48" s="11"/>
      <c r="M48" s="12">
        <f t="shared" si="9"/>
        <v>0</v>
      </c>
      <c r="N48" s="12">
        <f t="shared" si="10"/>
        <v>0</v>
      </c>
      <c r="O48" s="12">
        <v>0</v>
      </c>
      <c r="P48" s="12">
        <f t="shared" si="11"/>
        <v>0</v>
      </c>
      <c r="Q48" s="12">
        <f t="shared" si="12"/>
        <v>0</v>
      </c>
      <c r="R48" s="12">
        <v>0</v>
      </c>
      <c r="S48" s="12"/>
      <c r="T48" s="12">
        <f t="shared" si="13"/>
        <v>0</v>
      </c>
      <c r="U48" s="12">
        <f t="shared" si="13"/>
        <v>0</v>
      </c>
      <c r="V48" s="12">
        <v>0</v>
      </c>
      <c r="W48" s="12">
        <f t="shared" si="14"/>
        <v>0</v>
      </c>
      <c r="X48" s="12">
        <f t="shared" si="14"/>
        <v>0</v>
      </c>
      <c r="Y48" s="12">
        <v>0</v>
      </c>
      <c r="Z48" s="12"/>
      <c r="AA48" s="31">
        <f t="shared" si="15"/>
        <v>0.52799499999999999</v>
      </c>
      <c r="AB48" s="31">
        <f t="shared" si="15"/>
        <v>0.21521499999999999</v>
      </c>
      <c r="AC48" s="12"/>
      <c r="AD48" s="31">
        <f t="shared" si="1"/>
        <v>0.66507000000000005</v>
      </c>
      <c r="AE48" s="31">
        <f t="shared" si="1"/>
        <v>0.33996499999999996</v>
      </c>
      <c r="AF48" s="12"/>
      <c r="AG48" s="12"/>
      <c r="AH48" s="12"/>
    </row>
    <row r="49" spans="1:34" x14ac:dyDescent="0.35">
      <c r="A49" s="9">
        <v>2021</v>
      </c>
      <c r="B49" s="9">
        <v>4</v>
      </c>
      <c r="C49" s="10" t="str">
        <f t="shared" si="0"/>
        <v>202104</v>
      </c>
      <c r="D49" s="32">
        <v>28.74</v>
      </c>
      <c r="E49" s="84">
        <f t="shared" si="2"/>
        <v>44287</v>
      </c>
      <c r="F49" s="12">
        <f t="shared" si="3"/>
        <v>10</v>
      </c>
      <c r="G49" s="12">
        <f t="shared" si="4"/>
        <v>8</v>
      </c>
      <c r="H49" s="12">
        <f t="shared" si="5"/>
        <v>18</v>
      </c>
      <c r="I49" s="12">
        <f t="shared" si="6"/>
        <v>115</v>
      </c>
      <c r="J49" s="12">
        <f t="shared" si="7"/>
        <v>380</v>
      </c>
      <c r="K49" s="12">
        <f t="shared" si="8"/>
        <v>495</v>
      </c>
      <c r="L49" s="12"/>
      <c r="M49" s="12">
        <f t="shared" si="9"/>
        <v>3</v>
      </c>
      <c r="N49" s="12">
        <f t="shared" si="10"/>
        <v>2</v>
      </c>
      <c r="O49" s="12">
        <v>5</v>
      </c>
      <c r="P49" s="12">
        <f t="shared" si="11"/>
        <v>17</v>
      </c>
      <c r="Q49" s="12">
        <f t="shared" si="12"/>
        <v>29</v>
      </c>
      <c r="R49" s="12">
        <v>46</v>
      </c>
      <c r="S49" s="12"/>
      <c r="T49" s="12">
        <f t="shared" si="13"/>
        <v>7</v>
      </c>
      <c r="U49" s="12">
        <f t="shared" si="13"/>
        <v>6</v>
      </c>
      <c r="V49" s="12">
        <v>13</v>
      </c>
      <c r="W49" s="12">
        <f t="shared" si="14"/>
        <v>98</v>
      </c>
      <c r="X49" s="12">
        <f t="shared" si="14"/>
        <v>351</v>
      </c>
      <c r="Y49" s="12">
        <v>449</v>
      </c>
      <c r="Z49" s="12"/>
      <c r="AA49" s="31">
        <f t="shared" si="15"/>
        <v>0.572075</v>
      </c>
      <c r="AB49" s="31">
        <f t="shared" si="15"/>
        <v>0.23205500000000001</v>
      </c>
      <c r="AC49" s="12"/>
      <c r="AD49" s="31">
        <f t="shared" si="1"/>
        <v>0.69337000000000004</v>
      </c>
      <c r="AE49" s="31">
        <f t="shared" si="1"/>
        <v>0.364755</v>
      </c>
      <c r="AF49" s="12"/>
      <c r="AG49" s="12"/>
      <c r="AH49" s="12"/>
    </row>
    <row r="50" spans="1:34" x14ac:dyDescent="0.35">
      <c r="A50" s="9">
        <v>2021</v>
      </c>
      <c r="B50" s="9">
        <v>5</v>
      </c>
      <c r="C50" s="10" t="str">
        <f t="shared" si="0"/>
        <v>202105</v>
      </c>
      <c r="D50" s="32">
        <v>28.79</v>
      </c>
      <c r="E50" s="84">
        <f t="shared" si="2"/>
        <v>44317</v>
      </c>
      <c r="F50" s="12">
        <f t="shared" si="3"/>
        <v>8</v>
      </c>
      <c r="G50" s="12">
        <f t="shared" si="4"/>
        <v>8</v>
      </c>
      <c r="H50" s="12">
        <f t="shared" si="5"/>
        <v>16</v>
      </c>
      <c r="I50" s="12">
        <f t="shared" si="6"/>
        <v>105</v>
      </c>
      <c r="J50" s="12">
        <f t="shared" si="7"/>
        <v>361</v>
      </c>
      <c r="K50" s="12">
        <f t="shared" si="8"/>
        <v>466</v>
      </c>
      <c r="L50" s="12"/>
      <c r="M50" s="12">
        <f t="shared" si="9"/>
        <v>2</v>
      </c>
      <c r="N50" s="12">
        <f t="shared" si="10"/>
        <v>2</v>
      </c>
      <c r="O50" s="12">
        <v>4</v>
      </c>
      <c r="P50" s="12">
        <f t="shared" si="11"/>
        <v>16</v>
      </c>
      <c r="Q50" s="12">
        <f t="shared" si="12"/>
        <v>35</v>
      </c>
      <c r="R50" s="12">
        <v>51</v>
      </c>
      <c r="S50" s="12"/>
      <c r="T50" s="12">
        <f t="shared" si="13"/>
        <v>6</v>
      </c>
      <c r="U50" s="12">
        <f t="shared" si="13"/>
        <v>6</v>
      </c>
      <c r="V50" s="12">
        <v>12</v>
      </c>
      <c r="W50" s="12">
        <f t="shared" si="14"/>
        <v>89</v>
      </c>
      <c r="X50" s="12">
        <f t="shared" si="14"/>
        <v>326</v>
      </c>
      <c r="Y50" s="12">
        <v>415</v>
      </c>
      <c r="Z50" s="12"/>
      <c r="AA50" s="31">
        <f t="shared" si="15"/>
        <v>0.52008999999999994</v>
      </c>
      <c r="AB50" s="31">
        <f t="shared" si="15"/>
        <v>0.22425499999999998</v>
      </c>
      <c r="AC50" s="12"/>
      <c r="AD50" s="31">
        <f t="shared" si="1"/>
        <v>0.51299499999999998</v>
      </c>
      <c r="AE50" s="33">
        <f t="shared" si="1"/>
        <v>0.31882500000000003</v>
      </c>
      <c r="AF50" s="12"/>
      <c r="AG50" s="12"/>
      <c r="AH50" s="12"/>
    </row>
    <row r="51" spans="1:34" x14ac:dyDescent="0.35">
      <c r="A51" s="9">
        <v>2021</v>
      </c>
      <c r="B51" s="9">
        <v>6</v>
      </c>
      <c r="C51" s="10" t="str">
        <f t="shared" si="0"/>
        <v>202106</v>
      </c>
      <c r="D51" s="32">
        <v>30.71</v>
      </c>
      <c r="E51" s="84">
        <f t="shared" si="2"/>
        <v>44348</v>
      </c>
      <c r="F51" s="12">
        <f t="shared" si="3"/>
        <v>12</v>
      </c>
      <c r="G51" s="12">
        <f t="shared" si="4"/>
        <v>12</v>
      </c>
      <c r="H51" s="12">
        <f t="shared" si="5"/>
        <v>24</v>
      </c>
      <c r="I51" s="12">
        <f t="shared" si="6"/>
        <v>119</v>
      </c>
      <c r="J51" s="12">
        <f t="shared" si="7"/>
        <v>457</v>
      </c>
      <c r="K51" s="12">
        <f t="shared" si="8"/>
        <v>576</v>
      </c>
      <c r="L51" s="12"/>
      <c r="M51" s="12">
        <f t="shared" si="9"/>
        <v>6</v>
      </c>
      <c r="N51" s="12">
        <f t="shared" si="10"/>
        <v>4</v>
      </c>
      <c r="O51" s="12">
        <v>10</v>
      </c>
      <c r="P51" s="12">
        <f t="shared" si="11"/>
        <v>19</v>
      </c>
      <c r="Q51" s="12">
        <f t="shared" si="12"/>
        <v>51</v>
      </c>
      <c r="R51" s="12">
        <v>70</v>
      </c>
      <c r="S51" s="12"/>
      <c r="T51" s="12">
        <f t="shared" si="13"/>
        <v>6</v>
      </c>
      <c r="U51" s="12">
        <f t="shared" si="13"/>
        <v>8</v>
      </c>
      <c r="V51" s="12">
        <v>14</v>
      </c>
      <c r="W51" s="12">
        <f t="shared" si="14"/>
        <v>100</v>
      </c>
      <c r="X51" s="12">
        <f t="shared" si="14"/>
        <v>406</v>
      </c>
      <c r="Y51" s="12">
        <v>506</v>
      </c>
      <c r="Z51" s="12"/>
      <c r="AA51" s="31">
        <f t="shared" si="15"/>
        <v>0.50649999999999995</v>
      </c>
      <c r="AB51" s="31">
        <f t="shared" si="15"/>
        <v>0.20666000000000001</v>
      </c>
      <c r="AC51" s="12"/>
      <c r="AD51" s="31">
        <f t="shared" si="1"/>
        <v>0.63061</v>
      </c>
      <c r="AE51" s="31">
        <f t="shared" si="1"/>
        <v>0.27395000000000003</v>
      </c>
      <c r="AF51" s="12"/>
      <c r="AG51" s="12"/>
      <c r="AH51" s="12"/>
    </row>
    <row r="52" spans="1:34" x14ac:dyDescent="0.35">
      <c r="A52" s="9">
        <v>2021</v>
      </c>
      <c r="B52" s="9">
        <v>7</v>
      </c>
      <c r="C52" s="10" t="str">
        <f t="shared" si="0"/>
        <v>202107</v>
      </c>
      <c r="D52" s="32">
        <v>30.57</v>
      </c>
      <c r="E52" s="84">
        <f t="shared" si="2"/>
        <v>44378</v>
      </c>
      <c r="F52" s="12">
        <f t="shared" si="3"/>
        <v>9</v>
      </c>
      <c r="G52" s="12">
        <f t="shared" si="4"/>
        <v>15</v>
      </c>
      <c r="H52" s="12">
        <f t="shared" si="5"/>
        <v>24</v>
      </c>
      <c r="I52" s="12">
        <f t="shared" si="6"/>
        <v>130</v>
      </c>
      <c r="J52" s="12">
        <f t="shared" si="7"/>
        <v>548</v>
      </c>
      <c r="K52" s="12">
        <f t="shared" si="8"/>
        <v>678</v>
      </c>
      <c r="L52" s="12"/>
      <c r="M52" s="12">
        <f t="shared" si="9"/>
        <v>3</v>
      </c>
      <c r="N52" s="12">
        <f t="shared" si="10"/>
        <v>4</v>
      </c>
      <c r="O52" s="12">
        <v>7</v>
      </c>
      <c r="P52" s="12">
        <f t="shared" si="11"/>
        <v>19</v>
      </c>
      <c r="Q52" s="12">
        <f t="shared" si="12"/>
        <v>56</v>
      </c>
      <c r="R52" s="12">
        <v>75</v>
      </c>
      <c r="S52" s="12"/>
      <c r="T52" s="12">
        <f t="shared" si="13"/>
        <v>6</v>
      </c>
      <c r="U52" s="12">
        <f t="shared" si="13"/>
        <v>11</v>
      </c>
      <c r="V52" s="12">
        <v>17</v>
      </c>
      <c r="W52" s="12">
        <f t="shared" si="14"/>
        <v>111</v>
      </c>
      <c r="X52" s="12">
        <f t="shared" si="14"/>
        <v>492</v>
      </c>
      <c r="Y52" s="12">
        <v>603</v>
      </c>
      <c r="Z52" s="12"/>
      <c r="AA52" s="31">
        <f t="shared" si="15"/>
        <v>0.37584499999999998</v>
      </c>
      <c r="AB52" s="31">
        <f t="shared" si="15"/>
        <v>0.19117499999999998</v>
      </c>
      <c r="AC52" s="12"/>
      <c r="AD52" s="34">
        <f>AVERAGE(AD40,AD16)</f>
        <v>0.42971499999999996</v>
      </c>
      <c r="AE52" s="31">
        <f t="shared" si="1"/>
        <v>0.25284499999999999</v>
      </c>
      <c r="AF52" s="12"/>
      <c r="AG52" s="12"/>
      <c r="AH52" s="12"/>
    </row>
    <row r="53" spans="1:34" x14ac:dyDescent="0.35">
      <c r="A53" s="9">
        <v>2021</v>
      </c>
      <c r="B53" s="9">
        <v>8</v>
      </c>
      <c r="C53" s="10" t="str">
        <f t="shared" si="0"/>
        <v>202108</v>
      </c>
      <c r="D53" s="32">
        <v>29.67</v>
      </c>
      <c r="E53" s="84">
        <f t="shared" si="2"/>
        <v>44409</v>
      </c>
      <c r="F53" s="12">
        <f t="shared" si="3"/>
        <v>11</v>
      </c>
      <c r="G53" s="12">
        <f t="shared" si="4"/>
        <v>17</v>
      </c>
      <c r="H53" s="12">
        <f t="shared" si="5"/>
        <v>28</v>
      </c>
      <c r="I53" s="12">
        <f t="shared" si="6"/>
        <v>133</v>
      </c>
      <c r="J53" s="12">
        <f t="shared" si="7"/>
        <v>573</v>
      </c>
      <c r="K53" s="12">
        <f t="shared" si="8"/>
        <v>706</v>
      </c>
      <c r="L53" s="12"/>
      <c r="M53" s="12">
        <f t="shared" si="9"/>
        <v>5</v>
      </c>
      <c r="N53" s="12">
        <f t="shared" si="10"/>
        <v>6</v>
      </c>
      <c r="O53" s="12">
        <v>11</v>
      </c>
      <c r="P53" s="12">
        <f t="shared" si="11"/>
        <v>21</v>
      </c>
      <c r="Q53" s="12">
        <f t="shared" si="12"/>
        <v>54</v>
      </c>
      <c r="R53" s="12">
        <v>75</v>
      </c>
      <c r="S53" s="12"/>
      <c r="T53" s="12">
        <f t="shared" si="13"/>
        <v>6</v>
      </c>
      <c r="U53" s="12">
        <f t="shared" si="13"/>
        <v>11</v>
      </c>
      <c r="V53" s="12">
        <v>17</v>
      </c>
      <c r="W53" s="12">
        <f t="shared" si="14"/>
        <v>112</v>
      </c>
      <c r="X53" s="12">
        <f t="shared" si="14"/>
        <v>519</v>
      </c>
      <c r="Y53" s="12">
        <v>631</v>
      </c>
      <c r="Z53" s="12"/>
      <c r="AA53" s="31">
        <f t="shared" si="15"/>
        <v>0.40159</v>
      </c>
      <c r="AB53" s="31">
        <f t="shared" si="15"/>
        <v>0.18791000000000002</v>
      </c>
      <c r="AC53" s="12"/>
      <c r="AD53" s="31">
        <f t="shared" ref="AD53:AD55" si="16">AVERAGE(AD29,AD41)</f>
        <v>0.49589499999999997</v>
      </c>
      <c r="AE53" s="31">
        <f t="shared" si="1"/>
        <v>0.27375000000000005</v>
      </c>
      <c r="AF53" s="12"/>
      <c r="AG53" s="12"/>
      <c r="AH53" s="12"/>
    </row>
    <row r="54" spans="1:34" x14ac:dyDescent="0.35">
      <c r="A54" s="9">
        <v>2021</v>
      </c>
      <c r="B54" s="9">
        <v>9</v>
      </c>
      <c r="C54" s="10" t="str">
        <f t="shared" si="0"/>
        <v>202109</v>
      </c>
      <c r="D54" s="32">
        <v>30.48</v>
      </c>
      <c r="E54" s="84">
        <f t="shared" si="2"/>
        <v>44440</v>
      </c>
      <c r="F54" s="12">
        <f t="shared" si="3"/>
        <v>12</v>
      </c>
      <c r="G54" s="12">
        <f t="shared" si="4"/>
        <v>14</v>
      </c>
      <c r="H54" s="12">
        <f t="shared" si="5"/>
        <v>26</v>
      </c>
      <c r="I54" s="12">
        <f t="shared" si="6"/>
        <v>128</v>
      </c>
      <c r="J54" s="12">
        <f t="shared" si="7"/>
        <v>556</v>
      </c>
      <c r="K54" s="12">
        <f t="shared" si="8"/>
        <v>684</v>
      </c>
      <c r="L54" s="12"/>
      <c r="M54" s="12">
        <f t="shared" si="9"/>
        <v>5</v>
      </c>
      <c r="N54" s="12">
        <f t="shared" si="10"/>
        <v>5</v>
      </c>
      <c r="O54" s="12">
        <v>10</v>
      </c>
      <c r="P54" s="12">
        <f t="shared" si="11"/>
        <v>21</v>
      </c>
      <c r="Q54" s="12">
        <f t="shared" si="12"/>
        <v>53</v>
      </c>
      <c r="R54" s="12">
        <v>74</v>
      </c>
      <c r="S54" s="12"/>
      <c r="T54" s="12">
        <f t="shared" si="13"/>
        <v>7</v>
      </c>
      <c r="U54" s="12">
        <f t="shared" si="13"/>
        <v>9</v>
      </c>
      <c r="V54" s="12">
        <v>16</v>
      </c>
      <c r="W54" s="12">
        <f t="shared" si="14"/>
        <v>107</v>
      </c>
      <c r="X54" s="12">
        <f t="shared" si="14"/>
        <v>503</v>
      </c>
      <c r="Y54" s="12">
        <v>610</v>
      </c>
      <c r="Z54" s="12"/>
      <c r="AA54" s="31">
        <f t="shared" si="15"/>
        <v>0.44957000000000003</v>
      </c>
      <c r="AB54" s="31">
        <f t="shared" si="15"/>
        <v>0.187135</v>
      </c>
      <c r="AC54" s="12"/>
      <c r="AD54" s="31">
        <f t="shared" si="16"/>
        <v>0.53357500000000002</v>
      </c>
      <c r="AE54" s="31">
        <f t="shared" si="1"/>
        <v>0.28311999999999998</v>
      </c>
      <c r="AF54" s="12"/>
      <c r="AG54" s="12"/>
      <c r="AH54" s="12"/>
    </row>
    <row r="55" spans="1:34" x14ac:dyDescent="0.35">
      <c r="A55" s="9">
        <v>2021</v>
      </c>
      <c r="B55" s="9">
        <v>10</v>
      </c>
      <c r="C55" s="10" t="str">
        <f t="shared" si="0"/>
        <v>202110</v>
      </c>
      <c r="D55" s="32">
        <v>29.84</v>
      </c>
      <c r="E55" s="84">
        <f t="shared" si="2"/>
        <v>44470</v>
      </c>
      <c r="F55" s="12">
        <f t="shared" si="3"/>
        <v>8</v>
      </c>
      <c r="G55" s="12">
        <f t="shared" si="4"/>
        <v>12</v>
      </c>
      <c r="H55" s="12">
        <f t="shared" si="5"/>
        <v>20</v>
      </c>
      <c r="I55" s="12">
        <f t="shared" si="6"/>
        <v>100</v>
      </c>
      <c r="J55" s="12">
        <f t="shared" si="7"/>
        <v>446</v>
      </c>
      <c r="K55" s="12">
        <f t="shared" si="8"/>
        <v>546</v>
      </c>
      <c r="L55" s="12"/>
      <c r="M55" s="12">
        <f t="shared" si="9"/>
        <v>3</v>
      </c>
      <c r="N55" s="12">
        <f t="shared" si="10"/>
        <v>4</v>
      </c>
      <c r="O55" s="12">
        <v>7</v>
      </c>
      <c r="P55" s="12">
        <f t="shared" si="11"/>
        <v>18</v>
      </c>
      <c r="Q55" s="12">
        <f t="shared" si="12"/>
        <v>54</v>
      </c>
      <c r="R55" s="12">
        <v>72</v>
      </c>
      <c r="S55" s="12"/>
      <c r="T55" s="12">
        <f t="shared" si="13"/>
        <v>5</v>
      </c>
      <c r="U55" s="12">
        <f t="shared" si="13"/>
        <v>8</v>
      </c>
      <c r="V55" s="12">
        <v>13</v>
      </c>
      <c r="W55" s="12">
        <f t="shared" si="14"/>
        <v>82</v>
      </c>
      <c r="X55" s="12">
        <f t="shared" si="14"/>
        <v>392</v>
      </c>
      <c r="Y55" s="12">
        <v>474</v>
      </c>
      <c r="Z55" s="12"/>
      <c r="AA55" s="31">
        <f t="shared" si="15"/>
        <v>0.424705</v>
      </c>
      <c r="AB55" s="31">
        <f t="shared" si="15"/>
        <v>0.18253</v>
      </c>
      <c r="AC55" s="12"/>
      <c r="AD55" s="31">
        <f t="shared" si="16"/>
        <v>0.46382499999999999</v>
      </c>
      <c r="AE55" s="31">
        <f t="shared" si="1"/>
        <v>0.24984499999999998</v>
      </c>
      <c r="AF55" s="12"/>
      <c r="AG55" s="12"/>
      <c r="AH55" s="12"/>
    </row>
    <row r="56" spans="1:34" x14ac:dyDescent="0.35">
      <c r="A56" s="9">
        <v>2021</v>
      </c>
      <c r="B56" s="9">
        <v>11</v>
      </c>
      <c r="C56" s="10" t="str">
        <f t="shared" si="0"/>
        <v>202111</v>
      </c>
      <c r="D56" s="32">
        <v>30.55</v>
      </c>
      <c r="E56" s="84">
        <f t="shared" si="2"/>
        <v>44501</v>
      </c>
      <c r="F56" s="12">
        <f t="shared" si="3"/>
        <v>6</v>
      </c>
      <c r="G56" s="12">
        <f t="shared" si="4"/>
        <v>8</v>
      </c>
      <c r="H56" s="12">
        <f t="shared" si="5"/>
        <v>14</v>
      </c>
      <c r="I56" s="12">
        <f t="shared" si="6"/>
        <v>94</v>
      </c>
      <c r="J56" s="12">
        <f t="shared" si="7"/>
        <v>426</v>
      </c>
      <c r="K56" s="12">
        <f t="shared" si="8"/>
        <v>520</v>
      </c>
      <c r="L56" s="12"/>
      <c r="M56" s="12">
        <f t="shared" si="9"/>
        <v>1</v>
      </c>
      <c r="N56" s="12">
        <f t="shared" si="10"/>
        <v>1</v>
      </c>
      <c r="O56" s="12">
        <v>2</v>
      </c>
      <c r="P56" s="12">
        <f t="shared" si="11"/>
        <v>16</v>
      </c>
      <c r="Q56" s="12">
        <f t="shared" si="12"/>
        <v>55</v>
      </c>
      <c r="R56" s="12">
        <v>71</v>
      </c>
      <c r="S56" s="12"/>
      <c r="T56" s="12">
        <f t="shared" si="13"/>
        <v>5</v>
      </c>
      <c r="U56" s="12">
        <f t="shared" si="13"/>
        <v>7</v>
      </c>
      <c r="V56" s="12">
        <v>12</v>
      </c>
      <c r="W56" s="12">
        <f t="shared" si="14"/>
        <v>78</v>
      </c>
      <c r="X56" s="12">
        <f t="shared" si="14"/>
        <v>371</v>
      </c>
      <c r="Y56" s="12">
        <v>449</v>
      </c>
      <c r="Z56" s="12"/>
      <c r="AA56" s="31">
        <f t="shared" si="15"/>
        <v>0.425705</v>
      </c>
      <c r="AB56" s="31">
        <f t="shared" si="15"/>
        <v>0.18074499999999999</v>
      </c>
      <c r="AC56" s="12"/>
      <c r="AD56" s="34">
        <f>AVERAGE(AD32,AD20)</f>
        <v>0.61753499999999995</v>
      </c>
      <c r="AE56" s="31">
        <f t="shared" si="1"/>
        <v>0.221695</v>
      </c>
      <c r="AF56" s="12"/>
      <c r="AG56" s="12"/>
      <c r="AH56" s="12"/>
    </row>
    <row r="57" spans="1:34" x14ac:dyDescent="0.35">
      <c r="A57" s="9">
        <v>2021</v>
      </c>
      <c r="B57" s="9">
        <v>12</v>
      </c>
      <c r="C57" s="10" t="str">
        <f t="shared" si="0"/>
        <v>202112</v>
      </c>
      <c r="D57" s="32">
        <v>31.9</v>
      </c>
      <c r="E57" s="84">
        <f t="shared" si="2"/>
        <v>44531</v>
      </c>
      <c r="F57" s="12">
        <f t="shared" si="3"/>
        <v>11</v>
      </c>
      <c r="G57" s="12">
        <f t="shared" si="4"/>
        <v>10</v>
      </c>
      <c r="H57" s="12">
        <f t="shared" si="5"/>
        <v>21</v>
      </c>
      <c r="I57" s="12">
        <f t="shared" si="6"/>
        <v>119</v>
      </c>
      <c r="J57" s="12">
        <f t="shared" si="7"/>
        <v>443</v>
      </c>
      <c r="K57" s="12">
        <f t="shared" si="8"/>
        <v>562</v>
      </c>
      <c r="L57" s="12"/>
      <c r="M57" s="12">
        <f t="shared" si="9"/>
        <v>5</v>
      </c>
      <c r="N57" s="12">
        <f t="shared" si="10"/>
        <v>2</v>
      </c>
      <c r="O57" s="12">
        <v>7</v>
      </c>
      <c r="P57" s="12">
        <f t="shared" si="11"/>
        <v>19</v>
      </c>
      <c r="Q57" s="12">
        <f t="shared" si="12"/>
        <v>50</v>
      </c>
      <c r="R57" s="12">
        <v>69</v>
      </c>
      <c r="S57" s="12"/>
      <c r="T57" s="12">
        <f t="shared" si="13"/>
        <v>6</v>
      </c>
      <c r="U57" s="12">
        <f t="shared" si="13"/>
        <v>8</v>
      </c>
      <c r="V57" s="12">
        <v>14</v>
      </c>
      <c r="W57" s="12">
        <f t="shared" si="14"/>
        <v>100</v>
      </c>
      <c r="X57" s="12">
        <f t="shared" si="14"/>
        <v>393</v>
      </c>
      <c r="Y57" s="12">
        <v>493</v>
      </c>
      <c r="Z57" s="12"/>
      <c r="AA57" s="31">
        <f t="shared" si="15"/>
        <v>0.52251999999999998</v>
      </c>
      <c r="AB57" s="31">
        <f t="shared" si="15"/>
        <v>0.21182499999999999</v>
      </c>
      <c r="AC57" s="12"/>
      <c r="AD57" s="31">
        <f t="shared" ref="AD57" si="17">AVERAGE(AD33,AD45)</f>
        <v>0.64563000000000004</v>
      </c>
      <c r="AE57" s="31">
        <f t="shared" si="1"/>
        <v>0.26919999999999999</v>
      </c>
      <c r="AF57" s="12"/>
      <c r="AG57" s="12"/>
      <c r="AH57" s="12"/>
    </row>
    <row r="58" spans="1:34" x14ac:dyDescent="0.35">
      <c r="A58" s="17">
        <v>2022</v>
      </c>
      <c r="B58" s="17">
        <v>1</v>
      </c>
      <c r="C58" s="18" t="str">
        <f t="shared" si="0"/>
        <v>202201</v>
      </c>
      <c r="D58" s="25">
        <v>31.95</v>
      </c>
      <c r="E58" s="84">
        <f t="shared" si="2"/>
        <v>44562</v>
      </c>
      <c r="F58" s="14">
        <f t="shared" si="3"/>
        <v>10</v>
      </c>
      <c r="G58" s="14">
        <f t="shared" si="4"/>
        <v>10</v>
      </c>
      <c r="H58" s="14">
        <f t="shared" si="5"/>
        <v>20</v>
      </c>
      <c r="I58" s="14">
        <f t="shared" si="6"/>
        <v>116</v>
      </c>
      <c r="J58" s="14">
        <f t="shared" si="7"/>
        <v>460</v>
      </c>
      <c r="K58" s="14">
        <f t="shared" si="8"/>
        <v>576</v>
      </c>
      <c r="M58" s="14">
        <f t="shared" si="9"/>
        <v>3</v>
      </c>
      <c r="N58" s="14">
        <f t="shared" si="10"/>
        <v>3</v>
      </c>
      <c r="O58" s="14">
        <v>6</v>
      </c>
      <c r="P58" s="14">
        <f t="shared" si="11"/>
        <v>17</v>
      </c>
      <c r="Q58" s="14">
        <f t="shared" si="12"/>
        <v>30</v>
      </c>
      <c r="R58" s="14">
        <v>47</v>
      </c>
      <c r="S58" s="14"/>
      <c r="T58" s="14">
        <f t="shared" si="13"/>
        <v>7</v>
      </c>
      <c r="U58" s="14">
        <f t="shared" si="13"/>
        <v>7</v>
      </c>
      <c r="V58" s="14">
        <v>14</v>
      </c>
      <c r="W58" s="14">
        <f t="shared" si="14"/>
        <v>99</v>
      </c>
      <c r="X58" s="14">
        <f t="shared" si="14"/>
        <v>430</v>
      </c>
      <c r="Y58" s="14">
        <v>529</v>
      </c>
      <c r="Z58" s="14"/>
      <c r="AA58" s="13">
        <f t="shared" ref="AA58:AB73" si="18">AA46</f>
        <v>0.51286999999999994</v>
      </c>
      <c r="AB58" s="13">
        <f t="shared" si="18"/>
        <v>0.20088</v>
      </c>
      <c r="AC58" s="14"/>
      <c r="AD58" s="13">
        <f t="shared" ref="AD58:AE73" si="19">AD46</f>
        <v>0.43552999999999997</v>
      </c>
      <c r="AE58" s="13">
        <f t="shared" si="19"/>
        <v>0.36109000000000002</v>
      </c>
      <c r="AF58" s="14"/>
      <c r="AG58" s="14"/>
      <c r="AH58" s="14"/>
    </row>
    <row r="59" spans="1:34" x14ac:dyDescent="0.35">
      <c r="A59" s="17">
        <v>2022</v>
      </c>
      <c r="B59" s="17">
        <v>2</v>
      </c>
      <c r="C59" s="18" t="str">
        <f t="shared" si="0"/>
        <v>202202</v>
      </c>
      <c r="D59" s="25">
        <v>30.52</v>
      </c>
      <c r="E59" s="84">
        <f t="shared" si="2"/>
        <v>44593</v>
      </c>
      <c r="F59" s="14">
        <f t="shared" si="3"/>
        <v>9</v>
      </c>
      <c r="G59" s="14">
        <f t="shared" si="4"/>
        <v>10</v>
      </c>
      <c r="H59" s="14">
        <f t="shared" si="5"/>
        <v>19</v>
      </c>
      <c r="I59" s="14">
        <f t="shared" si="6"/>
        <v>109</v>
      </c>
      <c r="J59" s="14">
        <f t="shared" si="7"/>
        <v>466</v>
      </c>
      <c r="K59" s="14">
        <f t="shared" si="8"/>
        <v>575</v>
      </c>
      <c r="M59" s="14">
        <f t="shared" si="9"/>
        <v>2</v>
      </c>
      <c r="N59" s="14">
        <f t="shared" si="10"/>
        <v>3</v>
      </c>
      <c r="O59" s="14">
        <v>5</v>
      </c>
      <c r="P59" s="14">
        <f t="shared" si="11"/>
        <v>18</v>
      </c>
      <c r="Q59" s="14">
        <f t="shared" si="12"/>
        <v>39</v>
      </c>
      <c r="R59" s="14">
        <v>57</v>
      </c>
      <c r="S59" s="14"/>
      <c r="T59" s="14">
        <f t="shared" si="13"/>
        <v>7</v>
      </c>
      <c r="U59" s="14">
        <f t="shared" si="13"/>
        <v>7</v>
      </c>
      <c r="V59" s="14">
        <v>14</v>
      </c>
      <c r="W59" s="14">
        <f t="shared" si="14"/>
        <v>91</v>
      </c>
      <c r="X59" s="14">
        <f t="shared" si="14"/>
        <v>427</v>
      </c>
      <c r="Y59" s="14">
        <v>518</v>
      </c>
      <c r="Z59" s="14"/>
      <c r="AA59" s="13">
        <f t="shared" si="18"/>
        <v>0.44971000000000005</v>
      </c>
      <c r="AB59" s="13">
        <f t="shared" si="18"/>
        <v>0.19036500000000001</v>
      </c>
      <c r="AC59" s="14"/>
      <c r="AD59" s="26">
        <f t="shared" si="19"/>
        <v>0.45522000000000001</v>
      </c>
      <c r="AE59" s="26">
        <f t="shared" si="19"/>
        <v>0.31761499999999998</v>
      </c>
      <c r="AF59" s="14"/>
      <c r="AG59" s="14"/>
      <c r="AH59" s="14"/>
    </row>
    <row r="60" spans="1:34" x14ac:dyDescent="0.35">
      <c r="A60" s="17">
        <v>2022</v>
      </c>
      <c r="B60" s="17">
        <v>3</v>
      </c>
      <c r="C60" s="18" t="str">
        <f t="shared" si="0"/>
        <v>202203</v>
      </c>
      <c r="D60" s="25">
        <v>30.29</v>
      </c>
      <c r="E60" s="84">
        <f t="shared" si="2"/>
        <v>44621</v>
      </c>
      <c r="F60" s="14">
        <f t="shared" si="3"/>
        <v>11</v>
      </c>
      <c r="G60" s="14">
        <f t="shared" si="4"/>
        <v>9</v>
      </c>
      <c r="H60" s="14">
        <f t="shared" si="5"/>
        <v>20</v>
      </c>
      <c r="I60" s="14">
        <f t="shared" si="6"/>
        <v>116</v>
      </c>
      <c r="J60" s="14">
        <f t="shared" si="7"/>
        <v>422</v>
      </c>
      <c r="K60" s="14">
        <f t="shared" si="8"/>
        <v>538</v>
      </c>
      <c r="M60" s="14">
        <f t="shared" si="9"/>
        <v>5</v>
      </c>
      <c r="N60" s="14">
        <f t="shared" si="10"/>
        <v>2</v>
      </c>
      <c r="O60" s="14">
        <v>7</v>
      </c>
      <c r="P60" s="14">
        <f t="shared" si="11"/>
        <v>21</v>
      </c>
      <c r="Q60" s="14">
        <f t="shared" si="12"/>
        <v>40</v>
      </c>
      <c r="R60" s="14">
        <v>61</v>
      </c>
      <c r="S60" s="14"/>
      <c r="T60" s="14">
        <f t="shared" si="13"/>
        <v>6</v>
      </c>
      <c r="U60" s="14">
        <f t="shared" si="13"/>
        <v>7</v>
      </c>
      <c r="V60" s="14">
        <v>13</v>
      </c>
      <c r="W60" s="14">
        <f t="shared" si="14"/>
        <v>95</v>
      </c>
      <c r="X60" s="14">
        <f t="shared" si="14"/>
        <v>382</v>
      </c>
      <c r="Y60" s="14">
        <v>477</v>
      </c>
      <c r="Z60" s="14"/>
      <c r="AA60" s="13">
        <f t="shared" si="18"/>
        <v>0.52799499999999999</v>
      </c>
      <c r="AB60" s="13">
        <f t="shared" si="18"/>
        <v>0.21521499999999999</v>
      </c>
      <c r="AC60" s="14"/>
      <c r="AD60" s="26">
        <f t="shared" si="19"/>
        <v>0.66507000000000005</v>
      </c>
      <c r="AE60" s="26">
        <f t="shared" si="19"/>
        <v>0.33996499999999996</v>
      </c>
      <c r="AF60" s="14"/>
      <c r="AG60" s="14"/>
      <c r="AH60" s="14"/>
    </row>
    <row r="61" spans="1:34" x14ac:dyDescent="0.35">
      <c r="A61" s="17">
        <v>2022</v>
      </c>
      <c r="B61" s="17">
        <v>4</v>
      </c>
      <c r="C61" s="18" t="str">
        <f t="shared" si="0"/>
        <v>202204</v>
      </c>
      <c r="D61" s="25">
        <v>29.48</v>
      </c>
      <c r="E61" s="84">
        <f t="shared" si="2"/>
        <v>44652</v>
      </c>
      <c r="F61" s="14">
        <f t="shared" si="3"/>
        <v>11</v>
      </c>
      <c r="G61" s="14">
        <f t="shared" si="4"/>
        <v>8</v>
      </c>
      <c r="H61" s="14">
        <f t="shared" si="5"/>
        <v>19</v>
      </c>
      <c r="I61" s="14">
        <f t="shared" si="6"/>
        <v>117</v>
      </c>
      <c r="J61" s="14">
        <f t="shared" si="7"/>
        <v>386</v>
      </c>
      <c r="K61" s="14">
        <f t="shared" si="8"/>
        <v>503</v>
      </c>
      <c r="M61" s="14">
        <f t="shared" si="9"/>
        <v>5</v>
      </c>
      <c r="N61" s="14">
        <f t="shared" si="10"/>
        <v>2</v>
      </c>
      <c r="O61" s="14">
        <v>7</v>
      </c>
      <c r="P61" s="14">
        <f t="shared" si="11"/>
        <v>22</v>
      </c>
      <c r="Q61" s="14">
        <f t="shared" si="12"/>
        <v>37</v>
      </c>
      <c r="R61" s="14">
        <v>59</v>
      </c>
      <c r="S61" s="14"/>
      <c r="T61" s="14">
        <f t="shared" si="13"/>
        <v>6</v>
      </c>
      <c r="U61" s="14">
        <f t="shared" si="13"/>
        <v>6</v>
      </c>
      <c r="V61" s="14">
        <v>12</v>
      </c>
      <c r="W61" s="14">
        <f t="shared" si="14"/>
        <v>95</v>
      </c>
      <c r="X61" s="14">
        <f t="shared" si="14"/>
        <v>349</v>
      </c>
      <c r="Y61" s="14">
        <v>444</v>
      </c>
      <c r="Z61" s="14"/>
      <c r="AA61" s="13">
        <f t="shared" si="18"/>
        <v>0.572075</v>
      </c>
      <c r="AB61" s="13">
        <f t="shared" si="18"/>
        <v>0.23205500000000001</v>
      </c>
      <c r="AC61" s="14"/>
      <c r="AD61" s="26">
        <f t="shared" si="19"/>
        <v>0.69337000000000004</v>
      </c>
      <c r="AE61" s="26">
        <f t="shared" si="19"/>
        <v>0.364755</v>
      </c>
      <c r="AF61" s="14"/>
      <c r="AG61" s="14"/>
      <c r="AH61" s="14"/>
    </row>
    <row r="62" spans="1:34" x14ac:dyDescent="0.35">
      <c r="A62" s="17">
        <v>2022</v>
      </c>
      <c r="B62" s="17">
        <v>5</v>
      </c>
      <c r="C62" s="18" t="str">
        <f t="shared" si="0"/>
        <v>202205</v>
      </c>
      <c r="D62" s="25">
        <v>29.48</v>
      </c>
      <c r="E62" s="84">
        <f t="shared" si="2"/>
        <v>44682</v>
      </c>
      <c r="F62" s="14">
        <f t="shared" si="3"/>
        <v>8</v>
      </c>
      <c r="G62" s="14">
        <f t="shared" si="4"/>
        <v>8</v>
      </c>
      <c r="H62" s="14">
        <f t="shared" si="5"/>
        <v>16</v>
      </c>
      <c r="I62" s="14">
        <f t="shared" si="6"/>
        <v>104</v>
      </c>
      <c r="J62" s="14">
        <f t="shared" si="7"/>
        <v>361</v>
      </c>
      <c r="K62" s="14">
        <f t="shared" si="8"/>
        <v>465</v>
      </c>
      <c r="M62" s="14">
        <f t="shared" si="9"/>
        <v>2</v>
      </c>
      <c r="N62" s="14">
        <f t="shared" si="10"/>
        <v>2</v>
      </c>
      <c r="O62" s="14">
        <v>4</v>
      </c>
      <c r="P62" s="14">
        <f t="shared" si="11"/>
        <v>19</v>
      </c>
      <c r="Q62" s="14">
        <f t="shared" si="12"/>
        <v>42</v>
      </c>
      <c r="R62" s="14">
        <v>61</v>
      </c>
      <c r="S62" s="14"/>
      <c r="T62" s="14">
        <f t="shared" si="13"/>
        <v>6</v>
      </c>
      <c r="U62" s="14">
        <f t="shared" si="13"/>
        <v>6</v>
      </c>
      <c r="V62" s="14">
        <v>12</v>
      </c>
      <c r="W62" s="14">
        <f t="shared" si="14"/>
        <v>85</v>
      </c>
      <c r="X62" s="14">
        <f t="shared" si="14"/>
        <v>319</v>
      </c>
      <c r="Y62" s="14">
        <v>404</v>
      </c>
      <c r="Z62" s="14"/>
      <c r="AA62" s="13">
        <f t="shared" si="18"/>
        <v>0.52008999999999994</v>
      </c>
      <c r="AB62" s="13">
        <f t="shared" si="18"/>
        <v>0.22425499999999998</v>
      </c>
      <c r="AC62" s="14"/>
      <c r="AD62" s="26">
        <f t="shared" si="19"/>
        <v>0.51299499999999998</v>
      </c>
      <c r="AE62" s="26">
        <f t="shared" si="19"/>
        <v>0.31882500000000003</v>
      </c>
      <c r="AF62" s="14"/>
      <c r="AG62" s="14"/>
      <c r="AH62" s="14"/>
    </row>
    <row r="63" spans="1:34" x14ac:dyDescent="0.35">
      <c r="A63" s="17">
        <v>2022</v>
      </c>
      <c r="B63" s="17">
        <v>6</v>
      </c>
      <c r="C63" s="18" t="str">
        <f t="shared" si="0"/>
        <v>202206</v>
      </c>
      <c r="D63" s="25">
        <v>30.67</v>
      </c>
      <c r="E63" s="84">
        <f t="shared" si="2"/>
        <v>44713</v>
      </c>
      <c r="F63" s="14">
        <f t="shared" si="3"/>
        <v>12</v>
      </c>
      <c r="G63" s="14">
        <f t="shared" si="4"/>
        <v>12</v>
      </c>
      <c r="H63" s="14">
        <f t="shared" si="5"/>
        <v>24</v>
      </c>
      <c r="I63" s="14">
        <f t="shared" si="6"/>
        <v>119</v>
      </c>
      <c r="J63" s="14">
        <f t="shared" si="7"/>
        <v>457</v>
      </c>
      <c r="K63" s="14">
        <f t="shared" si="8"/>
        <v>576</v>
      </c>
      <c r="M63" s="14">
        <f t="shared" si="9"/>
        <v>6</v>
      </c>
      <c r="N63" s="14">
        <f t="shared" si="10"/>
        <v>4</v>
      </c>
      <c r="O63" s="14">
        <v>10</v>
      </c>
      <c r="P63" s="14">
        <f t="shared" si="11"/>
        <v>22</v>
      </c>
      <c r="Q63" s="14">
        <f t="shared" si="12"/>
        <v>57</v>
      </c>
      <c r="R63" s="14">
        <v>79</v>
      </c>
      <c r="S63" s="14"/>
      <c r="T63" s="14">
        <f t="shared" si="13"/>
        <v>6</v>
      </c>
      <c r="U63" s="14">
        <f t="shared" si="13"/>
        <v>8</v>
      </c>
      <c r="V63" s="14">
        <v>14</v>
      </c>
      <c r="W63" s="14">
        <f t="shared" si="14"/>
        <v>97</v>
      </c>
      <c r="X63" s="14">
        <f t="shared" si="14"/>
        <v>400</v>
      </c>
      <c r="Y63" s="14">
        <v>497</v>
      </c>
      <c r="Z63" s="14"/>
      <c r="AA63" s="13">
        <f t="shared" si="18"/>
        <v>0.50649999999999995</v>
      </c>
      <c r="AB63" s="13">
        <f t="shared" si="18"/>
        <v>0.20666000000000001</v>
      </c>
      <c r="AC63" s="14"/>
      <c r="AD63" s="26">
        <f t="shared" si="19"/>
        <v>0.63061</v>
      </c>
      <c r="AE63" s="26">
        <f t="shared" si="19"/>
        <v>0.27395000000000003</v>
      </c>
      <c r="AF63" s="14"/>
      <c r="AG63" s="14"/>
      <c r="AH63" s="14"/>
    </row>
    <row r="64" spans="1:34" x14ac:dyDescent="0.35">
      <c r="A64" s="17">
        <v>2022</v>
      </c>
      <c r="B64" s="17">
        <v>7</v>
      </c>
      <c r="C64" s="18" t="str">
        <f t="shared" si="0"/>
        <v>202207</v>
      </c>
      <c r="D64" s="25">
        <v>30.71</v>
      </c>
      <c r="E64" s="84">
        <f t="shared" si="2"/>
        <v>44743</v>
      </c>
      <c r="F64" s="14">
        <f t="shared" si="3"/>
        <v>9</v>
      </c>
      <c r="G64" s="14">
        <f t="shared" si="4"/>
        <v>14</v>
      </c>
      <c r="H64" s="14">
        <f t="shared" si="5"/>
        <v>23</v>
      </c>
      <c r="I64" s="14">
        <f t="shared" si="6"/>
        <v>129</v>
      </c>
      <c r="J64" s="14">
        <f t="shared" si="7"/>
        <v>547</v>
      </c>
      <c r="K64" s="14">
        <f t="shared" si="8"/>
        <v>676</v>
      </c>
      <c r="M64" s="14">
        <f t="shared" si="9"/>
        <v>3</v>
      </c>
      <c r="N64" s="14">
        <f t="shared" si="10"/>
        <v>4</v>
      </c>
      <c r="O64" s="14">
        <v>7</v>
      </c>
      <c r="P64" s="14">
        <f t="shared" si="11"/>
        <v>21</v>
      </c>
      <c r="Q64" s="14">
        <f t="shared" si="12"/>
        <v>61</v>
      </c>
      <c r="R64" s="14">
        <v>82</v>
      </c>
      <c r="S64" s="14"/>
      <c r="T64" s="14">
        <f t="shared" si="13"/>
        <v>6</v>
      </c>
      <c r="U64" s="14">
        <f t="shared" si="13"/>
        <v>10</v>
      </c>
      <c r="V64" s="14">
        <v>16</v>
      </c>
      <c r="W64" s="14">
        <f t="shared" si="14"/>
        <v>108</v>
      </c>
      <c r="X64" s="14">
        <f t="shared" si="14"/>
        <v>486</v>
      </c>
      <c r="Y64" s="14">
        <v>594</v>
      </c>
      <c r="Z64" s="14"/>
      <c r="AA64" s="13">
        <f t="shared" si="18"/>
        <v>0.37584499999999998</v>
      </c>
      <c r="AB64" s="13">
        <f t="shared" si="18"/>
        <v>0.19117499999999998</v>
      </c>
      <c r="AC64" s="14"/>
      <c r="AD64" s="26">
        <f t="shared" si="19"/>
        <v>0.42971499999999996</v>
      </c>
      <c r="AE64" s="26">
        <f t="shared" si="19"/>
        <v>0.25284499999999999</v>
      </c>
      <c r="AF64" s="14"/>
      <c r="AG64" s="14"/>
      <c r="AH64" s="14"/>
    </row>
    <row r="65" spans="1:34" x14ac:dyDescent="0.35">
      <c r="A65" s="17">
        <v>2022</v>
      </c>
      <c r="B65" s="17">
        <v>8</v>
      </c>
      <c r="C65" s="18" t="str">
        <f t="shared" si="0"/>
        <v>202208</v>
      </c>
      <c r="D65" s="25">
        <v>29.52</v>
      </c>
      <c r="E65" s="84">
        <f t="shared" si="2"/>
        <v>44774</v>
      </c>
      <c r="F65" s="14">
        <f t="shared" si="3"/>
        <v>11</v>
      </c>
      <c r="G65" s="14">
        <f t="shared" si="4"/>
        <v>17</v>
      </c>
      <c r="H65" s="14">
        <f t="shared" si="5"/>
        <v>28</v>
      </c>
      <c r="I65" s="14">
        <f t="shared" si="6"/>
        <v>131</v>
      </c>
      <c r="J65" s="14">
        <f t="shared" si="7"/>
        <v>568</v>
      </c>
      <c r="K65" s="14">
        <f t="shared" si="8"/>
        <v>699</v>
      </c>
      <c r="M65" s="14">
        <f t="shared" si="9"/>
        <v>5</v>
      </c>
      <c r="N65" s="14">
        <f t="shared" si="10"/>
        <v>6</v>
      </c>
      <c r="O65" s="14">
        <v>11</v>
      </c>
      <c r="P65" s="14">
        <f t="shared" si="11"/>
        <v>22</v>
      </c>
      <c r="Q65" s="14">
        <f t="shared" si="12"/>
        <v>57</v>
      </c>
      <c r="R65" s="14">
        <v>79</v>
      </c>
      <c r="S65" s="14"/>
      <c r="T65" s="14">
        <f t="shared" si="13"/>
        <v>6</v>
      </c>
      <c r="U65" s="14">
        <f t="shared" si="13"/>
        <v>11</v>
      </c>
      <c r="V65" s="14">
        <v>17</v>
      </c>
      <c r="W65" s="14">
        <f t="shared" si="14"/>
        <v>109</v>
      </c>
      <c r="X65" s="14">
        <f t="shared" si="14"/>
        <v>511</v>
      </c>
      <c r="Y65" s="14">
        <v>620</v>
      </c>
      <c r="Z65" s="14"/>
      <c r="AA65" s="13">
        <f t="shared" si="18"/>
        <v>0.40159</v>
      </c>
      <c r="AB65" s="13">
        <f t="shared" si="18"/>
        <v>0.18791000000000002</v>
      </c>
      <c r="AC65" s="14"/>
      <c r="AD65" s="26">
        <f t="shared" si="19"/>
        <v>0.49589499999999997</v>
      </c>
      <c r="AE65" s="26">
        <f t="shared" si="19"/>
        <v>0.27375000000000005</v>
      </c>
      <c r="AF65" s="14"/>
      <c r="AG65" s="14"/>
      <c r="AH65" s="14"/>
    </row>
    <row r="66" spans="1:34" x14ac:dyDescent="0.35">
      <c r="A66" s="17">
        <v>2022</v>
      </c>
      <c r="B66" s="17">
        <v>9</v>
      </c>
      <c r="C66" s="18" t="str">
        <f t="shared" si="0"/>
        <v>202209</v>
      </c>
      <c r="D66" s="25">
        <v>30.52</v>
      </c>
      <c r="E66" s="84">
        <f t="shared" si="2"/>
        <v>44805</v>
      </c>
      <c r="F66" s="14">
        <f t="shared" si="3"/>
        <v>12</v>
      </c>
      <c r="G66" s="14">
        <f t="shared" si="4"/>
        <v>14</v>
      </c>
      <c r="H66" s="14">
        <f t="shared" si="5"/>
        <v>26</v>
      </c>
      <c r="I66" s="14">
        <f t="shared" si="6"/>
        <v>127</v>
      </c>
      <c r="J66" s="14">
        <f t="shared" si="7"/>
        <v>553</v>
      </c>
      <c r="K66" s="14">
        <f t="shared" si="8"/>
        <v>680</v>
      </c>
      <c r="M66" s="14">
        <f t="shared" si="9"/>
        <v>5</v>
      </c>
      <c r="N66" s="14">
        <f t="shared" si="10"/>
        <v>5</v>
      </c>
      <c r="O66" s="14">
        <v>10</v>
      </c>
      <c r="P66" s="14">
        <f t="shared" si="11"/>
        <v>22</v>
      </c>
      <c r="Q66" s="14">
        <f t="shared" si="12"/>
        <v>56</v>
      </c>
      <c r="R66" s="14">
        <v>78</v>
      </c>
      <c r="S66" s="14"/>
      <c r="T66" s="14">
        <f t="shared" si="13"/>
        <v>7</v>
      </c>
      <c r="U66" s="14">
        <f t="shared" si="13"/>
        <v>9</v>
      </c>
      <c r="V66" s="14">
        <v>16</v>
      </c>
      <c r="W66" s="14">
        <f t="shared" si="14"/>
        <v>105</v>
      </c>
      <c r="X66" s="14">
        <f t="shared" si="14"/>
        <v>497</v>
      </c>
      <c r="Y66" s="14">
        <v>602</v>
      </c>
      <c r="Z66" s="14"/>
      <c r="AA66" s="13">
        <f t="shared" si="18"/>
        <v>0.44957000000000003</v>
      </c>
      <c r="AB66" s="13">
        <f t="shared" si="18"/>
        <v>0.187135</v>
      </c>
      <c r="AC66" s="14"/>
      <c r="AD66" s="26">
        <f t="shared" si="19"/>
        <v>0.53357500000000002</v>
      </c>
      <c r="AE66" s="26">
        <f t="shared" si="19"/>
        <v>0.28311999999999998</v>
      </c>
      <c r="AF66" s="14"/>
      <c r="AG66" s="14"/>
      <c r="AH66" s="14"/>
    </row>
    <row r="67" spans="1:34" x14ac:dyDescent="0.35">
      <c r="A67" s="17">
        <v>2022</v>
      </c>
      <c r="B67" s="17">
        <v>10</v>
      </c>
      <c r="C67" s="18" t="str">
        <f t="shared" si="0"/>
        <v>202210</v>
      </c>
      <c r="D67" s="25">
        <v>29.86</v>
      </c>
      <c r="E67" s="84">
        <f t="shared" si="2"/>
        <v>44835</v>
      </c>
      <c r="F67" s="14">
        <f t="shared" si="3"/>
        <v>8</v>
      </c>
      <c r="G67" s="14">
        <f t="shared" si="4"/>
        <v>12</v>
      </c>
      <c r="H67" s="14">
        <f t="shared" si="5"/>
        <v>20</v>
      </c>
      <c r="I67" s="14">
        <f t="shared" si="6"/>
        <v>98</v>
      </c>
      <c r="J67" s="14">
        <f t="shared" si="7"/>
        <v>441</v>
      </c>
      <c r="K67" s="14">
        <f t="shared" si="8"/>
        <v>539</v>
      </c>
      <c r="M67" s="14">
        <f t="shared" si="9"/>
        <v>3</v>
      </c>
      <c r="N67" s="14">
        <f t="shared" si="10"/>
        <v>4</v>
      </c>
      <c r="O67" s="14">
        <v>7</v>
      </c>
      <c r="P67" s="14">
        <f t="shared" si="11"/>
        <v>18</v>
      </c>
      <c r="Q67" s="14">
        <f t="shared" si="12"/>
        <v>55</v>
      </c>
      <c r="R67" s="14">
        <v>73</v>
      </c>
      <c r="S67" s="14"/>
      <c r="T67" s="14">
        <f t="shared" si="13"/>
        <v>5</v>
      </c>
      <c r="U67" s="14">
        <f t="shared" si="13"/>
        <v>8</v>
      </c>
      <c r="V67" s="14">
        <v>13</v>
      </c>
      <c r="W67" s="14">
        <f t="shared" si="14"/>
        <v>80</v>
      </c>
      <c r="X67" s="14">
        <f t="shared" si="14"/>
        <v>386</v>
      </c>
      <c r="Y67" s="14">
        <v>466</v>
      </c>
      <c r="Z67" s="14"/>
      <c r="AA67" s="13">
        <f t="shared" si="18"/>
        <v>0.424705</v>
      </c>
      <c r="AB67" s="13">
        <f t="shared" si="18"/>
        <v>0.18253</v>
      </c>
      <c r="AC67" s="14"/>
      <c r="AD67" s="26">
        <f t="shared" si="19"/>
        <v>0.46382499999999999</v>
      </c>
      <c r="AE67" s="26">
        <f t="shared" si="19"/>
        <v>0.24984499999999998</v>
      </c>
      <c r="AF67" s="14"/>
      <c r="AG67" s="14"/>
      <c r="AH67" s="14"/>
    </row>
    <row r="68" spans="1:34" x14ac:dyDescent="0.35">
      <c r="A68" s="17">
        <v>2022</v>
      </c>
      <c r="B68" s="17">
        <v>11</v>
      </c>
      <c r="C68" s="18" t="str">
        <f t="shared" si="0"/>
        <v>202211</v>
      </c>
      <c r="D68" s="25">
        <v>30.67</v>
      </c>
      <c r="E68" s="84">
        <f t="shared" si="2"/>
        <v>44866</v>
      </c>
      <c r="F68" s="14">
        <f t="shared" si="3"/>
        <v>6</v>
      </c>
      <c r="G68" s="14">
        <f t="shared" si="4"/>
        <v>9</v>
      </c>
      <c r="H68" s="14">
        <f t="shared" si="5"/>
        <v>15</v>
      </c>
      <c r="I68" s="14">
        <f t="shared" si="6"/>
        <v>93</v>
      </c>
      <c r="J68" s="14">
        <f t="shared" si="7"/>
        <v>421</v>
      </c>
      <c r="K68" s="14">
        <f t="shared" si="8"/>
        <v>514</v>
      </c>
      <c r="M68" s="14">
        <f t="shared" si="9"/>
        <v>2</v>
      </c>
      <c r="N68" s="14">
        <f t="shared" si="10"/>
        <v>1</v>
      </c>
      <c r="O68" s="14">
        <v>3</v>
      </c>
      <c r="P68" s="14">
        <f t="shared" si="11"/>
        <v>16</v>
      </c>
      <c r="Q68" s="14">
        <f t="shared" si="12"/>
        <v>56</v>
      </c>
      <c r="R68" s="14">
        <v>72</v>
      </c>
      <c r="S68" s="14"/>
      <c r="T68" s="14">
        <f t="shared" si="13"/>
        <v>4</v>
      </c>
      <c r="U68" s="14">
        <f t="shared" si="13"/>
        <v>8</v>
      </c>
      <c r="V68" s="14">
        <v>12</v>
      </c>
      <c r="W68" s="14">
        <f t="shared" si="14"/>
        <v>77</v>
      </c>
      <c r="X68" s="14">
        <f t="shared" si="14"/>
        <v>365</v>
      </c>
      <c r="Y68" s="14">
        <v>442</v>
      </c>
      <c r="Z68" s="14"/>
      <c r="AA68" s="13">
        <f t="shared" si="18"/>
        <v>0.425705</v>
      </c>
      <c r="AB68" s="13">
        <f t="shared" si="18"/>
        <v>0.18074499999999999</v>
      </c>
      <c r="AC68" s="14"/>
      <c r="AD68" s="26">
        <f t="shared" si="19"/>
        <v>0.61753499999999995</v>
      </c>
      <c r="AE68" s="26">
        <f t="shared" si="19"/>
        <v>0.221695</v>
      </c>
      <c r="AF68" s="14"/>
      <c r="AG68" s="14"/>
      <c r="AH68" s="14"/>
    </row>
    <row r="69" spans="1:34" x14ac:dyDescent="0.35">
      <c r="A69" s="17">
        <v>2022</v>
      </c>
      <c r="B69" s="17">
        <v>12</v>
      </c>
      <c r="C69" s="18" t="str">
        <f t="shared" si="0"/>
        <v>202212</v>
      </c>
      <c r="D69" s="25">
        <v>31.63</v>
      </c>
      <c r="E69" s="84">
        <f t="shared" si="2"/>
        <v>44896</v>
      </c>
      <c r="F69" s="14">
        <f t="shared" si="3"/>
        <v>11</v>
      </c>
      <c r="G69" s="14">
        <f t="shared" si="4"/>
        <v>10</v>
      </c>
      <c r="H69" s="14">
        <f t="shared" si="5"/>
        <v>21</v>
      </c>
      <c r="I69" s="14">
        <f t="shared" si="6"/>
        <v>117</v>
      </c>
      <c r="J69" s="14">
        <f t="shared" si="7"/>
        <v>434</v>
      </c>
      <c r="K69" s="14">
        <f t="shared" si="8"/>
        <v>551</v>
      </c>
      <c r="M69" s="14">
        <f t="shared" si="9"/>
        <v>5</v>
      </c>
      <c r="N69" s="14">
        <f t="shared" si="10"/>
        <v>2</v>
      </c>
      <c r="O69" s="14">
        <v>7</v>
      </c>
      <c r="P69" s="14">
        <f t="shared" si="11"/>
        <v>18</v>
      </c>
      <c r="Q69" s="14">
        <f t="shared" si="12"/>
        <v>50</v>
      </c>
      <c r="R69" s="14">
        <v>68</v>
      </c>
      <c r="S69" s="14"/>
      <c r="T69" s="14">
        <f t="shared" si="13"/>
        <v>6</v>
      </c>
      <c r="U69" s="14">
        <f t="shared" si="13"/>
        <v>8</v>
      </c>
      <c r="V69" s="14">
        <v>14</v>
      </c>
      <c r="W69" s="14">
        <f t="shared" si="14"/>
        <v>99</v>
      </c>
      <c r="X69" s="14">
        <f t="shared" si="14"/>
        <v>384</v>
      </c>
      <c r="Y69" s="14">
        <v>483</v>
      </c>
      <c r="Z69" s="14"/>
      <c r="AA69" s="13">
        <f t="shared" si="18"/>
        <v>0.52251999999999998</v>
      </c>
      <c r="AB69" s="13">
        <f t="shared" si="18"/>
        <v>0.21182499999999999</v>
      </c>
      <c r="AC69" s="14"/>
      <c r="AD69" s="26">
        <f t="shared" si="19"/>
        <v>0.64563000000000004</v>
      </c>
      <c r="AE69" s="26">
        <f t="shared" si="19"/>
        <v>0.26919999999999999</v>
      </c>
      <c r="AF69" s="14"/>
      <c r="AG69" s="14"/>
      <c r="AH69" s="14"/>
    </row>
    <row r="70" spans="1:34" x14ac:dyDescent="0.35">
      <c r="A70" s="9">
        <v>2023</v>
      </c>
      <c r="B70" s="9">
        <v>1</v>
      </c>
      <c r="C70" s="10" t="str">
        <f t="shared" si="0"/>
        <v>202301</v>
      </c>
      <c r="D70" s="32">
        <v>32.08</v>
      </c>
      <c r="E70" s="84">
        <f t="shared" si="2"/>
        <v>44927</v>
      </c>
      <c r="F70" s="12">
        <f t="shared" si="3"/>
        <v>10</v>
      </c>
      <c r="G70" s="12">
        <f t="shared" si="4"/>
        <v>9</v>
      </c>
      <c r="H70" s="12">
        <f t="shared" si="5"/>
        <v>19</v>
      </c>
      <c r="I70" s="12">
        <f t="shared" si="6"/>
        <v>115</v>
      </c>
      <c r="J70" s="12">
        <f t="shared" si="7"/>
        <v>458</v>
      </c>
      <c r="K70" s="12">
        <f t="shared" si="8"/>
        <v>573</v>
      </c>
      <c r="L70" s="11"/>
      <c r="M70" s="12">
        <f t="shared" si="9"/>
        <v>2</v>
      </c>
      <c r="N70" s="12">
        <f t="shared" si="10"/>
        <v>3</v>
      </c>
      <c r="O70" s="12">
        <v>5</v>
      </c>
      <c r="P70" s="12">
        <f t="shared" si="11"/>
        <v>18</v>
      </c>
      <c r="Q70" s="12">
        <f t="shared" si="12"/>
        <v>33</v>
      </c>
      <c r="R70" s="12">
        <v>51</v>
      </c>
      <c r="S70" s="12"/>
      <c r="T70" s="12">
        <f t="shared" si="13"/>
        <v>8</v>
      </c>
      <c r="U70" s="12">
        <f t="shared" si="13"/>
        <v>6</v>
      </c>
      <c r="V70" s="12">
        <v>14</v>
      </c>
      <c r="W70" s="12">
        <f t="shared" si="14"/>
        <v>97</v>
      </c>
      <c r="X70" s="12">
        <f t="shared" si="14"/>
        <v>425</v>
      </c>
      <c r="Y70" s="12">
        <v>522</v>
      </c>
      <c r="Z70" s="12"/>
      <c r="AA70" s="31">
        <f t="shared" si="18"/>
        <v>0.51286999999999994</v>
      </c>
      <c r="AB70" s="31">
        <f t="shared" si="18"/>
        <v>0.20088</v>
      </c>
      <c r="AC70" s="12"/>
      <c r="AD70" s="35">
        <f t="shared" si="19"/>
        <v>0.43552999999999997</v>
      </c>
      <c r="AE70" s="35">
        <f t="shared" si="19"/>
        <v>0.36109000000000002</v>
      </c>
      <c r="AF70" s="12"/>
      <c r="AG70" s="12"/>
      <c r="AH70" s="12"/>
    </row>
    <row r="71" spans="1:34" x14ac:dyDescent="0.35">
      <c r="A71" s="9">
        <v>2023</v>
      </c>
      <c r="B71" s="9">
        <v>2</v>
      </c>
      <c r="C71" s="10" t="str">
        <f t="shared" si="0"/>
        <v>202302</v>
      </c>
      <c r="D71" s="32">
        <v>30.52</v>
      </c>
      <c r="E71" s="84">
        <f t="shared" si="2"/>
        <v>44958</v>
      </c>
      <c r="F71" s="12">
        <f t="shared" si="3"/>
        <v>9</v>
      </c>
      <c r="G71" s="12">
        <f t="shared" si="4"/>
        <v>10</v>
      </c>
      <c r="H71" s="12">
        <f t="shared" si="5"/>
        <v>19</v>
      </c>
      <c r="I71" s="12">
        <f t="shared" si="6"/>
        <v>109</v>
      </c>
      <c r="J71" s="12">
        <f t="shared" si="7"/>
        <v>464</v>
      </c>
      <c r="K71" s="12">
        <f t="shared" si="8"/>
        <v>573</v>
      </c>
      <c r="L71" s="11"/>
      <c r="M71" s="12">
        <f t="shared" si="9"/>
        <v>2</v>
      </c>
      <c r="N71" s="12">
        <f t="shared" si="10"/>
        <v>3</v>
      </c>
      <c r="O71" s="12">
        <v>5</v>
      </c>
      <c r="P71" s="12">
        <f t="shared" si="11"/>
        <v>19</v>
      </c>
      <c r="Q71" s="12">
        <f t="shared" si="12"/>
        <v>40</v>
      </c>
      <c r="R71" s="12">
        <v>59</v>
      </c>
      <c r="S71" s="12"/>
      <c r="T71" s="12">
        <f t="shared" si="13"/>
        <v>7</v>
      </c>
      <c r="U71" s="12">
        <f t="shared" si="13"/>
        <v>7</v>
      </c>
      <c r="V71" s="12">
        <v>14</v>
      </c>
      <c r="W71" s="12">
        <f t="shared" si="14"/>
        <v>90</v>
      </c>
      <c r="X71" s="12">
        <f t="shared" si="14"/>
        <v>424</v>
      </c>
      <c r="Y71" s="12">
        <v>514</v>
      </c>
      <c r="Z71" s="12"/>
      <c r="AA71" s="31">
        <f t="shared" si="18"/>
        <v>0.44971000000000005</v>
      </c>
      <c r="AB71" s="31">
        <f t="shared" si="18"/>
        <v>0.19036500000000001</v>
      </c>
      <c r="AC71" s="12"/>
      <c r="AD71" s="35">
        <f t="shared" si="19"/>
        <v>0.45522000000000001</v>
      </c>
      <c r="AE71" s="35">
        <f t="shared" si="19"/>
        <v>0.31761499999999998</v>
      </c>
      <c r="AF71" s="12"/>
      <c r="AG71" s="12"/>
      <c r="AH71" s="12"/>
    </row>
    <row r="72" spans="1:34" x14ac:dyDescent="0.35">
      <c r="A72" s="9">
        <v>2023</v>
      </c>
      <c r="B72" s="9">
        <v>3</v>
      </c>
      <c r="C72" s="10" t="str">
        <f t="shared" si="0"/>
        <v>202303</v>
      </c>
      <c r="D72" s="32">
        <v>30.33</v>
      </c>
      <c r="E72" s="84">
        <f t="shared" si="2"/>
        <v>44986</v>
      </c>
      <c r="F72" s="12">
        <f t="shared" si="3"/>
        <v>11</v>
      </c>
      <c r="G72" s="12">
        <f t="shared" si="4"/>
        <v>9</v>
      </c>
      <c r="H72" s="12">
        <f t="shared" si="5"/>
        <v>20</v>
      </c>
      <c r="I72" s="12">
        <f t="shared" si="6"/>
        <v>115</v>
      </c>
      <c r="J72" s="12">
        <f t="shared" si="7"/>
        <v>419</v>
      </c>
      <c r="K72" s="12">
        <f t="shared" si="8"/>
        <v>534</v>
      </c>
      <c r="L72" s="11"/>
      <c r="M72" s="12">
        <f t="shared" si="9"/>
        <v>5</v>
      </c>
      <c r="N72" s="12">
        <f t="shared" si="10"/>
        <v>2</v>
      </c>
      <c r="O72" s="12">
        <v>7</v>
      </c>
      <c r="P72" s="12">
        <f t="shared" si="11"/>
        <v>22</v>
      </c>
      <c r="Q72" s="12">
        <f t="shared" si="12"/>
        <v>42</v>
      </c>
      <c r="R72" s="12">
        <v>64</v>
      </c>
      <c r="S72" s="12"/>
      <c r="T72" s="12">
        <f t="shared" si="13"/>
        <v>6</v>
      </c>
      <c r="U72" s="12">
        <f t="shared" si="13"/>
        <v>7</v>
      </c>
      <c r="V72" s="12">
        <v>13</v>
      </c>
      <c r="W72" s="12">
        <f t="shared" si="14"/>
        <v>93</v>
      </c>
      <c r="X72" s="12">
        <f t="shared" si="14"/>
        <v>377</v>
      </c>
      <c r="Y72" s="12">
        <v>470</v>
      </c>
      <c r="Z72" s="12"/>
      <c r="AA72" s="31">
        <f t="shared" si="18"/>
        <v>0.52799499999999999</v>
      </c>
      <c r="AB72" s="31">
        <f t="shared" si="18"/>
        <v>0.21521499999999999</v>
      </c>
      <c r="AC72" s="12"/>
      <c r="AD72" s="35">
        <f t="shared" si="19"/>
        <v>0.66507000000000005</v>
      </c>
      <c r="AE72" s="35">
        <f t="shared" si="19"/>
        <v>0.33996499999999996</v>
      </c>
      <c r="AF72" s="12"/>
      <c r="AG72" s="12"/>
      <c r="AH72" s="12"/>
    </row>
    <row r="73" spans="1:34" x14ac:dyDescent="0.35">
      <c r="A73" s="9">
        <v>2023</v>
      </c>
      <c r="B73" s="9">
        <v>4</v>
      </c>
      <c r="C73" s="10" t="str">
        <f t="shared" si="0"/>
        <v>202304</v>
      </c>
      <c r="D73" s="32">
        <v>28.66</v>
      </c>
      <c r="E73" s="84">
        <f t="shared" si="2"/>
        <v>45017</v>
      </c>
      <c r="F73" s="12">
        <f t="shared" si="3"/>
        <v>10</v>
      </c>
      <c r="G73" s="12">
        <f t="shared" si="4"/>
        <v>7</v>
      </c>
      <c r="H73" s="12">
        <f t="shared" si="5"/>
        <v>17</v>
      </c>
      <c r="I73" s="12">
        <f t="shared" si="6"/>
        <v>114</v>
      </c>
      <c r="J73" s="12">
        <f t="shared" si="7"/>
        <v>376</v>
      </c>
      <c r="K73" s="12">
        <f t="shared" si="8"/>
        <v>490</v>
      </c>
      <c r="L73" s="11"/>
      <c r="M73" s="12">
        <f t="shared" si="9"/>
        <v>3</v>
      </c>
      <c r="N73" s="12">
        <f t="shared" si="10"/>
        <v>2</v>
      </c>
      <c r="O73" s="12">
        <v>5</v>
      </c>
      <c r="P73" s="12">
        <f t="shared" si="11"/>
        <v>18</v>
      </c>
      <c r="Q73" s="12">
        <f t="shared" si="12"/>
        <v>32</v>
      </c>
      <c r="R73" s="12">
        <v>50</v>
      </c>
      <c r="S73" s="12"/>
      <c r="T73" s="12">
        <f t="shared" si="13"/>
        <v>7</v>
      </c>
      <c r="U73" s="12">
        <f t="shared" si="13"/>
        <v>5</v>
      </c>
      <c r="V73" s="12">
        <v>12</v>
      </c>
      <c r="W73" s="12">
        <f t="shared" si="14"/>
        <v>96</v>
      </c>
      <c r="X73" s="12">
        <f t="shared" si="14"/>
        <v>344</v>
      </c>
      <c r="Y73" s="12">
        <v>440</v>
      </c>
      <c r="Z73" s="12"/>
      <c r="AA73" s="31">
        <f t="shared" si="18"/>
        <v>0.572075</v>
      </c>
      <c r="AB73" s="31">
        <f t="shared" si="18"/>
        <v>0.23205500000000001</v>
      </c>
      <c r="AC73" s="12"/>
      <c r="AD73" s="35">
        <f t="shared" si="19"/>
        <v>0.69337000000000004</v>
      </c>
      <c r="AE73" s="35">
        <f t="shared" si="19"/>
        <v>0.364755</v>
      </c>
      <c r="AF73" s="12"/>
      <c r="AG73" s="12"/>
      <c r="AH73" s="12"/>
    </row>
    <row r="74" spans="1:34" x14ac:dyDescent="0.35">
      <c r="A74" s="9">
        <v>2023</v>
      </c>
      <c r="B74" s="9">
        <v>5</v>
      </c>
      <c r="C74" s="10" t="str">
        <f t="shared" si="0"/>
        <v>202305</v>
      </c>
      <c r="D74" s="32">
        <v>28.81</v>
      </c>
      <c r="E74" s="84">
        <f t="shared" si="2"/>
        <v>45047</v>
      </c>
      <c r="F74" s="12">
        <f t="shared" si="3"/>
        <v>8</v>
      </c>
      <c r="G74" s="12">
        <f t="shared" si="4"/>
        <v>8</v>
      </c>
      <c r="H74" s="12">
        <f t="shared" si="5"/>
        <v>16</v>
      </c>
      <c r="I74" s="12">
        <f t="shared" si="6"/>
        <v>105</v>
      </c>
      <c r="J74" s="12">
        <f t="shared" si="7"/>
        <v>362</v>
      </c>
      <c r="K74" s="12">
        <f t="shared" si="8"/>
        <v>467</v>
      </c>
      <c r="L74" s="11"/>
      <c r="M74" s="12">
        <f t="shared" si="9"/>
        <v>2</v>
      </c>
      <c r="N74" s="12">
        <f t="shared" si="10"/>
        <v>2</v>
      </c>
      <c r="O74" s="12">
        <v>4</v>
      </c>
      <c r="P74" s="12">
        <f t="shared" si="11"/>
        <v>18</v>
      </c>
      <c r="Q74" s="12">
        <f t="shared" si="12"/>
        <v>38</v>
      </c>
      <c r="R74" s="12">
        <v>56</v>
      </c>
      <c r="S74" s="12"/>
      <c r="T74" s="12">
        <f t="shared" si="13"/>
        <v>6</v>
      </c>
      <c r="U74" s="12">
        <f t="shared" si="13"/>
        <v>6</v>
      </c>
      <c r="V74" s="12">
        <v>12</v>
      </c>
      <c r="W74" s="12">
        <f t="shared" si="14"/>
        <v>87</v>
      </c>
      <c r="X74" s="12">
        <f t="shared" si="14"/>
        <v>324</v>
      </c>
      <c r="Y74" s="12">
        <v>411</v>
      </c>
      <c r="Z74" s="12"/>
      <c r="AA74" s="31">
        <f t="shared" ref="AA74:AB89" si="20">AA62</f>
        <v>0.52008999999999994</v>
      </c>
      <c r="AB74" s="31">
        <f t="shared" si="20"/>
        <v>0.22425499999999998</v>
      </c>
      <c r="AC74" s="12"/>
      <c r="AD74" s="35">
        <f t="shared" ref="AD74:AE89" si="21">AD62</f>
        <v>0.51299499999999998</v>
      </c>
      <c r="AE74" s="35">
        <f t="shared" si="21"/>
        <v>0.31882500000000003</v>
      </c>
      <c r="AF74" s="12"/>
      <c r="AG74" s="12"/>
      <c r="AH74" s="12"/>
    </row>
    <row r="75" spans="1:34" x14ac:dyDescent="0.35">
      <c r="A75" s="9">
        <v>2023</v>
      </c>
      <c r="B75" s="9">
        <v>6</v>
      </c>
      <c r="C75" s="10" t="str">
        <f t="shared" ref="C75:C129" si="22">CONCATENATE(A75,IF(B75&lt;10,0,""),B75)</f>
        <v>202306</v>
      </c>
      <c r="D75" s="32">
        <v>30.67</v>
      </c>
      <c r="E75" s="84">
        <f t="shared" si="2"/>
        <v>45078</v>
      </c>
      <c r="F75" s="12">
        <f t="shared" si="3"/>
        <v>12</v>
      </c>
      <c r="G75" s="12">
        <f t="shared" si="4"/>
        <v>12</v>
      </c>
      <c r="H75" s="12">
        <f t="shared" si="5"/>
        <v>24</v>
      </c>
      <c r="I75" s="12">
        <f t="shared" si="6"/>
        <v>118</v>
      </c>
      <c r="J75" s="12">
        <f t="shared" si="7"/>
        <v>453</v>
      </c>
      <c r="K75" s="12">
        <f t="shared" si="8"/>
        <v>571</v>
      </c>
      <c r="L75" s="11"/>
      <c r="M75" s="12">
        <f t="shared" si="9"/>
        <v>6</v>
      </c>
      <c r="N75" s="12">
        <f t="shared" si="10"/>
        <v>4</v>
      </c>
      <c r="O75" s="12">
        <v>10</v>
      </c>
      <c r="P75" s="12">
        <f t="shared" si="11"/>
        <v>21</v>
      </c>
      <c r="Q75" s="12">
        <f t="shared" si="12"/>
        <v>54</v>
      </c>
      <c r="R75" s="12">
        <v>75</v>
      </c>
      <c r="S75" s="12"/>
      <c r="T75" s="12">
        <f t="shared" si="13"/>
        <v>6</v>
      </c>
      <c r="U75" s="12">
        <f t="shared" si="13"/>
        <v>8</v>
      </c>
      <c r="V75" s="12">
        <v>14</v>
      </c>
      <c r="W75" s="12">
        <f t="shared" si="14"/>
        <v>97</v>
      </c>
      <c r="X75" s="12">
        <f t="shared" si="14"/>
        <v>399</v>
      </c>
      <c r="Y75" s="12">
        <v>496</v>
      </c>
      <c r="Z75" s="12"/>
      <c r="AA75" s="31">
        <f t="shared" si="20"/>
        <v>0.50649999999999995</v>
      </c>
      <c r="AB75" s="31">
        <f t="shared" si="20"/>
        <v>0.20666000000000001</v>
      </c>
      <c r="AC75" s="12"/>
      <c r="AD75" s="35">
        <f t="shared" si="21"/>
        <v>0.63061</v>
      </c>
      <c r="AE75" s="35">
        <f t="shared" si="21"/>
        <v>0.27395000000000003</v>
      </c>
      <c r="AF75" s="12"/>
      <c r="AG75" s="12"/>
      <c r="AH75" s="12"/>
    </row>
    <row r="76" spans="1:34" x14ac:dyDescent="0.35">
      <c r="A76" s="9">
        <v>2023</v>
      </c>
      <c r="B76" s="9">
        <v>7</v>
      </c>
      <c r="C76" s="10" t="str">
        <f t="shared" si="22"/>
        <v>202307</v>
      </c>
      <c r="D76" s="32">
        <v>30.67</v>
      </c>
      <c r="E76" s="84">
        <f t="shared" si="2"/>
        <v>45108</v>
      </c>
      <c r="F76" s="12">
        <f t="shared" si="3"/>
        <v>9</v>
      </c>
      <c r="G76" s="12">
        <f t="shared" si="4"/>
        <v>14</v>
      </c>
      <c r="H76" s="12">
        <f t="shared" si="5"/>
        <v>23</v>
      </c>
      <c r="I76" s="12">
        <f t="shared" si="6"/>
        <v>128</v>
      </c>
      <c r="J76" s="12">
        <f t="shared" si="7"/>
        <v>543</v>
      </c>
      <c r="K76" s="12">
        <f t="shared" si="8"/>
        <v>671</v>
      </c>
      <c r="L76" s="11"/>
      <c r="M76" s="12">
        <f t="shared" si="9"/>
        <v>3</v>
      </c>
      <c r="N76" s="12">
        <f t="shared" si="10"/>
        <v>4</v>
      </c>
      <c r="O76" s="12">
        <v>7</v>
      </c>
      <c r="P76" s="12">
        <f t="shared" si="11"/>
        <v>19</v>
      </c>
      <c r="Q76" s="12">
        <f t="shared" si="12"/>
        <v>58</v>
      </c>
      <c r="R76" s="12">
        <v>77</v>
      </c>
      <c r="S76" s="12"/>
      <c r="T76" s="12">
        <f t="shared" si="13"/>
        <v>6</v>
      </c>
      <c r="U76" s="12">
        <f t="shared" si="13"/>
        <v>10</v>
      </c>
      <c r="V76" s="12">
        <v>16</v>
      </c>
      <c r="W76" s="12">
        <f t="shared" si="14"/>
        <v>109</v>
      </c>
      <c r="X76" s="12">
        <f t="shared" si="14"/>
        <v>485</v>
      </c>
      <c r="Y76" s="12">
        <v>594</v>
      </c>
      <c r="Z76" s="12"/>
      <c r="AA76" s="31">
        <f t="shared" si="20"/>
        <v>0.37584499999999998</v>
      </c>
      <c r="AB76" s="31">
        <f t="shared" si="20"/>
        <v>0.19117499999999998</v>
      </c>
      <c r="AC76" s="12"/>
      <c r="AD76" s="35">
        <f t="shared" si="21"/>
        <v>0.42971499999999996</v>
      </c>
      <c r="AE76" s="35">
        <f t="shared" si="21"/>
        <v>0.25284499999999999</v>
      </c>
      <c r="AF76" s="12"/>
      <c r="AG76" s="12"/>
      <c r="AH76" s="12"/>
    </row>
    <row r="77" spans="1:34" x14ac:dyDescent="0.35">
      <c r="A77" s="9">
        <v>2023</v>
      </c>
      <c r="B77" s="9">
        <v>8</v>
      </c>
      <c r="C77" s="10" t="str">
        <f t="shared" si="22"/>
        <v>202308</v>
      </c>
      <c r="D77" s="32">
        <v>29.57</v>
      </c>
      <c r="E77" s="84">
        <f t="shared" si="2"/>
        <v>45139</v>
      </c>
      <c r="F77" s="12">
        <f t="shared" si="3"/>
        <v>11</v>
      </c>
      <c r="G77" s="12">
        <f t="shared" si="4"/>
        <v>17</v>
      </c>
      <c r="H77" s="12">
        <f t="shared" si="5"/>
        <v>28</v>
      </c>
      <c r="I77" s="12">
        <f t="shared" si="6"/>
        <v>131</v>
      </c>
      <c r="J77" s="12">
        <f t="shared" si="7"/>
        <v>565</v>
      </c>
      <c r="K77" s="12">
        <f t="shared" si="8"/>
        <v>696</v>
      </c>
      <c r="L77" s="11"/>
      <c r="M77" s="12">
        <f t="shared" si="9"/>
        <v>5</v>
      </c>
      <c r="N77" s="12">
        <f t="shared" si="10"/>
        <v>6</v>
      </c>
      <c r="O77" s="12">
        <v>11</v>
      </c>
      <c r="P77" s="12">
        <f t="shared" si="11"/>
        <v>21</v>
      </c>
      <c r="Q77" s="12">
        <f t="shared" si="12"/>
        <v>55</v>
      </c>
      <c r="R77" s="12">
        <v>76</v>
      </c>
      <c r="S77" s="12"/>
      <c r="T77" s="12">
        <f t="shared" si="13"/>
        <v>6</v>
      </c>
      <c r="U77" s="12">
        <f t="shared" si="13"/>
        <v>11</v>
      </c>
      <c r="V77" s="12">
        <v>17</v>
      </c>
      <c r="W77" s="12">
        <f t="shared" si="14"/>
        <v>110</v>
      </c>
      <c r="X77" s="12">
        <f t="shared" si="14"/>
        <v>510</v>
      </c>
      <c r="Y77" s="12">
        <v>620</v>
      </c>
      <c r="Z77" s="12"/>
      <c r="AA77" s="31">
        <f t="shared" si="20"/>
        <v>0.40159</v>
      </c>
      <c r="AB77" s="31">
        <f t="shared" si="20"/>
        <v>0.18791000000000002</v>
      </c>
      <c r="AC77" s="12"/>
      <c r="AD77" s="35">
        <f t="shared" si="21"/>
        <v>0.49589499999999997</v>
      </c>
      <c r="AE77" s="35">
        <f t="shared" si="21"/>
        <v>0.27375000000000005</v>
      </c>
      <c r="AF77" s="12"/>
      <c r="AG77" s="12"/>
      <c r="AH77" s="12"/>
    </row>
    <row r="78" spans="1:34" x14ac:dyDescent="0.35">
      <c r="A78" s="9">
        <v>2023</v>
      </c>
      <c r="B78" s="9">
        <v>9</v>
      </c>
      <c r="C78" s="10" t="str">
        <f t="shared" si="22"/>
        <v>202309</v>
      </c>
      <c r="D78" s="32">
        <v>30.52</v>
      </c>
      <c r="E78" s="84">
        <f t="shared" si="2"/>
        <v>45170</v>
      </c>
      <c r="F78" s="12">
        <f t="shared" si="3"/>
        <v>12</v>
      </c>
      <c r="G78" s="12">
        <f t="shared" si="4"/>
        <v>14</v>
      </c>
      <c r="H78" s="12">
        <f t="shared" si="5"/>
        <v>26</v>
      </c>
      <c r="I78" s="12">
        <f t="shared" si="6"/>
        <v>126</v>
      </c>
      <c r="J78" s="12">
        <f t="shared" si="7"/>
        <v>547</v>
      </c>
      <c r="K78" s="12">
        <f t="shared" si="8"/>
        <v>673</v>
      </c>
      <c r="L78" s="11"/>
      <c r="M78" s="12">
        <f t="shared" si="9"/>
        <v>5</v>
      </c>
      <c r="N78" s="12">
        <f t="shared" si="10"/>
        <v>5</v>
      </c>
      <c r="O78" s="12">
        <v>10</v>
      </c>
      <c r="P78" s="12">
        <f t="shared" si="11"/>
        <v>21</v>
      </c>
      <c r="Q78" s="12">
        <f t="shared" si="12"/>
        <v>54</v>
      </c>
      <c r="R78" s="12">
        <v>75</v>
      </c>
      <c r="S78" s="12"/>
      <c r="T78" s="12">
        <f t="shared" si="13"/>
        <v>7</v>
      </c>
      <c r="U78" s="12">
        <f t="shared" si="13"/>
        <v>9</v>
      </c>
      <c r="V78" s="12">
        <v>16</v>
      </c>
      <c r="W78" s="12">
        <f t="shared" si="14"/>
        <v>105</v>
      </c>
      <c r="X78" s="12">
        <f t="shared" si="14"/>
        <v>493</v>
      </c>
      <c r="Y78" s="12">
        <v>598</v>
      </c>
      <c r="Z78" s="12"/>
      <c r="AA78" s="31">
        <f t="shared" si="20"/>
        <v>0.44957000000000003</v>
      </c>
      <c r="AB78" s="31">
        <f t="shared" si="20"/>
        <v>0.187135</v>
      </c>
      <c r="AC78" s="12"/>
      <c r="AD78" s="35">
        <f t="shared" si="21"/>
        <v>0.53357500000000002</v>
      </c>
      <c r="AE78" s="35">
        <f t="shared" si="21"/>
        <v>0.28311999999999998</v>
      </c>
      <c r="AF78" s="12"/>
      <c r="AG78" s="12"/>
      <c r="AH78" s="12"/>
    </row>
    <row r="79" spans="1:34" x14ac:dyDescent="0.35">
      <c r="A79" s="9">
        <v>2023</v>
      </c>
      <c r="B79" s="9">
        <v>10</v>
      </c>
      <c r="C79" s="10" t="str">
        <f t="shared" si="22"/>
        <v>202310</v>
      </c>
      <c r="D79" s="32">
        <v>29.86</v>
      </c>
      <c r="E79" s="84">
        <f t="shared" si="2"/>
        <v>45200</v>
      </c>
      <c r="F79" s="12">
        <f t="shared" si="3"/>
        <v>8</v>
      </c>
      <c r="G79" s="12">
        <f t="shared" si="4"/>
        <v>12</v>
      </c>
      <c r="H79" s="12">
        <f t="shared" si="5"/>
        <v>20</v>
      </c>
      <c r="I79" s="12">
        <f t="shared" si="6"/>
        <v>98</v>
      </c>
      <c r="J79" s="12">
        <f t="shared" si="7"/>
        <v>439</v>
      </c>
      <c r="K79" s="12">
        <f t="shared" si="8"/>
        <v>537</v>
      </c>
      <c r="L79" s="11"/>
      <c r="M79" s="12">
        <f t="shared" si="9"/>
        <v>3</v>
      </c>
      <c r="N79" s="12">
        <f t="shared" si="10"/>
        <v>4</v>
      </c>
      <c r="O79" s="12">
        <v>7</v>
      </c>
      <c r="P79" s="12">
        <f t="shared" si="11"/>
        <v>18</v>
      </c>
      <c r="Q79" s="12">
        <f t="shared" si="12"/>
        <v>55</v>
      </c>
      <c r="R79" s="12">
        <v>73</v>
      </c>
      <c r="S79" s="12"/>
      <c r="T79" s="12">
        <f t="shared" si="13"/>
        <v>5</v>
      </c>
      <c r="U79" s="12">
        <f t="shared" si="13"/>
        <v>8</v>
      </c>
      <c r="V79" s="12">
        <v>13</v>
      </c>
      <c r="W79" s="12">
        <f t="shared" si="14"/>
        <v>80</v>
      </c>
      <c r="X79" s="12">
        <f t="shared" si="14"/>
        <v>384</v>
      </c>
      <c r="Y79" s="12">
        <v>464</v>
      </c>
      <c r="Z79" s="12"/>
      <c r="AA79" s="31">
        <f t="shared" si="20"/>
        <v>0.424705</v>
      </c>
      <c r="AB79" s="31">
        <f t="shared" si="20"/>
        <v>0.18253</v>
      </c>
      <c r="AC79" s="12"/>
      <c r="AD79" s="35">
        <f t="shared" si="21"/>
        <v>0.46382499999999999</v>
      </c>
      <c r="AE79" s="35">
        <f t="shared" si="21"/>
        <v>0.24984499999999998</v>
      </c>
      <c r="AF79" s="12"/>
      <c r="AG79" s="12"/>
      <c r="AH79" s="12"/>
    </row>
    <row r="80" spans="1:34" x14ac:dyDescent="0.35">
      <c r="A80" s="9">
        <v>2023</v>
      </c>
      <c r="B80" s="9">
        <v>11</v>
      </c>
      <c r="C80" s="10" t="str">
        <f t="shared" si="22"/>
        <v>202311</v>
      </c>
      <c r="D80" s="32">
        <v>30.67</v>
      </c>
      <c r="E80" s="84">
        <f t="shared" si="2"/>
        <v>45231</v>
      </c>
      <c r="F80" s="12">
        <f t="shared" si="3"/>
        <v>6</v>
      </c>
      <c r="G80" s="12">
        <f t="shared" si="4"/>
        <v>8</v>
      </c>
      <c r="H80" s="12">
        <f t="shared" si="5"/>
        <v>14</v>
      </c>
      <c r="I80" s="12">
        <f t="shared" si="6"/>
        <v>92</v>
      </c>
      <c r="J80" s="12">
        <f t="shared" si="7"/>
        <v>419</v>
      </c>
      <c r="K80" s="12">
        <f t="shared" si="8"/>
        <v>511</v>
      </c>
      <c r="L80" s="11"/>
      <c r="M80" s="12">
        <f t="shared" si="9"/>
        <v>1</v>
      </c>
      <c r="N80" s="12">
        <f t="shared" si="10"/>
        <v>1</v>
      </c>
      <c r="O80" s="12">
        <v>2</v>
      </c>
      <c r="P80" s="12">
        <f t="shared" si="11"/>
        <v>16</v>
      </c>
      <c r="Q80" s="12">
        <f t="shared" si="12"/>
        <v>54</v>
      </c>
      <c r="R80" s="12">
        <v>70</v>
      </c>
      <c r="S80" s="12"/>
      <c r="T80" s="12">
        <f t="shared" si="13"/>
        <v>5</v>
      </c>
      <c r="U80" s="12">
        <f t="shared" si="13"/>
        <v>7</v>
      </c>
      <c r="V80" s="12">
        <v>12</v>
      </c>
      <c r="W80" s="12">
        <f t="shared" si="14"/>
        <v>76</v>
      </c>
      <c r="X80" s="12">
        <f t="shared" si="14"/>
        <v>365</v>
      </c>
      <c r="Y80" s="12">
        <v>441</v>
      </c>
      <c r="Z80" s="12"/>
      <c r="AA80" s="31">
        <f t="shared" si="20"/>
        <v>0.425705</v>
      </c>
      <c r="AB80" s="31">
        <f t="shared" si="20"/>
        <v>0.18074499999999999</v>
      </c>
      <c r="AC80" s="12"/>
      <c r="AD80" s="35">
        <f t="shared" si="21"/>
        <v>0.61753499999999995</v>
      </c>
      <c r="AE80" s="35">
        <f t="shared" si="21"/>
        <v>0.221695</v>
      </c>
      <c r="AF80" s="12"/>
      <c r="AG80" s="12"/>
      <c r="AH80" s="12"/>
    </row>
    <row r="81" spans="1:34" x14ac:dyDescent="0.35">
      <c r="A81" s="9">
        <v>2023</v>
      </c>
      <c r="B81" s="9">
        <v>12</v>
      </c>
      <c r="C81" s="10" t="str">
        <f t="shared" si="22"/>
        <v>202312</v>
      </c>
      <c r="D81" s="32">
        <v>31.63</v>
      </c>
      <c r="E81" s="84">
        <f t="shared" si="2"/>
        <v>45261</v>
      </c>
      <c r="F81" s="12">
        <f t="shared" si="3"/>
        <v>11</v>
      </c>
      <c r="G81" s="12">
        <f t="shared" si="4"/>
        <v>10</v>
      </c>
      <c r="H81" s="12">
        <f t="shared" si="5"/>
        <v>21</v>
      </c>
      <c r="I81" s="12">
        <f t="shared" si="6"/>
        <v>118</v>
      </c>
      <c r="J81" s="12">
        <f t="shared" si="7"/>
        <v>437</v>
      </c>
      <c r="K81" s="12">
        <f t="shared" si="8"/>
        <v>555</v>
      </c>
      <c r="L81" s="11"/>
      <c r="M81" s="12">
        <f t="shared" si="9"/>
        <v>5</v>
      </c>
      <c r="N81" s="12">
        <f t="shared" si="10"/>
        <v>2</v>
      </c>
      <c r="O81" s="12">
        <v>7</v>
      </c>
      <c r="P81" s="12">
        <f t="shared" si="11"/>
        <v>18</v>
      </c>
      <c r="Q81" s="12">
        <f t="shared" si="12"/>
        <v>50</v>
      </c>
      <c r="R81" s="12">
        <v>68</v>
      </c>
      <c r="S81" s="12"/>
      <c r="T81" s="12">
        <f t="shared" si="13"/>
        <v>6</v>
      </c>
      <c r="U81" s="12">
        <f t="shared" si="13"/>
        <v>8</v>
      </c>
      <c r="V81" s="12">
        <v>14</v>
      </c>
      <c r="W81" s="12">
        <f t="shared" si="14"/>
        <v>100</v>
      </c>
      <c r="X81" s="12">
        <f t="shared" si="14"/>
        <v>387</v>
      </c>
      <c r="Y81" s="12">
        <v>487</v>
      </c>
      <c r="Z81" s="12"/>
      <c r="AA81" s="31">
        <f t="shared" si="20"/>
        <v>0.52251999999999998</v>
      </c>
      <c r="AB81" s="31">
        <f t="shared" si="20"/>
        <v>0.21182499999999999</v>
      </c>
      <c r="AC81" s="12"/>
      <c r="AD81" s="35">
        <f t="shared" si="21"/>
        <v>0.64563000000000004</v>
      </c>
      <c r="AE81" s="35">
        <f t="shared" si="21"/>
        <v>0.26919999999999999</v>
      </c>
      <c r="AF81" s="12"/>
      <c r="AG81" s="12"/>
      <c r="AH81" s="12"/>
    </row>
    <row r="82" spans="1:34" x14ac:dyDescent="0.35">
      <c r="A82" s="17">
        <v>2024</v>
      </c>
      <c r="B82" s="17">
        <v>1</v>
      </c>
      <c r="C82" s="18" t="str">
        <f t="shared" si="22"/>
        <v>202401</v>
      </c>
      <c r="D82" s="25">
        <v>32.08</v>
      </c>
      <c r="E82" s="84">
        <f t="shared" si="2"/>
        <v>45292</v>
      </c>
      <c r="F82" s="14">
        <f t="shared" si="3"/>
        <v>10</v>
      </c>
      <c r="G82" s="14">
        <f t="shared" si="4"/>
        <v>10</v>
      </c>
      <c r="H82" s="14">
        <f t="shared" si="5"/>
        <v>20</v>
      </c>
      <c r="I82" s="14">
        <f t="shared" si="6"/>
        <v>116</v>
      </c>
      <c r="J82" s="14">
        <f t="shared" si="7"/>
        <v>463</v>
      </c>
      <c r="K82" s="14">
        <f t="shared" si="8"/>
        <v>579</v>
      </c>
      <c r="M82" s="14">
        <f t="shared" si="9"/>
        <v>2</v>
      </c>
      <c r="N82" s="14">
        <f t="shared" si="10"/>
        <v>3</v>
      </c>
      <c r="O82" s="14">
        <v>5</v>
      </c>
      <c r="P82" s="14">
        <f t="shared" si="11"/>
        <v>18</v>
      </c>
      <c r="Q82" s="14">
        <f t="shared" si="12"/>
        <v>31</v>
      </c>
      <c r="R82" s="14">
        <v>49</v>
      </c>
      <c r="S82" s="14"/>
      <c r="T82" s="14">
        <f t="shared" si="13"/>
        <v>8</v>
      </c>
      <c r="U82" s="14">
        <f t="shared" si="13"/>
        <v>7</v>
      </c>
      <c r="V82" s="14">
        <v>15</v>
      </c>
      <c r="W82" s="14">
        <f t="shared" si="14"/>
        <v>98</v>
      </c>
      <c r="X82" s="14">
        <f t="shared" si="14"/>
        <v>432</v>
      </c>
      <c r="Y82" s="14">
        <v>530</v>
      </c>
      <c r="Z82" s="14"/>
      <c r="AA82" s="13">
        <f t="shared" si="20"/>
        <v>0.51286999999999994</v>
      </c>
      <c r="AB82" s="13">
        <f t="shared" si="20"/>
        <v>0.20088</v>
      </c>
      <c r="AC82" s="14"/>
      <c r="AD82" s="26">
        <f t="shared" si="21"/>
        <v>0.43552999999999997</v>
      </c>
      <c r="AE82" s="26">
        <f t="shared" si="21"/>
        <v>0.36109000000000002</v>
      </c>
      <c r="AF82" s="14"/>
      <c r="AG82" s="14"/>
      <c r="AH82" s="14"/>
    </row>
    <row r="83" spans="1:34" x14ac:dyDescent="0.35">
      <c r="A83" s="17">
        <v>2024</v>
      </c>
      <c r="B83" s="17">
        <v>2</v>
      </c>
      <c r="C83" s="18" t="str">
        <f t="shared" si="22"/>
        <v>202402</v>
      </c>
      <c r="D83" s="25">
        <v>30.52</v>
      </c>
      <c r="E83" s="84">
        <f t="shared" si="2"/>
        <v>45323</v>
      </c>
      <c r="F83" s="14">
        <f t="shared" si="3"/>
        <v>9</v>
      </c>
      <c r="G83" s="14">
        <f t="shared" si="4"/>
        <v>10</v>
      </c>
      <c r="H83" s="14">
        <f t="shared" si="5"/>
        <v>19</v>
      </c>
      <c r="I83" s="14">
        <f t="shared" si="6"/>
        <v>109</v>
      </c>
      <c r="J83" s="14">
        <f t="shared" si="7"/>
        <v>464</v>
      </c>
      <c r="K83" s="14">
        <f t="shared" si="8"/>
        <v>573</v>
      </c>
      <c r="M83" s="14">
        <f t="shared" si="9"/>
        <v>2</v>
      </c>
      <c r="N83" s="14">
        <f t="shared" si="10"/>
        <v>3</v>
      </c>
      <c r="O83" s="14">
        <v>5</v>
      </c>
      <c r="P83" s="14">
        <f t="shared" si="11"/>
        <v>18</v>
      </c>
      <c r="Q83" s="14">
        <f t="shared" si="12"/>
        <v>39</v>
      </c>
      <c r="R83" s="14">
        <v>57</v>
      </c>
      <c r="S83" s="14"/>
      <c r="T83" s="14">
        <f t="shared" si="13"/>
        <v>7</v>
      </c>
      <c r="U83" s="14">
        <f t="shared" si="13"/>
        <v>7</v>
      </c>
      <c r="V83" s="14">
        <v>14</v>
      </c>
      <c r="W83" s="14">
        <f t="shared" si="14"/>
        <v>91</v>
      </c>
      <c r="X83" s="14">
        <f t="shared" si="14"/>
        <v>425</v>
      </c>
      <c r="Y83" s="14">
        <v>516</v>
      </c>
      <c r="Z83" s="14"/>
      <c r="AA83" s="13">
        <f t="shared" si="20"/>
        <v>0.44971000000000005</v>
      </c>
      <c r="AB83" s="13">
        <f t="shared" si="20"/>
        <v>0.19036500000000001</v>
      </c>
      <c r="AC83" s="14"/>
      <c r="AD83" s="26">
        <f t="shared" si="21"/>
        <v>0.45522000000000001</v>
      </c>
      <c r="AE83" s="26">
        <f t="shared" si="21"/>
        <v>0.31761499999999998</v>
      </c>
      <c r="AF83" s="14"/>
      <c r="AG83" s="14"/>
      <c r="AH83" s="14"/>
    </row>
    <row r="84" spans="1:34" x14ac:dyDescent="0.35">
      <c r="A84" s="17">
        <v>2024</v>
      </c>
      <c r="B84" s="17">
        <v>3</v>
      </c>
      <c r="C84" s="18" t="str">
        <f t="shared" si="22"/>
        <v>202403</v>
      </c>
      <c r="D84" s="25">
        <v>30.33</v>
      </c>
      <c r="E84" s="84">
        <f t="shared" si="2"/>
        <v>45352</v>
      </c>
      <c r="F84" s="14">
        <f t="shared" si="3"/>
        <v>11</v>
      </c>
      <c r="G84" s="14">
        <f t="shared" si="4"/>
        <v>9</v>
      </c>
      <c r="H84" s="14">
        <f t="shared" si="5"/>
        <v>20</v>
      </c>
      <c r="I84" s="14">
        <f t="shared" si="6"/>
        <v>116</v>
      </c>
      <c r="J84" s="14">
        <f t="shared" si="7"/>
        <v>424</v>
      </c>
      <c r="K84" s="14">
        <f t="shared" si="8"/>
        <v>540</v>
      </c>
      <c r="M84" s="14">
        <f t="shared" si="9"/>
        <v>5</v>
      </c>
      <c r="N84" s="14">
        <f t="shared" si="10"/>
        <v>2</v>
      </c>
      <c r="O84" s="14">
        <v>7</v>
      </c>
      <c r="P84" s="14">
        <f t="shared" si="11"/>
        <v>21</v>
      </c>
      <c r="Q84" s="14">
        <f t="shared" si="12"/>
        <v>40</v>
      </c>
      <c r="R84" s="14">
        <v>61</v>
      </c>
      <c r="S84" s="14"/>
      <c r="T84" s="14">
        <f t="shared" si="13"/>
        <v>6</v>
      </c>
      <c r="U84" s="14">
        <f t="shared" si="13"/>
        <v>7</v>
      </c>
      <c r="V84" s="14">
        <v>13</v>
      </c>
      <c r="W84" s="14">
        <f t="shared" si="14"/>
        <v>95</v>
      </c>
      <c r="X84" s="14">
        <f t="shared" si="14"/>
        <v>384</v>
      </c>
      <c r="Y84" s="14">
        <v>479</v>
      </c>
      <c r="Z84" s="14"/>
      <c r="AA84" s="13">
        <f t="shared" si="20"/>
        <v>0.52799499999999999</v>
      </c>
      <c r="AB84" s="13">
        <f t="shared" si="20"/>
        <v>0.21521499999999999</v>
      </c>
      <c r="AC84" s="14"/>
      <c r="AD84" s="26">
        <f t="shared" si="21"/>
        <v>0.66507000000000005</v>
      </c>
      <c r="AE84" s="26">
        <f t="shared" si="21"/>
        <v>0.33996499999999996</v>
      </c>
      <c r="AF84" s="14"/>
      <c r="AG84" s="14"/>
      <c r="AH84" s="14"/>
    </row>
    <row r="85" spans="1:34" x14ac:dyDescent="0.35">
      <c r="A85" s="17">
        <v>2024</v>
      </c>
      <c r="B85" s="17">
        <v>4</v>
      </c>
      <c r="C85" s="18" t="str">
        <f t="shared" si="22"/>
        <v>202404</v>
      </c>
      <c r="D85" s="25">
        <v>29.38</v>
      </c>
      <c r="E85" s="84">
        <f t="shared" si="2"/>
        <v>45383</v>
      </c>
      <c r="F85" s="14">
        <f t="shared" si="3"/>
        <v>11</v>
      </c>
      <c r="G85" s="14">
        <f t="shared" si="4"/>
        <v>9</v>
      </c>
      <c r="H85" s="14">
        <f t="shared" si="5"/>
        <v>20</v>
      </c>
      <c r="I85" s="14">
        <f t="shared" si="6"/>
        <v>115</v>
      </c>
      <c r="J85" s="14">
        <f t="shared" si="7"/>
        <v>379</v>
      </c>
      <c r="K85" s="14">
        <f t="shared" si="8"/>
        <v>494</v>
      </c>
      <c r="M85" s="14">
        <f t="shared" si="9"/>
        <v>5</v>
      </c>
      <c r="N85" s="14">
        <f t="shared" si="10"/>
        <v>2</v>
      </c>
      <c r="O85" s="14">
        <v>7</v>
      </c>
      <c r="P85" s="14">
        <f t="shared" si="11"/>
        <v>20</v>
      </c>
      <c r="Q85" s="14">
        <f t="shared" si="12"/>
        <v>34</v>
      </c>
      <c r="R85" s="14">
        <v>54</v>
      </c>
      <c r="S85" s="14"/>
      <c r="T85" s="14">
        <f t="shared" si="13"/>
        <v>6</v>
      </c>
      <c r="U85" s="14">
        <f t="shared" si="13"/>
        <v>7</v>
      </c>
      <c r="V85" s="14">
        <v>13</v>
      </c>
      <c r="W85" s="14">
        <f t="shared" si="14"/>
        <v>95</v>
      </c>
      <c r="X85" s="14">
        <f t="shared" si="14"/>
        <v>345</v>
      </c>
      <c r="Y85" s="14">
        <v>440</v>
      </c>
      <c r="Z85" s="14"/>
      <c r="AA85" s="13">
        <f t="shared" si="20"/>
        <v>0.572075</v>
      </c>
      <c r="AB85" s="13">
        <f t="shared" si="20"/>
        <v>0.23205500000000001</v>
      </c>
      <c r="AC85" s="14"/>
      <c r="AD85" s="26">
        <f t="shared" si="21"/>
        <v>0.69337000000000004</v>
      </c>
      <c r="AE85" s="26">
        <f t="shared" si="21"/>
        <v>0.364755</v>
      </c>
      <c r="AF85" s="14"/>
      <c r="AG85" s="14"/>
      <c r="AH85" s="14"/>
    </row>
    <row r="86" spans="1:34" x14ac:dyDescent="0.35">
      <c r="A86" s="17">
        <v>2024</v>
      </c>
      <c r="B86" s="17">
        <v>5</v>
      </c>
      <c r="C86" s="18" t="str">
        <f t="shared" si="22"/>
        <v>202405</v>
      </c>
      <c r="D86" s="25">
        <v>29.52</v>
      </c>
      <c r="E86" s="84">
        <f t="shared" si="2"/>
        <v>45413</v>
      </c>
      <c r="F86" s="14">
        <f t="shared" si="3"/>
        <v>8</v>
      </c>
      <c r="G86" s="14">
        <f t="shared" si="4"/>
        <v>8</v>
      </c>
      <c r="H86" s="14">
        <f t="shared" si="5"/>
        <v>16</v>
      </c>
      <c r="I86" s="14">
        <f t="shared" si="6"/>
        <v>106</v>
      </c>
      <c r="J86" s="14">
        <f t="shared" si="7"/>
        <v>366</v>
      </c>
      <c r="K86" s="14">
        <f t="shared" si="8"/>
        <v>472</v>
      </c>
      <c r="M86" s="14">
        <f t="shared" si="9"/>
        <v>2</v>
      </c>
      <c r="N86" s="14">
        <f t="shared" si="10"/>
        <v>2</v>
      </c>
      <c r="O86" s="14">
        <v>4</v>
      </c>
      <c r="P86" s="14">
        <f t="shared" si="11"/>
        <v>19</v>
      </c>
      <c r="Q86" s="14">
        <f t="shared" si="12"/>
        <v>40</v>
      </c>
      <c r="R86" s="14">
        <v>59</v>
      </c>
      <c r="S86" s="14"/>
      <c r="T86" s="14">
        <f t="shared" si="13"/>
        <v>6</v>
      </c>
      <c r="U86" s="14">
        <f t="shared" si="13"/>
        <v>6</v>
      </c>
      <c r="V86" s="14">
        <v>12</v>
      </c>
      <c r="W86" s="14">
        <f t="shared" si="14"/>
        <v>87</v>
      </c>
      <c r="X86" s="14">
        <f t="shared" si="14"/>
        <v>326</v>
      </c>
      <c r="Y86" s="14">
        <v>413</v>
      </c>
      <c r="Z86" s="14"/>
      <c r="AA86" s="13">
        <f t="shared" si="20"/>
        <v>0.52008999999999994</v>
      </c>
      <c r="AB86" s="13">
        <f t="shared" si="20"/>
        <v>0.22425499999999998</v>
      </c>
      <c r="AC86" s="14"/>
      <c r="AD86" s="26">
        <f t="shared" si="21"/>
        <v>0.51299499999999998</v>
      </c>
      <c r="AE86" s="26">
        <f t="shared" si="21"/>
        <v>0.31882500000000003</v>
      </c>
      <c r="AF86" s="14"/>
      <c r="AG86" s="14"/>
      <c r="AH86" s="14"/>
    </row>
    <row r="87" spans="1:34" x14ac:dyDescent="0.35">
      <c r="A87" s="17">
        <v>2024</v>
      </c>
      <c r="B87" s="17">
        <v>6</v>
      </c>
      <c r="C87" s="18" t="str">
        <f t="shared" si="22"/>
        <v>202406</v>
      </c>
      <c r="D87" s="25">
        <v>30.62</v>
      </c>
      <c r="E87" s="84">
        <f t="shared" si="2"/>
        <v>45444</v>
      </c>
      <c r="F87" s="14">
        <f t="shared" si="3"/>
        <v>12</v>
      </c>
      <c r="G87" s="14">
        <f t="shared" si="4"/>
        <v>12</v>
      </c>
      <c r="H87" s="14">
        <f t="shared" si="5"/>
        <v>24</v>
      </c>
      <c r="I87" s="14">
        <f t="shared" si="6"/>
        <v>118</v>
      </c>
      <c r="J87" s="14">
        <f t="shared" si="7"/>
        <v>452</v>
      </c>
      <c r="K87" s="14">
        <f t="shared" si="8"/>
        <v>570</v>
      </c>
      <c r="M87" s="14">
        <f t="shared" si="9"/>
        <v>6</v>
      </c>
      <c r="N87" s="14">
        <f t="shared" si="10"/>
        <v>4</v>
      </c>
      <c r="O87" s="14">
        <v>10</v>
      </c>
      <c r="P87" s="14">
        <f t="shared" si="11"/>
        <v>20</v>
      </c>
      <c r="Q87" s="14">
        <f t="shared" si="12"/>
        <v>54</v>
      </c>
      <c r="R87" s="14">
        <v>74</v>
      </c>
      <c r="S87" s="14"/>
      <c r="T87" s="14">
        <f t="shared" si="13"/>
        <v>6</v>
      </c>
      <c r="U87" s="14">
        <f t="shared" si="13"/>
        <v>8</v>
      </c>
      <c r="V87" s="14">
        <v>14</v>
      </c>
      <c r="W87" s="14">
        <f t="shared" si="14"/>
        <v>98</v>
      </c>
      <c r="X87" s="14">
        <f t="shared" si="14"/>
        <v>398</v>
      </c>
      <c r="Y87" s="14">
        <v>496</v>
      </c>
      <c r="Z87" s="14"/>
      <c r="AA87" s="13">
        <f t="shared" si="20"/>
        <v>0.50649999999999995</v>
      </c>
      <c r="AB87" s="13">
        <f t="shared" si="20"/>
        <v>0.20666000000000001</v>
      </c>
      <c r="AC87" s="14"/>
      <c r="AD87" s="26">
        <f t="shared" si="21"/>
        <v>0.63061</v>
      </c>
      <c r="AE87" s="26">
        <f t="shared" si="21"/>
        <v>0.27395000000000003</v>
      </c>
      <c r="AF87" s="14"/>
      <c r="AG87" s="14"/>
      <c r="AH87" s="14"/>
    </row>
    <row r="88" spans="1:34" x14ac:dyDescent="0.35">
      <c r="A88" s="17">
        <v>2024</v>
      </c>
      <c r="B88" s="17">
        <v>7</v>
      </c>
      <c r="C88" s="18" t="str">
        <f t="shared" si="22"/>
        <v>202407</v>
      </c>
      <c r="D88" s="25">
        <v>30.71</v>
      </c>
      <c r="E88" s="84">
        <f t="shared" si="2"/>
        <v>45474</v>
      </c>
      <c r="F88" s="14">
        <f t="shared" si="3"/>
        <v>9</v>
      </c>
      <c r="G88" s="14">
        <f t="shared" si="4"/>
        <v>15</v>
      </c>
      <c r="H88" s="14">
        <f t="shared" si="5"/>
        <v>24</v>
      </c>
      <c r="I88" s="14">
        <f t="shared" si="6"/>
        <v>128</v>
      </c>
      <c r="J88" s="14">
        <f t="shared" si="7"/>
        <v>540</v>
      </c>
      <c r="K88" s="14">
        <f t="shared" si="8"/>
        <v>668</v>
      </c>
      <c r="M88" s="14">
        <f t="shared" si="9"/>
        <v>3</v>
      </c>
      <c r="N88" s="14">
        <f t="shared" si="10"/>
        <v>4</v>
      </c>
      <c r="O88" s="14">
        <v>7</v>
      </c>
      <c r="P88" s="14">
        <f t="shared" si="11"/>
        <v>19</v>
      </c>
      <c r="Q88" s="14">
        <f t="shared" si="12"/>
        <v>56</v>
      </c>
      <c r="R88" s="14">
        <v>75</v>
      </c>
      <c r="S88" s="14"/>
      <c r="T88" s="14">
        <f t="shared" si="13"/>
        <v>6</v>
      </c>
      <c r="U88" s="14">
        <f t="shared" si="13"/>
        <v>11</v>
      </c>
      <c r="V88" s="14">
        <v>17</v>
      </c>
      <c r="W88" s="14">
        <f t="shared" si="14"/>
        <v>109</v>
      </c>
      <c r="X88" s="14">
        <f t="shared" si="14"/>
        <v>484</v>
      </c>
      <c r="Y88" s="14">
        <v>593</v>
      </c>
      <c r="Z88" s="14"/>
      <c r="AA88" s="13">
        <f t="shared" si="20"/>
        <v>0.37584499999999998</v>
      </c>
      <c r="AB88" s="13">
        <f t="shared" si="20"/>
        <v>0.19117499999999998</v>
      </c>
      <c r="AC88" s="14"/>
      <c r="AD88" s="26">
        <f t="shared" si="21"/>
        <v>0.42971499999999996</v>
      </c>
      <c r="AE88" s="26">
        <f t="shared" si="21"/>
        <v>0.25284499999999999</v>
      </c>
      <c r="AF88" s="14"/>
      <c r="AG88" s="14"/>
      <c r="AH88" s="14"/>
    </row>
    <row r="89" spans="1:34" x14ac:dyDescent="0.35">
      <c r="A89" s="17">
        <v>2024</v>
      </c>
      <c r="B89" s="17">
        <v>8</v>
      </c>
      <c r="C89" s="18" t="str">
        <f t="shared" si="22"/>
        <v>202408</v>
      </c>
      <c r="D89" s="25">
        <v>29.52</v>
      </c>
      <c r="E89" s="84">
        <f t="shared" si="2"/>
        <v>45505</v>
      </c>
      <c r="F89" s="14">
        <f t="shared" si="3"/>
        <v>11</v>
      </c>
      <c r="G89" s="14">
        <f t="shared" si="4"/>
        <v>16</v>
      </c>
      <c r="H89" s="14">
        <f t="shared" si="5"/>
        <v>27</v>
      </c>
      <c r="I89" s="14">
        <f t="shared" si="6"/>
        <v>130</v>
      </c>
      <c r="J89" s="14">
        <f t="shared" si="7"/>
        <v>563</v>
      </c>
      <c r="K89" s="14">
        <f t="shared" si="8"/>
        <v>693</v>
      </c>
      <c r="M89" s="14">
        <f t="shared" si="9"/>
        <v>5</v>
      </c>
      <c r="N89" s="14">
        <f t="shared" si="10"/>
        <v>5</v>
      </c>
      <c r="O89" s="14">
        <v>10</v>
      </c>
      <c r="P89" s="14">
        <f t="shared" si="11"/>
        <v>20</v>
      </c>
      <c r="Q89" s="14">
        <f t="shared" si="12"/>
        <v>54</v>
      </c>
      <c r="R89" s="14">
        <v>74</v>
      </c>
      <c r="S89" s="14"/>
      <c r="T89" s="14">
        <f t="shared" si="13"/>
        <v>6</v>
      </c>
      <c r="U89" s="14">
        <f t="shared" si="13"/>
        <v>11</v>
      </c>
      <c r="V89" s="14">
        <v>17</v>
      </c>
      <c r="W89" s="14">
        <f t="shared" si="14"/>
        <v>110</v>
      </c>
      <c r="X89" s="14">
        <f t="shared" si="14"/>
        <v>509</v>
      </c>
      <c r="Y89" s="14">
        <v>619</v>
      </c>
      <c r="Z89" s="14"/>
      <c r="AA89" s="13">
        <f t="shared" si="20"/>
        <v>0.40159</v>
      </c>
      <c r="AB89" s="13">
        <f t="shared" si="20"/>
        <v>0.18791000000000002</v>
      </c>
      <c r="AC89" s="14"/>
      <c r="AD89" s="26">
        <f t="shared" si="21"/>
        <v>0.49589499999999997</v>
      </c>
      <c r="AE89" s="26">
        <f t="shared" si="21"/>
        <v>0.27375000000000005</v>
      </c>
      <c r="AF89" s="14"/>
      <c r="AG89" s="14"/>
      <c r="AH89" s="14"/>
    </row>
    <row r="90" spans="1:34" x14ac:dyDescent="0.35">
      <c r="A90" s="17">
        <v>2024</v>
      </c>
      <c r="B90" s="17">
        <v>9</v>
      </c>
      <c r="C90" s="18" t="str">
        <f t="shared" si="22"/>
        <v>202409</v>
      </c>
      <c r="D90" s="25">
        <v>30.57</v>
      </c>
      <c r="E90" s="84">
        <f t="shared" si="2"/>
        <v>45536</v>
      </c>
      <c r="F90" s="14">
        <f t="shared" si="3"/>
        <v>12</v>
      </c>
      <c r="G90" s="14">
        <f t="shared" si="4"/>
        <v>14</v>
      </c>
      <c r="H90" s="14">
        <f t="shared" si="5"/>
        <v>26</v>
      </c>
      <c r="I90" s="14">
        <f t="shared" si="6"/>
        <v>126</v>
      </c>
      <c r="J90" s="14">
        <f t="shared" si="7"/>
        <v>546</v>
      </c>
      <c r="K90" s="14">
        <f t="shared" si="8"/>
        <v>672</v>
      </c>
      <c r="M90" s="14">
        <f t="shared" si="9"/>
        <v>5</v>
      </c>
      <c r="N90" s="14">
        <f t="shared" si="10"/>
        <v>5</v>
      </c>
      <c r="O90" s="14">
        <v>10</v>
      </c>
      <c r="P90" s="14">
        <f t="shared" si="11"/>
        <v>21</v>
      </c>
      <c r="Q90" s="14">
        <f t="shared" si="12"/>
        <v>52</v>
      </c>
      <c r="R90" s="14">
        <v>73</v>
      </c>
      <c r="S90" s="14"/>
      <c r="T90" s="14">
        <f t="shared" si="13"/>
        <v>7</v>
      </c>
      <c r="U90" s="14">
        <f t="shared" si="13"/>
        <v>9</v>
      </c>
      <c r="V90" s="14">
        <v>16</v>
      </c>
      <c r="W90" s="14">
        <f t="shared" si="14"/>
        <v>105</v>
      </c>
      <c r="X90" s="14">
        <f t="shared" si="14"/>
        <v>494</v>
      </c>
      <c r="Y90" s="14">
        <v>599</v>
      </c>
      <c r="Z90" s="14"/>
      <c r="AA90" s="13">
        <f t="shared" ref="AA90:AB105" si="23">AA78</f>
        <v>0.44957000000000003</v>
      </c>
      <c r="AB90" s="13">
        <f t="shared" si="23"/>
        <v>0.187135</v>
      </c>
      <c r="AC90" s="14"/>
      <c r="AD90" s="26">
        <f t="shared" ref="AD90:AE105" si="24">AD78</f>
        <v>0.53357500000000002</v>
      </c>
      <c r="AE90" s="26">
        <f t="shared" si="24"/>
        <v>0.28311999999999998</v>
      </c>
      <c r="AF90" s="14"/>
      <c r="AG90" s="14"/>
      <c r="AH90" s="14"/>
    </row>
    <row r="91" spans="1:34" x14ac:dyDescent="0.35">
      <c r="A91" s="17">
        <v>2024</v>
      </c>
      <c r="B91" s="17">
        <v>10</v>
      </c>
      <c r="C91" s="18" t="str">
        <f t="shared" si="22"/>
        <v>202410</v>
      </c>
      <c r="D91" s="25">
        <v>29.63</v>
      </c>
      <c r="E91" s="84">
        <f t="shared" si="2"/>
        <v>45566</v>
      </c>
      <c r="F91" s="14">
        <f t="shared" si="3"/>
        <v>8</v>
      </c>
      <c r="G91" s="14">
        <f t="shared" si="4"/>
        <v>12</v>
      </c>
      <c r="H91" s="14">
        <f t="shared" si="5"/>
        <v>20</v>
      </c>
      <c r="I91" s="14">
        <f t="shared" si="6"/>
        <v>97</v>
      </c>
      <c r="J91" s="14">
        <f t="shared" si="7"/>
        <v>434</v>
      </c>
      <c r="K91" s="14">
        <f t="shared" si="8"/>
        <v>531</v>
      </c>
      <c r="M91" s="14">
        <f t="shared" si="9"/>
        <v>3</v>
      </c>
      <c r="N91" s="14">
        <f t="shared" si="10"/>
        <v>4</v>
      </c>
      <c r="O91" s="14">
        <v>7</v>
      </c>
      <c r="P91" s="14">
        <f t="shared" si="11"/>
        <v>17</v>
      </c>
      <c r="Q91" s="14">
        <f t="shared" si="12"/>
        <v>50</v>
      </c>
      <c r="R91" s="14">
        <v>67</v>
      </c>
      <c r="S91" s="14"/>
      <c r="T91" s="14">
        <f t="shared" si="13"/>
        <v>5</v>
      </c>
      <c r="U91" s="14">
        <f t="shared" si="13"/>
        <v>8</v>
      </c>
      <c r="V91" s="14">
        <v>13</v>
      </c>
      <c r="W91" s="14">
        <f t="shared" si="14"/>
        <v>80</v>
      </c>
      <c r="X91" s="14">
        <f t="shared" si="14"/>
        <v>384</v>
      </c>
      <c r="Y91" s="14">
        <v>464</v>
      </c>
      <c r="Z91" s="14"/>
      <c r="AA91" s="13">
        <f t="shared" si="23"/>
        <v>0.424705</v>
      </c>
      <c r="AB91" s="13">
        <f t="shared" si="23"/>
        <v>0.18253</v>
      </c>
      <c r="AC91" s="14"/>
      <c r="AD91" s="26">
        <f t="shared" si="24"/>
        <v>0.46382499999999999</v>
      </c>
      <c r="AE91" s="26">
        <f t="shared" si="24"/>
        <v>0.24984499999999998</v>
      </c>
      <c r="AF91" s="14"/>
      <c r="AG91" s="14"/>
      <c r="AH91" s="14"/>
    </row>
    <row r="92" spans="1:34" x14ac:dyDescent="0.35">
      <c r="A92" s="17">
        <v>2024</v>
      </c>
      <c r="B92" s="17">
        <v>11</v>
      </c>
      <c r="C92" s="18" t="str">
        <f t="shared" si="22"/>
        <v>202411</v>
      </c>
      <c r="D92" s="25">
        <v>30.18</v>
      </c>
      <c r="E92" s="84">
        <f t="shared" si="2"/>
        <v>45597</v>
      </c>
      <c r="F92" s="14">
        <f t="shared" si="3"/>
        <v>6</v>
      </c>
      <c r="G92" s="14">
        <f t="shared" si="4"/>
        <v>8</v>
      </c>
      <c r="H92" s="14">
        <f t="shared" si="5"/>
        <v>14</v>
      </c>
      <c r="I92" s="14">
        <f t="shared" si="6"/>
        <v>91</v>
      </c>
      <c r="J92" s="14">
        <f t="shared" si="7"/>
        <v>413</v>
      </c>
      <c r="K92" s="14">
        <f t="shared" si="8"/>
        <v>504</v>
      </c>
      <c r="M92" s="14">
        <f t="shared" si="9"/>
        <v>1</v>
      </c>
      <c r="N92" s="14">
        <f t="shared" si="10"/>
        <v>1</v>
      </c>
      <c r="O92" s="14">
        <v>2</v>
      </c>
      <c r="P92" s="14">
        <f t="shared" si="11"/>
        <v>14</v>
      </c>
      <c r="Q92" s="14">
        <f t="shared" si="12"/>
        <v>50</v>
      </c>
      <c r="R92" s="14">
        <v>64</v>
      </c>
      <c r="S92" s="14"/>
      <c r="T92" s="14">
        <f t="shared" si="13"/>
        <v>5</v>
      </c>
      <c r="U92" s="14">
        <f t="shared" si="13"/>
        <v>7</v>
      </c>
      <c r="V92" s="14">
        <v>12</v>
      </c>
      <c r="W92" s="14">
        <f t="shared" si="14"/>
        <v>77</v>
      </c>
      <c r="X92" s="14">
        <f t="shared" si="14"/>
        <v>363</v>
      </c>
      <c r="Y92" s="14">
        <v>440</v>
      </c>
      <c r="Z92" s="14"/>
      <c r="AA92" s="13">
        <f t="shared" si="23"/>
        <v>0.425705</v>
      </c>
      <c r="AB92" s="13">
        <f t="shared" si="23"/>
        <v>0.18074499999999999</v>
      </c>
      <c r="AC92" s="14"/>
      <c r="AD92" s="26">
        <f t="shared" si="24"/>
        <v>0.61753499999999995</v>
      </c>
      <c r="AE92" s="26">
        <f t="shared" si="24"/>
        <v>0.221695</v>
      </c>
      <c r="AF92" s="14"/>
      <c r="AG92" s="14"/>
      <c r="AH92" s="14"/>
    </row>
    <row r="93" spans="1:34" x14ac:dyDescent="0.35">
      <c r="A93" s="17">
        <v>2024</v>
      </c>
      <c r="B93" s="17">
        <v>12</v>
      </c>
      <c r="C93" s="18" t="str">
        <f t="shared" si="22"/>
        <v>202412</v>
      </c>
      <c r="D93" s="25">
        <v>33.1</v>
      </c>
      <c r="E93" s="84">
        <f t="shared" si="2"/>
        <v>45627</v>
      </c>
      <c r="F93" s="14">
        <f t="shared" si="3"/>
        <v>11</v>
      </c>
      <c r="G93" s="14">
        <f t="shared" si="4"/>
        <v>10</v>
      </c>
      <c r="H93" s="14">
        <f t="shared" si="5"/>
        <v>21</v>
      </c>
      <c r="I93" s="14">
        <f t="shared" si="6"/>
        <v>118</v>
      </c>
      <c r="J93" s="14">
        <f t="shared" si="7"/>
        <v>439</v>
      </c>
      <c r="K93" s="14">
        <f t="shared" si="8"/>
        <v>557</v>
      </c>
      <c r="M93" s="14">
        <f t="shared" si="9"/>
        <v>5</v>
      </c>
      <c r="N93" s="14">
        <f t="shared" si="10"/>
        <v>2</v>
      </c>
      <c r="O93" s="14">
        <v>7</v>
      </c>
      <c r="P93" s="14">
        <f t="shared" si="11"/>
        <v>19</v>
      </c>
      <c r="Q93" s="14">
        <f t="shared" si="12"/>
        <v>53</v>
      </c>
      <c r="R93" s="14">
        <v>72</v>
      </c>
      <c r="S93" s="14"/>
      <c r="T93" s="14">
        <f t="shared" si="13"/>
        <v>6</v>
      </c>
      <c r="U93" s="14">
        <f t="shared" si="13"/>
        <v>8</v>
      </c>
      <c r="V93" s="14">
        <v>14</v>
      </c>
      <c r="W93" s="14">
        <f t="shared" si="14"/>
        <v>99</v>
      </c>
      <c r="X93" s="14">
        <f t="shared" si="14"/>
        <v>386</v>
      </c>
      <c r="Y93" s="14">
        <v>485</v>
      </c>
      <c r="Z93" s="14"/>
      <c r="AA93" s="13">
        <f t="shared" si="23"/>
        <v>0.52251999999999998</v>
      </c>
      <c r="AB93" s="13">
        <f t="shared" si="23"/>
        <v>0.21182499999999999</v>
      </c>
      <c r="AC93" s="14"/>
      <c r="AD93" s="26">
        <f t="shared" si="24"/>
        <v>0.64563000000000004</v>
      </c>
      <c r="AE93" s="26">
        <f t="shared" si="24"/>
        <v>0.26919999999999999</v>
      </c>
      <c r="AF93" s="14"/>
      <c r="AG93" s="14"/>
      <c r="AH93" s="14"/>
    </row>
    <row r="94" spans="1:34" x14ac:dyDescent="0.35">
      <c r="A94" s="9">
        <v>2025</v>
      </c>
      <c r="B94" s="9">
        <v>1</v>
      </c>
      <c r="C94" s="10" t="str">
        <f t="shared" si="22"/>
        <v>202501</v>
      </c>
      <c r="D94" s="32">
        <v>32.380000000000003</v>
      </c>
      <c r="E94" s="84">
        <f t="shared" si="2"/>
        <v>45658</v>
      </c>
      <c r="F94" s="12">
        <f t="shared" si="3"/>
        <v>11</v>
      </c>
      <c r="G94" s="12">
        <f t="shared" si="4"/>
        <v>10</v>
      </c>
      <c r="H94" s="12">
        <f t="shared" si="5"/>
        <v>21</v>
      </c>
      <c r="I94" s="12">
        <f t="shared" si="6"/>
        <v>115</v>
      </c>
      <c r="J94" s="12">
        <f t="shared" si="7"/>
        <v>459</v>
      </c>
      <c r="K94" s="12">
        <f t="shared" si="8"/>
        <v>574</v>
      </c>
      <c r="L94" s="11"/>
      <c r="M94" s="12">
        <f t="shared" si="9"/>
        <v>3</v>
      </c>
      <c r="N94" s="12">
        <f t="shared" si="10"/>
        <v>3</v>
      </c>
      <c r="O94" s="12">
        <v>6</v>
      </c>
      <c r="P94" s="12">
        <f t="shared" si="11"/>
        <v>18</v>
      </c>
      <c r="Q94" s="12">
        <f t="shared" si="12"/>
        <v>31</v>
      </c>
      <c r="R94" s="12">
        <v>49</v>
      </c>
      <c r="S94" s="12"/>
      <c r="T94" s="12">
        <f t="shared" si="13"/>
        <v>8</v>
      </c>
      <c r="U94" s="12">
        <f t="shared" si="13"/>
        <v>7</v>
      </c>
      <c r="V94" s="12">
        <v>15</v>
      </c>
      <c r="W94" s="12">
        <f t="shared" si="14"/>
        <v>97</v>
      </c>
      <c r="X94" s="12">
        <f t="shared" si="14"/>
        <v>428</v>
      </c>
      <c r="Y94" s="12">
        <v>525</v>
      </c>
      <c r="Z94" s="12"/>
      <c r="AA94" s="31">
        <f t="shared" si="23"/>
        <v>0.51286999999999994</v>
      </c>
      <c r="AB94" s="31">
        <f t="shared" si="23"/>
        <v>0.20088</v>
      </c>
      <c r="AC94" s="12"/>
      <c r="AD94" s="35">
        <f t="shared" si="24"/>
        <v>0.43552999999999997</v>
      </c>
      <c r="AE94" s="35">
        <f t="shared" si="24"/>
        <v>0.36109000000000002</v>
      </c>
      <c r="AF94" s="12"/>
      <c r="AG94" s="12"/>
      <c r="AH94" s="12"/>
    </row>
    <row r="95" spans="1:34" x14ac:dyDescent="0.35">
      <c r="A95" s="9">
        <v>2025</v>
      </c>
      <c r="B95" s="9">
        <v>2</v>
      </c>
      <c r="C95" s="10" t="str">
        <f t="shared" si="22"/>
        <v>202502</v>
      </c>
      <c r="D95" s="32">
        <v>31.05</v>
      </c>
      <c r="E95" s="84">
        <f t="shared" si="2"/>
        <v>45689</v>
      </c>
      <c r="F95" s="12">
        <f t="shared" si="3"/>
        <v>9</v>
      </c>
      <c r="G95" s="12">
        <f t="shared" si="4"/>
        <v>10</v>
      </c>
      <c r="H95" s="12">
        <f t="shared" si="5"/>
        <v>19</v>
      </c>
      <c r="I95" s="12">
        <f t="shared" si="6"/>
        <v>108</v>
      </c>
      <c r="J95" s="12">
        <f t="shared" si="7"/>
        <v>461</v>
      </c>
      <c r="K95" s="12">
        <f t="shared" si="8"/>
        <v>569</v>
      </c>
      <c r="L95" s="11"/>
      <c r="M95" s="12">
        <f t="shared" si="9"/>
        <v>2</v>
      </c>
      <c r="N95" s="12">
        <f t="shared" si="10"/>
        <v>3</v>
      </c>
      <c r="O95" s="12">
        <v>5</v>
      </c>
      <c r="P95" s="12">
        <f t="shared" si="11"/>
        <v>18</v>
      </c>
      <c r="Q95" s="12">
        <f t="shared" si="12"/>
        <v>40</v>
      </c>
      <c r="R95" s="12">
        <v>58</v>
      </c>
      <c r="S95" s="12"/>
      <c r="T95" s="12">
        <f t="shared" si="13"/>
        <v>7</v>
      </c>
      <c r="U95" s="12">
        <f t="shared" si="13"/>
        <v>7</v>
      </c>
      <c r="V95" s="12">
        <v>14</v>
      </c>
      <c r="W95" s="12">
        <f t="shared" si="14"/>
        <v>90</v>
      </c>
      <c r="X95" s="12">
        <f t="shared" si="14"/>
        <v>421</v>
      </c>
      <c r="Y95" s="12">
        <v>511</v>
      </c>
      <c r="Z95" s="12"/>
      <c r="AA95" s="31">
        <f t="shared" si="23"/>
        <v>0.44971000000000005</v>
      </c>
      <c r="AB95" s="31">
        <f t="shared" si="23"/>
        <v>0.19036500000000001</v>
      </c>
      <c r="AC95" s="12"/>
      <c r="AD95" s="35">
        <f t="shared" si="24"/>
        <v>0.45522000000000001</v>
      </c>
      <c r="AE95" s="35">
        <f t="shared" si="24"/>
        <v>0.31761499999999998</v>
      </c>
      <c r="AF95" s="12"/>
      <c r="AG95" s="12"/>
      <c r="AH95" s="12"/>
    </row>
    <row r="96" spans="1:34" x14ac:dyDescent="0.35">
      <c r="A96" s="9">
        <v>2025</v>
      </c>
      <c r="B96" s="9">
        <v>3</v>
      </c>
      <c r="C96" s="10" t="str">
        <f t="shared" si="22"/>
        <v>202503</v>
      </c>
      <c r="D96" s="32">
        <v>30.05</v>
      </c>
      <c r="E96" s="84">
        <f t="shared" si="2"/>
        <v>45717</v>
      </c>
      <c r="F96" s="12">
        <f t="shared" si="3"/>
        <v>11</v>
      </c>
      <c r="G96" s="12">
        <f t="shared" si="4"/>
        <v>9</v>
      </c>
      <c r="H96" s="12">
        <f t="shared" si="5"/>
        <v>20</v>
      </c>
      <c r="I96" s="12">
        <f t="shared" si="6"/>
        <v>114</v>
      </c>
      <c r="J96" s="12">
        <f t="shared" si="7"/>
        <v>418</v>
      </c>
      <c r="K96" s="12">
        <f t="shared" si="8"/>
        <v>532</v>
      </c>
      <c r="L96" s="11"/>
      <c r="M96" s="12">
        <f t="shared" si="9"/>
        <v>5</v>
      </c>
      <c r="N96" s="12">
        <f t="shared" si="10"/>
        <v>2</v>
      </c>
      <c r="O96" s="12">
        <v>7</v>
      </c>
      <c r="P96" s="12">
        <f t="shared" si="11"/>
        <v>20</v>
      </c>
      <c r="Q96" s="12">
        <f t="shared" si="12"/>
        <v>38</v>
      </c>
      <c r="R96" s="12">
        <v>58</v>
      </c>
      <c r="S96" s="12"/>
      <c r="T96" s="12">
        <f t="shared" si="13"/>
        <v>6</v>
      </c>
      <c r="U96" s="12">
        <f t="shared" si="13"/>
        <v>7</v>
      </c>
      <c r="V96" s="12">
        <v>13</v>
      </c>
      <c r="W96" s="12">
        <f t="shared" si="14"/>
        <v>94</v>
      </c>
      <c r="X96" s="12">
        <f t="shared" si="14"/>
        <v>380</v>
      </c>
      <c r="Y96" s="12">
        <v>474</v>
      </c>
      <c r="Z96" s="12"/>
      <c r="AA96" s="31">
        <f t="shared" si="23"/>
        <v>0.52799499999999999</v>
      </c>
      <c r="AB96" s="31">
        <f t="shared" si="23"/>
        <v>0.21521499999999999</v>
      </c>
      <c r="AC96" s="12"/>
      <c r="AD96" s="35">
        <f t="shared" si="24"/>
        <v>0.66507000000000005</v>
      </c>
      <c r="AE96" s="35">
        <f t="shared" si="24"/>
        <v>0.33996499999999996</v>
      </c>
      <c r="AF96" s="12"/>
      <c r="AG96" s="12"/>
      <c r="AH96" s="12"/>
    </row>
    <row r="97" spans="1:34" x14ac:dyDescent="0.35">
      <c r="A97" s="9">
        <v>2025</v>
      </c>
      <c r="B97" s="9">
        <v>4</v>
      </c>
      <c r="C97" s="10" t="str">
        <f t="shared" si="22"/>
        <v>202504</v>
      </c>
      <c r="D97" s="32">
        <v>29.38</v>
      </c>
      <c r="E97" s="84">
        <f t="shared" si="2"/>
        <v>45748</v>
      </c>
      <c r="F97" s="12">
        <f t="shared" si="3"/>
        <v>11</v>
      </c>
      <c r="G97" s="12">
        <f t="shared" si="4"/>
        <v>8</v>
      </c>
      <c r="H97" s="12">
        <f t="shared" si="5"/>
        <v>19</v>
      </c>
      <c r="I97" s="12">
        <f t="shared" si="6"/>
        <v>112</v>
      </c>
      <c r="J97" s="12">
        <f t="shared" si="7"/>
        <v>371</v>
      </c>
      <c r="K97" s="12">
        <f t="shared" si="8"/>
        <v>483</v>
      </c>
      <c r="L97" s="11"/>
      <c r="M97" s="12">
        <f t="shared" si="9"/>
        <v>4</v>
      </c>
      <c r="N97" s="12">
        <f t="shared" si="10"/>
        <v>2</v>
      </c>
      <c r="O97" s="12">
        <v>6</v>
      </c>
      <c r="P97" s="12">
        <f t="shared" si="11"/>
        <v>18</v>
      </c>
      <c r="Q97" s="12">
        <f t="shared" si="12"/>
        <v>32</v>
      </c>
      <c r="R97" s="12">
        <v>50</v>
      </c>
      <c r="S97" s="12"/>
      <c r="T97" s="12">
        <f t="shared" si="13"/>
        <v>7</v>
      </c>
      <c r="U97" s="12">
        <f t="shared" si="13"/>
        <v>6</v>
      </c>
      <c r="V97" s="12">
        <v>13</v>
      </c>
      <c r="W97" s="12">
        <f t="shared" si="14"/>
        <v>94</v>
      </c>
      <c r="X97" s="12">
        <f t="shared" si="14"/>
        <v>339</v>
      </c>
      <c r="Y97" s="12">
        <v>433</v>
      </c>
      <c r="Z97" s="12"/>
      <c r="AA97" s="31">
        <f t="shared" si="23"/>
        <v>0.572075</v>
      </c>
      <c r="AB97" s="31">
        <f t="shared" si="23"/>
        <v>0.23205500000000001</v>
      </c>
      <c r="AC97" s="12"/>
      <c r="AD97" s="35">
        <f t="shared" si="24"/>
        <v>0.69337000000000004</v>
      </c>
      <c r="AE97" s="35">
        <f t="shared" si="24"/>
        <v>0.364755</v>
      </c>
      <c r="AF97" s="12"/>
      <c r="AG97" s="12"/>
      <c r="AH97" s="12"/>
    </row>
    <row r="98" spans="1:34" x14ac:dyDescent="0.35">
      <c r="A98" s="9">
        <v>2025</v>
      </c>
      <c r="B98" s="9">
        <v>5</v>
      </c>
      <c r="C98" s="10" t="str">
        <f t="shared" si="22"/>
        <v>202505</v>
      </c>
      <c r="D98" s="32">
        <v>29.71</v>
      </c>
      <c r="E98" s="84">
        <f t="shared" si="2"/>
        <v>45778</v>
      </c>
      <c r="F98" s="12">
        <f t="shared" si="3"/>
        <v>8</v>
      </c>
      <c r="G98" s="12">
        <f t="shared" si="4"/>
        <v>8</v>
      </c>
      <c r="H98" s="12">
        <f t="shared" si="5"/>
        <v>16</v>
      </c>
      <c r="I98" s="12">
        <f t="shared" si="6"/>
        <v>104</v>
      </c>
      <c r="J98" s="12">
        <f t="shared" si="7"/>
        <v>358</v>
      </c>
      <c r="K98" s="12">
        <f t="shared" si="8"/>
        <v>462</v>
      </c>
      <c r="L98" s="11"/>
      <c r="M98" s="12">
        <f t="shared" si="9"/>
        <v>2</v>
      </c>
      <c r="N98" s="12">
        <f t="shared" si="10"/>
        <v>2</v>
      </c>
      <c r="O98" s="12">
        <v>4</v>
      </c>
      <c r="P98" s="12">
        <f t="shared" si="11"/>
        <v>18</v>
      </c>
      <c r="Q98" s="12">
        <f t="shared" si="12"/>
        <v>38</v>
      </c>
      <c r="R98" s="12">
        <v>56</v>
      </c>
      <c r="S98" s="12"/>
      <c r="T98" s="12">
        <f t="shared" si="13"/>
        <v>6</v>
      </c>
      <c r="U98" s="12">
        <f t="shared" si="13"/>
        <v>6</v>
      </c>
      <c r="V98" s="12">
        <v>12</v>
      </c>
      <c r="W98" s="12">
        <f t="shared" si="14"/>
        <v>86</v>
      </c>
      <c r="X98" s="12">
        <f t="shared" si="14"/>
        <v>320</v>
      </c>
      <c r="Y98" s="12">
        <v>406</v>
      </c>
      <c r="Z98" s="12"/>
      <c r="AA98" s="31">
        <f t="shared" si="23"/>
        <v>0.52008999999999994</v>
      </c>
      <c r="AB98" s="31">
        <f t="shared" si="23"/>
        <v>0.22425499999999998</v>
      </c>
      <c r="AC98" s="12"/>
      <c r="AD98" s="35">
        <f t="shared" si="24"/>
        <v>0.51299499999999998</v>
      </c>
      <c r="AE98" s="35">
        <f t="shared" si="24"/>
        <v>0.31882500000000003</v>
      </c>
      <c r="AF98" s="12"/>
      <c r="AG98" s="12"/>
      <c r="AH98" s="12"/>
    </row>
    <row r="99" spans="1:34" x14ac:dyDescent="0.35">
      <c r="A99" s="9">
        <v>2025</v>
      </c>
      <c r="B99" s="9">
        <v>6</v>
      </c>
      <c r="C99" s="10" t="str">
        <f t="shared" si="22"/>
        <v>202506</v>
      </c>
      <c r="D99" s="32">
        <v>30.52</v>
      </c>
      <c r="E99" s="84">
        <f t="shared" si="2"/>
        <v>45809</v>
      </c>
      <c r="F99" s="12">
        <f t="shared" si="3"/>
        <v>12</v>
      </c>
      <c r="G99" s="12">
        <f t="shared" si="4"/>
        <v>12</v>
      </c>
      <c r="H99" s="12">
        <f t="shared" si="5"/>
        <v>24</v>
      </c>
      <c r="I99" s="12">
        <f t="shared" si="6"/>
        <v>115</v>
      </c>
      <c r="J99" s="12">
        <f t="shared" si="7"/>
        <v>443</v>
      </c>
      <c r="K99" s="12">
        <f t="shared" si="8"/>
        <v>558</v>
      </c>
      <c r="L99" s="11"/>
      <c r="M99" s="12">
        <f t="shared" si="9"/>
        <v>6</v>
      </c>
      <c r="N99" s="12">
        <f t="shared" si="10"/>
        <v>4</v>
      </c>
      <c r="O99" s="12">
        <v>10</v>
      </c>
      <c r="P99" s="12">
        <f t="shared" si="11"/>
        <v>19</v>
      </c>
      <c r="Q99" s="12">
        <f t="shared" si="12"/>
        <v>49</v>
      </c>
      <c r="R99" s="12">
        <v>68</v>
      </c>
      <c r="S99" s="12"/>
      <c r="T99" s="12">
        <f t="shared" si="13"/>
        <v>6</v>
      </c>
      <c r="U99" s="12">
        <f t="shared" si="13"/>
        <v>8</v>
      </c>
      <c r="V99" s="12">
        <v>14</v>
      </c>
      <c r="W99" s="12">
        <f t="shared" si="14"/>
        <v>96</v>
      </c>
      <c r="X99" s="12">
        <f t="shared" si="14"/>
        <v>394</v>
      </c>
      <c r="Y99" s="12">
        <v>490</v>
      </c>
      <c r="Z99" s="12"/>
      <c r="AA99" s="31">
        <f t="shared" si="23"/>
        <v>0.50649999999999995</v>
      </c>
      <c r="AB99" s="31">
        <f t="shared" si="23"/>
        <v>0.20666000000000001</v>
      </c>
      <c r="AC99" s="12"/>
      <c r="AD99" s="35">
        <f t="shared" si="24"/>
        <v>0.63061</v>
      </c>
      <c r="AE99" s="35">
        <f t="shared" si="24"/>
        <v>0.27395000000000003</v>
      </c>
      <c r="AF99" s="12"/>
      <c r="AG99" s="12"/>
      <c r="AH99" s="12"/>
    </row>
    <row r="100" spans="1:34" x14ac:dyDescent="0.35">
      <c r="A100" s="9">
        <v>2025</v>
      </c>
      <c r="B100" s="9">
        <v>7</v>
      </c>
      <c r="C100" s="10" t="str">
        <f t="shared" si="22"/>
        <v>202507</v>
      </c>
      <c r="D100" s="32">
        <v>30.67</v>
      </c>
      <c r="E100" s="84">
        <f t="shared" si="2"/>
        <v>45839</v>
      </c>
      <c r="F100" s="12">
        <f t="shared" si="3"/>
        <v>9</v>
      </c>
      <c r="G100" s="12">
        <f t="shared" si="4"/>
        <v>15</v>
      </c>
      <c r="H100" s="12">
        <f t="shared" si="5"/>
        <v>24</v>
      </c>
      <c r="I100" s="12">
        <f t="shared" si="6"/>
        <v>126</v>
      </c>
      <c r="J100" s="12">
        <f t="shared" si="7"/>
        <v>532</v>
      </c>
      <c r="K100" s="12">
        <f t="shared" si="8"/>
        <v>658</v>
      </c>
      <c r="L100" s="11"/>
      <c r="M100" s="12">
        <f t="shared" si="9"/>
        <v>3</v>
      </c>
      <c r="N100" s="12">
        <f t="shared" si="10"/>
        <v>4</v>
      </c>
      <c r="O100" s="12">
        <v>7</v>
      </c>
      <c r="P100" s="12">
        <f t="shared" si="11"/>
        <v>18</v>
      </c>
      <c r="Q100" s="12">
        <f t="shared" si="12"/>
        <v>55</v>
      </c>
      <c r="R100" s="12">
        <v>73</v>
      </c>
      <c r="S100" s="12"/>
      <c r="T100" s="12">
        <f t="shared" si="13"/>
        <v>6</v>
      </c>
      <c r="U100" s="12">
        <f t="shared" si="13"/>
        <v>11</v>
      </c>
      <c r="V100" s="12">
        <v>17</v>
      </c>
      <c r="W100" s="12">
        <f t="shared" si="14"/>
        <v>108</v>
      </c>
      <c r="X100" s="12">
        <f t="shared" si="14"/>
        <v>477</v>
      </c>
      <c r="Y100" s="12">
        <v>585</v>
      </c>
      <c r="Z100" s="12"/>
      <c r="AA100" s="31">
        <f t="shared" si="23"/>
        <v>0.37584499999999998</v>
      </c>
      <c r="AB100" s="31">
        <f t="shared" si="23"/>
        <v>0.19117499999999998</v>
      </c>
      <c r="AC100" s="12"/>
      <c r="AD100" s="35">
        <f t="shared" si="24"/>
        <v>0.42971499999999996</v>
      </c>
      <c r="AE100" s="35">
        <f t="shared" si="24"/>
        <v>0.25284499999999999</v>
      </c>
      <c r="AF100" s="12"/>
      <c r="AG100" s="12"/>
      <c r="AH100" s="12"/>
    </row>
    <row r="101" spans="1:34" x14ac:dyDescent="0.35">
      <c r="A101" s="9">
        <v>2025</v>
      </c>
      <c r="B101" s="9">
        <v>8</v>
      </c>
      <c r="C101" s="10" t="str">
        <f t="shared" si="22"/>
        <v>202508</v>
      </c>
      <c r="D101" s="32">
        <v>29.48</v>
      </c>
      <c r="E101" s="84">
        <f t="shared" si="2"/>
        <v>45870</v>
      </c>
      <c r="F101" s="12">
        <f t="shared" si="3"/>
        <v>11</v>
      </c>
      <c r="G101" s="12">
        <f t="shared" si="4"/>
        <v>16</v>
      </c>
      <c r="H101" s="12">
        <f t="shared" si="5"/>
        <v>27</v>
      </c>
      <c r="I101" s="12">
        <f t="shared" si="6"/>
        <v>128</v>
      </c>
      <c r="J101" s="12">
        <f t="shared" si="7"/>
        <v>555</v>
      </c>
      <c r="K101" s="12">
        <f t="shared" si="8"/>
        <v>683</v>
      </c>
      <c r="L101" s="11"/>
      <c r="M101" s="12">
        <f t="shared" si="9"/>
        <v>5</v>
      </c>
      <c r="N101" s="12">
        <f t="shared" si="10"/>
        <v>5</v>
      </c>
      <c r="O101" s="12">
        <v>10</v>
      </c>
      <c r="P101" s="12">
        <f t="shared" si="11"/>
        <v>19</v>
      </c>
      <c r="Q101" s="12">
        <f t="shared" si="12"/>
        <v>51</v>
      </c>
      <c r="R101" s="12">
        <v>70</v>
      </c>
      <c r="S101" s="12"/>
      <c r="T101" s="12">
        <f t="shared" si="13"/>
        <v>6</v>
      </c>
      <c r="U101" s="12">
        <f t="shared" si="13"/>
        <v>11</v>
      </c>
      <c r="V101" s="12">
        <v>17</v>
      </c>
      <c r="W101" s="12">
        <f t="shared" si="14"/>
        <v>109</v>
      </c>
      <c r="X101" s="12">
        <f t="shared" si="14"/>
        <v>504</v>
      </c>
      <c r="Y101" s="12">
        <v>613</v>
      </c>
      <c r="Z101" s="12"/>
      <c r="AA101" s="31">
        <f t="shared" si="23"/>
        <v>0.40159</v>
      </c>
      <c r="AB101" s="31">
        <f t="shared" si="23"/>
        <v>0.18791000000000002</v>
      </c>
      <c r="AC101" s="12"/>
      <c r="AD101" s="35">
        <f t="shared" si="24"/>
        <v>0.49589499999999997</v>
      </c>
      <c r="AE101" s="35">
        <f t="shared" si="24"/>
        <v>0.27375000000000005</v>
      </c>
      <c r="AF101" s="12"/>
      <c r="AG101" s="12"/>
      <c r="AH101" s="12"/>
    </row>
    <row r="102" spans="1:34" x14ac:dyDescent="0.35">
      <c r="A102" s="9">
        <v>2025</v>
      </c>
      <c r="B102" s="9">
        <v>9</v>
      </c>
      <c r="C102" s="10" t="str">
        <f t="shared" si="22"/>
        <v>202509</v>
      </c>
      <c r="D102" s="32">
        <v>30.86</v>
      </c>
      <c r="E102" s="84">
        <f t="shared" si="2"/>
        <v>45901</v>
      </c>
      <c r="F102" s="12">
        <f t="shared" si="3"/>
        <v>12</v>
      </c>
      <c r="G102" s="12">
        <f t="shared" si="4"/>
        <v>14</v>
      </c>
      <c r="H102" s="12">
        <f t="shared" si="5"/>
        <v>26</v>
      </c>
      <c r="I102" s="12">
        <f t="shared" si="6"/>
        <v>124</v>
      </c>
      <c r="J102" s="12">
        <f t="shared" si="7"/>
        <v>540</v>
      </c>
      <c r="K102" s="12">
        <f t="shared" si="8"/>
        <v>664</v>
      </c>
      <c r="L102" s="11"/>
      <c r="M102" s="12">
        <f t="shared" si="9"/>
        <v>5</v>
      </c>
      <c r="N102" s="12">
        <f t="shared" si="10"/>
        <v>5</v>
      </c>
      <c r="O102" s="12">
        <v>10</v>
      </c>
      <c r="P102" s="12">
        <f t="shared" si="11"/>
        <v>21</v>
      </c>
      <c r="Q102" s="12">
        <f t="shared" si="12"/>
        <v>53</v>
      </c>
      <c r="R102" s="12">
        <v>74</v>
      </c>
      <c r="S102" s="12"/>
      <c r="T102" s="12">
        <f t="shared" si="13"/>
        <v>7</v>
      </c>
      <c r="U102" s="12">
        <f t="shared" si="13"/>
        <v>9</v>
      </c>
      <c r="V102" s="12">
        <v>16</v>
      </c>
      <c r="W102" s="12">
        <f t="shared" si="14"/>
        <v>103</v>
      </c>
      <c r="X102" s="12">
        <f t="shared" si="14"/>
        <v>487</v>
      </c>
      <c r="Y102" s="12">
        <v>590</v>
      </c>
      <c r="Z102" s="12"/>
      <c r="AA102" s="31">
        <f t="shared" si="23"/>
        <v>0.44957000000000003</v>
      </c>
      <c r="AB102" s="31">
        <f t="shared" si="23"/>
        <v>0.187135</v>
      </c>
      <c r="AC102" s="12"/>
      <c r="AD102" s="35">
        <f t="shared" si="24"/>
        <v>0.53357500000000002</v>
      </c>
      <c r="AE102" s="35">
        <f t="shared" si="24"/>
        <v>0.28311999999999998</v>
      </c>
      <c r="AF102" s="12"/>
      <c r="AG102" s="12"/>
      <c r="AH102" s="12"/>
    </row>
    <row r="103" spans="1:34" x14ac:dyDescent="0.35">
      <c r="A103" s="9">
        <v>2025</v>
      </c>
      <c r="B103" s="9">
        <v>10</v>
      </c>
      <c r="C103" s="10" t="str">
        <f t="shared" si="22"/>
        <v>202510</v>
      </c>
      <c r="D103" s="32">
        <v>29.48</v>
      </c>
      <c r="E103" s="84">
        <f t="shared" si="2"/>
        <v>45931</v>
      </c>
      <c r="F103" s="12">
        <f t="shared" si="3"/>
        <v>8</v>
      </c>
      <c r="G103" s="12">
        <f t="shared" si="4"/>
        <v>11</v>
      </c>
      <c r="H103" s="12">
        <f t="shared" si="5"/>
        <v>19</v>
      </c>
      <c r="I103" s="12">
        <f t="shared" si="6"/>
        <v>95</v>
      </c>
      <c r="J103" s="12">
        <f t="shared" si="7"/>
        <v>427</v>
      </c>
      <c r="K103" s="12">
        <f t="shared" si="8"/>
        <v>522</v>
      </c>
      <c r="L103" s="11"/>
      <c r="M103" s="12">
        <f t="shared" si="9"/>
        <v>3</v>
      </c>
      <c r="N103" s="12">
        <f t="shared" si="10"/>
        <v>3</v>
      </c>
      <c r="O103" s="12">
        <v>6</v>
      </c>
      <c r="P103" s="12">
        <f t="shared" si="11"/>
        <v>16</v>
      </c>
      <c r="Q103" s="12">
        <f t="shared" si="12"/>
        <v>48</v>
      </c>
      <c r="R103" s="12">
        <v>64</v>
      </c>
      <c r="S103" s="12"/>
      <c r="T103" s="12">
        <f t="shared" si="13"/>
        <v>5</v>
      </c>
      <c r="U103" s="12">
        <f t="shared" si="13"/>
        <v>8</v>
      </c>
      <c r="V103" s="12">
        <v>13</v>
      </c>
      <c r="W103" s="12">
        <f t="shared" si="14"/>
        <v>79</v>
      </c>
      <c r="X103" s="12">
        <f t="shared" si="14"/>
        <v>379</v>
      </c>
      <c r="Y103" s="12">
        <v>458</v>
      </c>
      <c r="Z103" s="12"/>
      <c r="AA103" s="31">
        <f t="shared" si="23"/>
        <v>0.424705</v>
      </c>
      <c r="AB103" s="31">
        <f t="shared" si="23"/>
        <v>0.18253</v>
      </c>
      <c r="AC103" s="12"/>
      <c r="AD103" s="35">
        <f t="shared" si="24"/>
        <v>0.46382499999999999</v>
      </c>
      <c r="AE103" s="35">
        <f t="shared" si="24"/>
        <v>0.24984499999999998</v>
      </c>
      <c r="AF103" s="12"/>
      <c r="AG103" s="12"/>
      <c r="AH103" s="12"/>
    </row>
    <row r="104" spans="1:34" x14ac:dyDescent="0.35">
      <c r="A104" s="9">
        <v>2025</v>
      </c>
      <c r="B104" s="9">
        <v>11</v>
      </c>
      <c r="C104" s="10" t="str">
        <f t="shared" si="22"/>
        <v>202511</v>
      </c>
      <c r="D104" s="32">
        <v>30.47</v>
      </c>
      <c r="E104" s="84">
        <f t="shared" si="2"/>
        <v>45962</v>
      </c>
      <c r="F104" s="12">
        <f t="shared" si="3"/>
        <v>6</v>
      </c>
      <c r="G104" s="12">
        <f t="shared" si="4"/>
        <v>8</v>
      </c>
      <c r="H104" s="12">
        <f t="shared" si="5"/>
        <v>14</v>
      </c>
      <c r="I104" s="12">
        <f t="shared" si="6"/>
        <v>90</v>
      </c>
      <c r="J104" s="12">
        <f t="shared" si="7"/>
        <v>408</v>
      </c>
      <c r="K104" s="12">
        <f t="shared" si="8"/>
        <v>498</v>
      </c>
      <c r="L104" s="11"/>
      <c r="M104" s="12">
        <f t="shared" si="9"/>
        <v>1</v>
      </c>
      <c r="N104" s="12">
        <f t="shared" si="10"/>
        <v>1</v>
      </c>
      <c r="O104" s="12">
        <v>2</v>
      </c>
      <c r="P104" s="12">
        <f t="shared" si="11"/>
        <v>14</v>
      </c>
      <c r="Q104" s="12">
        <f t="shared" si="12"/>
        <v>50</v>
      </c>
      <c r="R104" s="12">
        <v>64</v>
      </c>
      <c r="S104" s="12"/>
      <c r="T104" s="12">
        <f t="shared" si="13"/>
        <v>5</v>
      </c>
      <c r="U104" s="12">
        <f t="shared" si="13"/>
        <v>7</v>
      </c>
      <c r="V104" s="12">
        <v>12</v>
      </c>
      <c r="W104" s="12">
        <f t="shared" si="14"/>
        <v>76</v>
      </c>
      <c r="X104" s="12">
        <f t="shared" si="14"/>
        <v>358</v>
      </c>
      <c r="Y104" s="12">
        <v>434</v>
      </c>
      <c r="Z104" s="12"/>
      <c r="AA104" s="31">
        <f t="shared" si="23"/>
        <v>0.425705</v>
      </c>
      <c r="AB104" s="31">
        <f t="shared" si="23"/>
        <v>0.18074499999999999</v>
      </c>
      <c r="AC104" s="12"/>
      <c r="AD104" s="35">
        <f t="shared" si="24"/>
        <v>0.61753499999999995</v>
      </c>
      <c r="AE104" s="35">
        <f t="shared" si="24"/>
        <v>0.221695</v>
      </c>
      <c r="AF104" s="12"/>
      <c r="AG104" s="12"/>
      <c r="AH104" s="12"/>
    </row>
    <row r="105" spans="1:34" x14ac:dyDescent="0.35">
      <c r="A105" s="9">
        <v>2025</v>
      </c>
      <c r="B105" s="9">
        <v>12</v>
      </c>
      <c r="C105" s="10" t="str">
        <f t="shared" si="22"/>
        <v>202512</v>
      </c>
      <c r="D105" s="32">
        <v>32.03</v>
      </c>
      <c r="E105" s="84">
        <f t="shared" si="2"/>
        <v>45992</v>
      </c>
      <c r="F105" s="12">
        <f t="shared" si="3"/>
        <v>11</v>
      </c>
      <c r="G105" s="12">
        <f t="shared" si="4"/>
        <v>10</v>
      </c>
      <c r="H105" s="12">
        <f t="shared" si="5"/>
        <v>21</v>
      </c>
      <c r="I105" s="12">
        <f t="shared" si="6"/>
        <v>115</v>
      </c>
      <c r="J105" s="12">
        <f t="shared" si="7"/>
        <v>430</v>
      </c>
      <c r="K105" s="12">
        <f t="shared" si="8"/>
        <v>545</v>
      </c>
      <c r="L105" s="11"/>
      <c r="M105" s="12">
        <f t="shared" si="9"/>
        <v>5</v>
      </c>
      <c r="N105" s="12">
        <f t="shared" si="10"/>
        <v>2</v>
      </c>
      <c r="O105" s="12">
        <v>7</v>
      </c>
      <c r="P105" s="12">
        <f t="shared" si="11"/>
        <v>17</v>
      </c>
      <c r="Q105" s="12">
        <f t="shared" si="12"/>
        <v>48</v>
      </c>
      <c r="R105" s="12">
        <v>65</v>
      </c>
      <c r="S105" s="12"/>
      <c r="T105" s="12">
        <f t="shared" si="13"/>
        <v>6</v>
      </c>
      <c r="U105" s="12">
        <f t="shared" si="13"/>
        <v>8</v>
      </c>
      <c r="V105" s="12">
        <v>14</v>
      </c>
      <c r="W105" s="12">
        <f t="shared" si="14"/>
        <v>98</v>
      </c>
      <c r="X105" s="12">
        <f t="shared" si="14"/>
        <v>382</v>
      </c>
      <c r="Y105" s="12">
        <v>480</v>
      </c>
      <c r="Z105" s="12"/>
      <c r="AA105" s="31">
        <f t="shared" si="23"/>
        <v>0.52251999999999998</v>
      </c>
      <c r="AB105" s="31">
        <f t="shared" si="23"/>
        <v>0.21182499999999999</v>
      </c>
      <c r="AC105" s="12"/>
      <c r="AD105" s="35">
        <f t="shared" si="24"/>
        <v>0.64563000000000004</v>
      </c>
      <c r="AE105" s="35">
        <f t="shared" si="24"/>
        <v>0.26919999999999999</v>
      </c>
      <c r="AF105" s="12"/>
      <c r="AG105" s="12"/>
      <c r="AH105" s="12"/>
    </row>
    <row r="106" spans="1:34" x14ac:dyDescent="0.35">
      <c r="A106" s="17">
        <v>2026</v>
      </c>
      <c r="B106" s="17">
        <v>1</v>
      </c>
      <c r="C106" s="18" t="str">
        <f t="shared" si="22"/>
        <v>202601</v>
      </c>
      <c r="D106" s="25">
        <v>31.83</v>
      </c>
      <c r="E106" s="84">
        <f t="shared" si="2"/>
        <v>46023</v>
      </c>
      <c r="F106" s="14">
        <f t="shared" si="3"/>
        <v>10</v>
      </c>
      <c r="G106" s="14">
        <f t="shared" si="4"/>
        <v>10</v>
      </c>
      <c r="H106" s="14">
        <f t="shared" si="5"/>
        <v>20</v>
      </c>
      <c r="I106" s="14">
        <f t="shared" si="6"/>
        <v>113</v>
      </c>
      <c r="J106" s="14">
        <f t="shared" si="7"/>
        <v>451</v>
      </c>
      <c r="K106" s="14">
        <f t="shared" si="8"/>
        <v>564</v>
      </c>
      <c r="M106" s="14">
        <f t="shared" si="9"/>
        <v>2</v>
      </c>
      <c r="N106" s="14">
        <f t="shared" si="10"/>
        <v>3</v>
      </c>
      <c r="O106" s="14">
        <v>5</v>
      </c>
      <c r="P106" s="14">
        <f t="shared" si="11"/>
        <v>16</v>
      </c>
      <c r="Q106" s="14">
        <f t="shared" si="12"/>
        <v>27</v>
      </c>
      <c r="R106" s="14">
        <v>43</v>
      </c>
      <c r="S106" s="14"/>
      <c r="T106" s="14">
        <f t="shared" si="13"/>
        <v>8</v>
      </c>
      <c r="U106" s="14">
        <f t="shared" si="13"/>
        <v>7</v>
      </c>
      <c r="V106" s="14">
        <v>15</v>
      </c>
      <c r="W106" s="14">
        <f t="shared" si="14"/>
        <v>97</v>
      </c>
      <c r="X106" s="14">
        <f t="shared" si="14"/>
        <v>424</v>
      </c>
      <c r="Y106" s="14">
        <v>521</v>
      </c>
      <c r="Z106" s="14"/>
      <c r="AA106" s="13">
        <f t="shared" ref="AA106:AB121" si="25">AA94</f>
        <v>0.51286999999999994</v>
      </c>
      <c r="AB106" s="13">
        <f t="shared" si="25"/>
        <v>0.20088</v>
      </c>
      <c r="AC106" s="14"/>
      <c r="AD106" s="26">
        <f t="shared" ref="AD106:AE121" si="26">AD94</f>
        <v>0.43552999999999997</v>
      </c>
      <c r="AE106" s="26">
        <f t="shared" si="26"/>
        <v>0.36109000000000002</v>
      </c>
      <c r="AF106" s="14"/>
      <c r="AG106" s="14"/>
      <c r="AH106" s="14"/>
    </row>
    <row r="107" spans="1:34" x14ac:dyDescent="0.35">
      <c r="A107" s="17">
        <v>2026</v>
      </c>
      <c r="B107" s="17">
        <v>2</v>
      </c>
      <c r="C107" s="18" t="str">
        <f t="shared" si="22"/>
        <v>202602</v>
      </c>
      <c r="D107" s="25">
        <v>30.95</v>
      </c>
      <c r="E107" s="84">
        <f t="shared" si="2"/>
        <v>46054</v>
      </c>
      <c r="F107" s="14">
        <f t="shared" si="3"/>
        <v>9</v>
      </c>
      <c r="G107" s="14">
        <f t="shared" si="4"/>
        <v>10</v>
      </c>
      <c r="H107" s="14">
        <f t="shared" si="5"/>
        <v>19</v>
      </c>
      <c r="I107" s="14">
        <f t="shared" si="6"/>
        <v>107</v>
      </c>
      <c r="J107" s="14">
        <f t="shared" si="7"/>
        <v>454</v>
      </c>
      <c r="K107" s="14">
        <f t="shared" si="8"/>
        <v>561</v>
      </c>
      <c r="M107" s="14">
        <f t="shared" si="9"/>
        <v>2</v>
      </c>
      <c r="N107" s="14">
        <f t="shared" si="10"/>
        <v>3</v>
      </c>
      <c r="O107" s="14">
        <v>5</v>
      </c>
      <c r="P107" s="14">
        <f t="shared" si="11"/>
        <v>17</v>
      </c>
      <c r="Q107" s="14">
        <f t="shared" si="12"/>
        <v>37</v>
      </c>
      <c r="R107" s="14">
        <v>54</v>
      </c>
      <c r="S107" s="14"/>
      <c r="T107" s="14">
        <f t="shared" si="13"/>
        <v>7</v>
      </c>
      <c r="U107" s="14">
        <f t="shared" si="13"/>
        <v>7</v>
      </c>
      <c r="V107" s="14">
        <v>14</v>
      </c>
      <c r="W107" s="14">
        <f t="shared" si="14"/>
        <v>90</v>
      </c>
      <c r="X107" s="14">
        <f t="shared" si="14"/>
        <v>417</v>
      </c>
      <c r="Y107" s="14">
        <v>507</v>
      </c>
      <c r="Z107" s="14"/>
      <c r="AA107" s="13">
        <f t="shared" si="25"/>
        <v>0.44971000000000005</v>
      </c>
      <c r="AB107" s="13">
        <f t="shared" si="25"/>
        <v>0.19036500000000001</v>
      </c>
      <c r="AC107" s="14"/>
      <c r="AD107" s="26">
        <f t="shared" si="26"/>
        <v>0.45522000000000001</v>
      </c>
      <c r="AE107" s="26">
        <f t="shared" si="26"/>
        <v>0.31761499999999998</v>
      </c>
      <c r="AF107" s="14"/>
      <c r="AG107" s="14"/>
      <c r="AH107" s="14"/>
    </row>
    <row r="108" spans="1:34" x14ac:dyDescent="0.35">
      <c r="A108" s="17">
        <v>2026</v>
      </c>
      <c r="B108" s="17">
        <v>3</v>
      </c>
      <c r="C108" s="18" t="str">
        <f t="shared" si="22"/>
        <v>202603</v>
      </c>
      <c r="D108" s="25">
        <v>30</v>
      </c>
      <c r="E108" s="84">
        <f t="shared" si="2"/>
        <v>46082</v>
      </c>
      <c r="F108" s="14">
        <f t="shared" si="3"/>
        <v>11</v>
      </c>
      <c r="G108" s="14">
        <f t="shared" si="4"/>
        <v>9</v>
      </c>
      <c r="H108" s="14">
        <f t="shared" si="5"/>
        <v>20</v>
      </c>
      <c r="I108" s="14">
        <f t="shared" si="6"/>
        <v>113</v>
      </c>
      <c r="J108" s="14">
        <f t="shared" si="7"/>
        <v>412</v>
      </c>
      <c r="K108" s="14">
        <f t="shared" si="8"/>
        <v>525</v>
      </c>
      <c r="M108" s="14">
        <f t="shared" si="9"/>
        <v>5</v>
      </c>
      <c r="N108" s="14">
        <f t="shared" si="10"/>
        <v>2</v>
      </c>
      <c r="O108" s="14">
        <v>7</v>
      </c>
      <c r="P108" s="14">
        <f t="shared" si="11"/>
        <v>19</v>
      </c>
      <c r="Q108" s="14">
        <f t="shared" si="12"/>
        <v>36</v>
      </c>
      <c r="R108" s="14">
        <v>55</v>
      </c>
      <c r="S108" s="14"/>
      <c r="T108" s="14">
        <f t="shared" si="13"/>
        <v>6</v>
      </c>
      <c r="U108" s="14">
        <f t="shared" si="13"/>
        <v>7</v>
      </c>
      <c r="V108" s="14">
        <v>13</v>
      </c>
      <c r="W108" s="14">
        <f t="shared" si="14"/>
        <v>94</v>
      </c>
      <c r="X108" s="14">
        <f t="shared" si="14"/>
        <v>376</v>
      </c>
      <c r="Y108" s="14">
        <v>470</v>
      </c>
      <c r="Z108" s="14"/>
      <c r="AA108" s="13">
        <f t="shared" si="25"/>
        <v>0.52799499999999999</v>
      </c>
      <c r="AB108" s="13">
        <f t="shared" si="25"/>
        <v>0.21521499999999999</v>
      </c>
      <c r="AC108" s="14"/>
      <c r="AD108" s="26">
        <f t="shared" si="26"/>
        <v>0.66507000000000005</v>
      </c>
      <c r="AE108" s="26">
        <f t="shared" si="26"/>
        <v>0.33996499999999996</v>
      </c>
      <c r="AF108" s="14"/>
      <c r="AG108" s="14"/>
      <c r="AH108" s="14"/>
    </row>
    <row r="109" spans="1:34" x14ac:dyDescent="0.35">
      <c r="A109" s="17">
        <v>2026</v>
      </c>
      <c r="B109" s="17">
        <v>4</v>
      </c>
      <c r="C109" s="18" t="str">
        <f t="shared" si="22"/>
        <v>202604</v>
      </c>
      <c r="D109" s="25">
        <v>29.38</v>
      </c>
      <c r="E109" s="84">
        <f t="shared" si="2"/>
        <v>46113</v>
      </c>
      <c r="F109" s="14">
        <f t="shared" si="3"/>
        <v>11</v>
      </c>
      <c r="G109" s="14">
        <f t="shared" si="4"/>
        <v>8</v>
      </c>
      <c r="H109" s="14">
        <f t="shared" si="5"/>
        <v>19</v>
      </c>
      <c r="I109" s="14">
        <f t="shared" si="6"/>
        <v>111</v>
      </c>
      <c r="J109" s="14">
        <f t="shared" si="7"/>
        <v>368</v>
      </c>
      <c r="K109" s="14">
        <f t="shared" si="8"/>
        <v>479</v>
      </c>
      <c r="M109" s="14">
        <f t="shared" si="9"/>
        <v>4</v>
      </c>
      <c r="N109" s="14">
        <f t="shared" si="10"/>
        <v>2</v>
      </c>
      <c r="O109" s="14">
        <v>6</v>
      </c>
      <c r="P109" s="14">
        <f t="shared" si="11"/>
        <v>18</v>
      </c>
      <c r="Q109" s="14">
        <f t="shared" si="12"/>
        <v>31</v>
      </c>
      <c r="R109" s="14">
        <v>49</v>
      </c>
      <c r="S109" s="14"/>
      <c r="T109" s="14">
        <f t="shared" si="13"/>
        <v>7</v>
      </c>
      <c r="U109" s="14">
        <f t="shared" si="13"/>
        <v>6</v>
      </c>
      <c r="V109" s="14">
        <v>13</v>
      </c>
      <c r="W109" s="14">
        <f t="shared" si="14"/>
        <v>93</v>
      </c>
      <c r="X109" s="14">
        <f t="shared" si="14"/>
        <v>337</v>
      </c>
      <c r="Y109" s="14">
        <v>430</v>
      </c>
      <c r="Z109" s="14"/>
      <c r="AA109" s="13">
        <f t="shared" si="25"/>
        <v>0.572075</v>
      </c>
      <c r="AB109" s="13">
        <f t="shared" si="25"/>
        <v>0.23205500000000001</v>
      </c>
      <c r="AC109" s="14"/>
      <c r="AD109" s="26">
        <f t="shared" si="26"/>
        <v>0.69337000000000004</v>
      </c>
      <c r="AE109" s="26">
        <f t="shared" si="26"/>
        <v>0.364755</v>
      </c>
      <c r="AF109" s="14"/>
      <c r="AG109" s="14"/>
      <c r="AH109" s="14"/>
    </row>
    <row r="110" spans="1:34" x14ac:dyDescent="0.35">
      <c r="A110" s="17">
        <v>2026</v>
      </c>
      <c r="B110" s="17">
        <v>5</v>
      </c>
      <c r="C110" s="18" t="str">
        <f t="shared" si="22"/>
        <v>202605</v>
      </c>
      <c r="D110" s="25">
        <v>29.86</v>
      </c>
      <c r="E110" s="84">
        <f t="shared" si="2"/>
        <v>46143</v>
      </c>
      <c r="F110" s="14">
        <f t="shared" si="3"/>
        <v>8</v>
      </c>
      <c r="G110" s="14">
        <f t="shared" si="4"/>
        <v>8</v>
      </c>
      <c r="H110" s="14">
        <f t="shared" si="5"/>
        <v>16</v>
      </c>
      <c r="I110" s="14">
        <f t="shared" si="6"/>
        <v>103</v>
      </c>
      <c r="J110" s="14">
        <f t="shared" si="7"/>
        <v>356</v>
      </c>
      <c r="K110" s="14">
        <f t="shared" si="8"/>
        <v>459</v>
      </c>
      <c r="M110" s="14">
        <f t="shared" si="9"/>
        <v>2</v>
      </c>
      <c r="N110" s="14">
        <f t="shared" si="10"/>
        <v>2</v>
      </c>
      <c r="O110" s="14">
        <v>4</v>
      </c>
      <c r="P110" s="14">
        <f t="shared" si="11"/>
        <v>18</v>
      </c>
      <c r="Q110" s="14">
        <f t="shared" si="12"/>
        <v>38</v>
      </c>
      <c r="R110" s="14">
        <v>56</v>
      </c>
      <c r="S110" s="14"/>
      <c r="T110" s="14">
        <f t="shared" si="13"/>
        <v>6</v>
      </c>
      <c r="U110" s="14">
        <f t="shared" si="13"/>
        <v>6</v>
      </c>
      <c r="V110" s="14">
        <v>12</v>
      </c>
      <c r="W110" s="14">
        <f t="shared" si="14"/>
        <v>85</v>
      </c>
      <c r="X110" s="14">
        <f t="shared" si="14"/>
        <v>318</v>
      </c>
      <c r="Y110" s="14">
        <v>403</v>
      </c>
      <c r="Z110" s="14"/>
      <c r="AA110" s="13">
        <f t="shared" si="25"/>
        <v>0.52008999999999994</v>
      </c>
      <c r="AB110" s="13">
        <f t="shared" si="25"/>
        <v>0.22425499999999998</v>
      </c>
      <c r="AC110" s="14"/>
      <c r="AD110" s="26">
        <f t="shared" si="26"/>
        <v>0.51299499999999998</v>
      </c>
      <c r="AE110" s="26">
        <f t="shared" si="26"/>
        <v>0.31882500000000003</v>
      </c>
      <c r="AF110" s="14"/>
      <c r="AG110" s="14"/>
      <c r="AH110" s="14"/>
    </row>
    <row r="111" spans="1:34" x14ac:dyDescent="0.35">
      <c r="A111" s="17">
        <v>2026</v>
      </c>
      <c r="B111" s="17">
        <v>6</v>
      </c>
      <c r="C111" s="18" t="str">
        <f t="shared" si="22"/>
        <v>202606</v>
      </c>
      <c r="D111" s="25">
        <v>30.38</v>
      </c>
      <c r="E111" s="84">
        <f t="shared" ref="E111:E129" si="27">DATE(A111,B111,$B$46)</f>
        <v>46174</v>
      </c>
      <c r="F111" s="14">
        <f t="shared" ref="F111:F129" si="28">ROUND(H111*AA111,0)</f>
        <v>12</v>
      </c>
      <c r="G111" s="14">
        <f t="shared" ref="G111:G129" si="29">H111-F111</f>
        <v>12</v>
      </c>
      <c r="H111" s="14">
        <f t="shared" ref="H111:H129" si="30">O111+V111</f>
        <v>24</v>
      </c>
      <c r="I111" s="14">
        <f t="shared" ref="I111:I129" si="31">ROUND(K111*AB111,0)</f>
        <v>115</v>
      </c>
      <c r="J111" s="14">
        <f t="shared" ref="J111:J129" si="32">K111-I111</f>
        <v>440</v>
      </c>
      <c r="K111" s="14">
        <f t="shared" ref="K111:K129" si="33">R111+Y111</f>
        <v>555</v>
      </c>
      <c r="M111" s="14">
        <f t="shared" ref="M111:M129" si="34">ROUND(O111*AD111,0)</f>
        <v>6</v>
      </c>
      <c r="N111" s="14">
        <f t="shared" ref="N111:N129" si="35">O111-M111</f>
        <v>4</v>
      </c>
      <c r="O111" s="14">
        <v>10</v>
      </c>
      <c r="P111" s="14">
        <f t="shared" ref="P111:P129" si="36">ROUND(R111*AE111,0)</f>
        <v>18</v>
      </c>
      <c r="Q111" s="14">
        <f t="shared" ref="Q111:Q129" si="37">R111-P111</f>
        <v>48</v>
      </c>
      <c r="R111" s="14">
        <v>66</v>
      </c>
      <c r="S111" s="14"/>
      <c r="T111" s="14">
        <f t="shared" ref="T111:U129" si="38">F111-M111</f>
        <v>6</v>
      </c>
      <c r="U111" s="14">
        <f t="shared" si="38"/>
        <v>8</v>
      </c>
      <c r="V111" s="14">
        <v>14</v>
      </c>
      <c r="W111" s="14">
        <f t="shared" ref="W111:X129" si="39">I111-P111</f>
        <v>97</v>
      </c>
      <c r="X111" s="14">
        <f t="shared" si="39"/>
        <v>392</v>
      </c>
      <c r="Y111" s="14">
        <v>489</v>
      </c>
      <c r="Z111" s="14"/>
      <c r="AA111" s="13">
        <f t="shared" si="25"/>
        <v>0.50649999999999995</v>
      </c>
      <c r="AB111" s="13">
        <f t="shared" si="25"/>
        <v>0.20666000000000001</v>
      </c>
      <c r="AC111" s="14"/>
      <c r="AD111" s="26">
        <f t="shared" si="26"/>
        <v>0.63061</v>
      </c>
      <c r="AE111" s="26">
        <f t="shared" si="26"/>
        <v>0.27395000000000003</v>
      </c>
      <c r="AF111" s="14"/>
      <c r="AG111" s="14"/>
      <c r="AH111" s="14"/>
    </row>
    <row r="112" spans="1:34" x14ac:dyDescent="0.35">
      <c r="A112" s="17">
        <v>2026</v>
      </c>
      <c r="B112" s="17">
        <v>7</v>
      </c>
      <c r="C112" s="18" t="str">
        <f t="shared" si="22"/>
        <v>202607</v>
      </c>
      <c r="D112" s="25">
        <v>30.71</v>
      </c>
      <c r="E112" s="84">
        <f t="shared" si="27"/>
        <v>46204</v>
      </c>
      <c r="F112" s="14">
        <f t="shared" si="28"/>
        <v>10</v>
      </c>
      <c r="G112" s="14">
        <f t="shared" si="29"/>
        <v>16</v>
      </c>
      <c r="H112" s="14">
        <f t="shared" si="30"/>
        <v>26</v>
      </c>
      <c r="I112" s="14">
        <f t="shared" si="31"/>
        <v>125</v>
      </c>
      <c r="J112" s="14">
        <f t="shared" si="32"/>
        <v>529</v>
      </c>
      <c r="K112" s="14">
        <f t="shared" si="33"/>
        <v>654</v>
      </c>
      <c r="M112" s="14">
        <f t="shared" si="34"/>
        <v>4</v>
      </c>
      <c r="N112" s="14">
        <f t="shared" si="35"/>
        <v>5</v>
      </c>
      <c r="O112" s="14">
        <v>9</v>
      </c>
      <c r="P112" s="14">
        <f t="shared" si="36"/>
        <v>18</v>
      </c>
      <c r="Q112" s="14">
        <f t="shared" si="37"/>
        <v>52</v>
      </c>
      <c r="R112" s="14">
        <v>70</v>
      </c>
      <c r="S112" s="14"/>
      <c r="T112" s="14">
        <f t="shared" si="38"/>
        <v>6</v>
      </c>
      <c r="U112" s="14">
        <f t="shared" si="38"/>
        <v>11</v>
      </c>
      <c r="V112" s="14">
        <v>17</v>
      </c>
      <c r="W112" s="14">
        <f t="shared" si="39"/>
        <v>107</v>
      </c>
      <c r="X112" s="14">
        <f t="shared" si="39"/>
        <v>477</v>
      </c>
      <c r="Y112" s="14">
        <v>584</v>
      </c>
      <c r="Z112" s="14"/>
      <c r="AA112" s="13">
        <f t="shared" si="25"/>
        <v>0.37584499999999998</v>
      </c>
      <c r="AB112" s="13">
        <f t="shared" si="25"/>
        <v>0.19117499999999998</v>
      </c>
      <c r="AC112" s="14"/>
      <c r="AD112" s="26">
        <f t="shared" si="26"/>
        <v>0.42971499999999996</v>
      </c>
      <c r="AE112" s="26">
        <f t="shared" si="26"/>
        <v>0.25284499999999999</v>
      </c>
      <c r="AF112" s="14"/>
      <c r="AG112" s="14"/>
      <c r="AH112" s="14"/>
    </row>
    <row r="113" spans="1:34" x14ac:dyDescent="0.35">
      <c r="A113" s="17">
        <v>2026</v>
      </c>
      <c r="B113" s="17">
        <v>8</v>
      </c>
      <c r="C113" s="18" t="str">
        <f t="shared" si="22"/>
        <v>202608</v>
      </c>
      <c r="D113" s="25">
        <v>29.52</v>
      </c>
      <c r="E113" s="84">
        <f t="shared" si="27"/>
        <v>46235</v>
      </c>
      <c r="F113" s="14">
        <f t="shared" si="28"/>
        <v>12</v>
      </c>
      <c r="G113" s="14">
        <f t="shared" si="29"/>
        <v>18</v>
      </c>
      <c r="H113" s="14">
        <f t="shared" si="30"/>
        <v>30</v>
      </c>
      <c r="I113" s="14">
        <f t="shared" si="31"/>
        <v>128</v>
      </c>
      <c r="J113" s="14">
        <f t="shared" si="32"/>
        <v>551</v>
      </c>
      <c r="K113" s="14">
        <f t="shared" si="33"/>
        <v>679</v>
      </c>
      <c r="M113" s="14">
        <f t="shared" si="34"/>
        <v>6</v>
      </c>
      <c r="N113" s="14">
        <f t="shared" si="35"/>
        <v>7</v>
      </c>
      <c r="O113" s="14">
        <v>13</v>
      </c>
      <c r="P113" s="14">
        <f t="shared" si="36"/>
        <v>18</v>
      </c>
      <c r="Q113" s="14">
        <f t="shared" si="37"/>
        <v>49</v>
      </c>
      <c r="R113" s="14">
        <v>67</v>
      </c>
      <c r="S113" s="14"/>
      <c r="T113" s="14">
        <f t="shared" si="38"/>
        <v>6</v>
      </c>
      <c r="U113" s="14">
        <f t="shared" si="38"/>
        <v>11</v>
      </c>
      <c r="V113" s="14">
        <v>17</v>
      </c>
      <c r="W113" s="14">
        <f t="shared" si="39"/>
        <v>110</v>
      </c>
      <c r="X113" s="14">
        <f t="shared" si="39"/>
        <v>502</v>
      </c>
      <c r="Y113" s="14">
        <v>612</v>
      </c>
      <c r="Z113" s="14"/>
      <c r="AA113" s="13">
        <f t="shared" si="25"/>
        <v>0.40159</v>
      </c>
      <c r="AB113" s="13">
        <f t="shared" si="25"/>
        <v>0.18791000000000002</v>
      </c>
      <c r="AC113" s="14"/>
      <c r="AD113" s="26">
        <f t="shared" si="26"/>
        <v>0.49589499999999997</v>
      </c>
      <c r="AE113" s="26">
        <f t="shared" si="26"/>
        <v>0.27375000000000005</v>
      </c>
      <c r="AF113" s="14"/>
      <c r="AG113" s="14"/>
      <c r="AH113" s="14"/>
    </row>
    <row r="114" spans="1:34" x14ac:dyDescent="0.35">
      <c r="A114" s="17">
        <v>2026</v>
      </c>
      <c r="B114" s="17">
        <v>9</v>
      </c>
      <c r="C114" s="18" t="str">
        <f t="shared" si="22"/>
        <v>202609</v>
      </c>
      <c r="D114" s="25">
        <v>30.48</v>
      </c>
      <c r="E114" s="84">
        <f t="shared" si="27"/>
        <v>46266</v>
      </c>
      <c r="F114" s="14">
        <f t="shared" si="28"/>
        <v>13</v>
      </c>
      <c r="G114" s="14">
        <f t="shared" si="29"/>
        <v>15</v>
      </c>
      <c r="H114" s="14">
        <f t="shared" si="30"/>
        <v>28</v>
      </c>
      <c r="I114" s="14">
        <f t="shared" si="31"/>
        <v>123</v>
      </c>
      <c r="J114" s="14">
        <f t="shared" si="32"/>
        <v>535</v>
      </c>
      <c r="K114" s="14">
        <f t="shared" si="33"/>
        <v>658</v>
      </c>
      <c r="M114" s="14">
        <f t="shared" si="34"/>
        <v>6</v>
      </c>
      <c r="N114" s="14">
        <f t="shared" si="35"/>
        <v>6</v>
      </c>
      <c r="O114" s="14">
        <v>12</v>
      </c>
      <c r="P114" s="14">
        <f t="shared" si="36"/>
        <v>19</v>
      </c>
      <c r="Q114" s="14">
        <f t="shared" si="37"/>
        <v>49</v>
      </c>
      <c r="R114" s="14">
        <v>68</v>
      </c>
      <c r="S114" s="14"/>
      <c r="T114" s="14">
        <f t="shared" si="38"/>
        <v>7</v>
      </c>
      <c r="U114" s="14">
        <f t="shared" si="38"/>
        <v>9</v>
      </c>
      <c r="V114" s="14">
        <v>16</v>
      </c>
      <c r="W114" s="14">
        <f t="shared" si="39"/>
        <v>104</v>
      </c>
      <c r="X114" s="14">
        <f t="shared" si="39"/>
        <v>486</v>
      </c>
      <c r="Y114" s="14">
        <v>590</v>
      </c>
      <c r="Z114" s="14"/>
      <c r="AA114" s="13">
        <f t="shared" si="25"/>
        <v>0.44957000000000003</v>
      </c>
      <c r="AB114" s="13">
        <f t="shared" si="25"/>
        <v>0.187135</v>
      </c>
      <c r="AC114" s="14"/>
      <c r="AD114" s="26">
        <f t="shared" si="26"/>
        <v>0.53357500000000002</v>
      </c>
      <c r="AE114" s="26">
        <f t="shared" si="26"/>
        <v>0.28311999999999998</v>
      </c>
      <c r="AF114" s="14"/>
      <c r="AG114" s="14"/>
      <c r="AH114" s="14"/>
    </row>
    <row r="115" spans="1:34" x14ac:dyDescent="0.35">
      <c r="A115" s="17">
        <v>2026</v>
      </c>
      <c r="B115" s="17">
        <v>10</v>
      </c>
      <c r="C115" s="18" t="str">
        <f t="shared" si="22"/>
        <v>202610</v>
      </c>
      <c r="D115" s="25">
        <v>29.84</v>
      </c>
      <c r="E115" s="84">
        <f t="shared" si="27"/>
        <v>46296</v>
      </c>
      <c r="F115" s="14">
        <f t="shared" si="28"/>
        <v>8</v>
      </c>
      <c r="G115" s="14">
        <f t="shared" si="29"/>
        <v>12</v>
      </c>
      <c r="H115" s="14">
        <f t="shared" si="30"/>
        <v>20</v>
      </c>
      <c r="I115" s="14">
        <f t="shared" si="31"/>
        <v>95</v>
      </c>
      <c r="J115" s="14">
        <f t="shared" si="32"/>
        <v>424</v>
      </c>
      <c r="K115" s="14">
        <f t="shared" si="33"/>
        <v>519</v>
      </c>
      <c r="M115" s="14">
        <f t="shared" si="34"/>
        <v>3</v>
      </c>
      <c r="N115" s="14">
        <f t="shared" si="35"/>
        <v>4</v>
      </c>
      <c r="O115" s="14">
        <v>7</v>
      </c>
      <c r="P115" s="14">
        <f t="shared" si="36"/>
        <v>15</v>
      </c>
      <c r="Q115" s="14">
        <f t="shared" si="37"/>
        <v>47</v>
      </c>
      <c r="R115" s="14">
        <v>62</v>
      </c>
      <c r="S115" s="14"/>
      <c r="T115" s="14">
        <f t="shared" si="38"/>
        <v>5</v>
      </c>
      <c r="U115" s="14">
        <f t="shared" si="38"/>
        <v>8</v>
      </c>
      <c r="V115" s="14">
        <v>13</v>
      </c>
      <c r="W115" s="14">
        <f t="shared" si="39"/>
        <v>80</v>
      </c>
      <c r="X115" s="14">
        <f t="shared" si="39"/>
        <v>377</v>
      </c>
      <c r="Y115" s="14">
        <v>457</v>
      </c>
      <c r="Z115" s="14"/>
      <c r="AA115" s="13">
        <f t="shared" si="25"/>
        <v>0.424705</v>
      </c>
      <c r="AB115" s="13">
        <f t="shared" si="25"/>
        <v>0.18253</v>
      </c>
      <c r="AC115" s="14"/>
      <c r="AD115" s="26">
        <f t="shared" si="26"/>
        <v>0.46382499999999999</v>
      </c>
      <c r="AE115" s="26">
        <f t="shared" si="26"/>
        <v>0.24984499999999998</v>
      </c>
      <c r="AF115" s="14"/>
      <c r="AG115" s="14"/>
      <c r="AH115" s="14"/>
    </row>
    <row r="116" spans="1:34" x14ac:dyDescent="0.35">
      <c r="A116" s="17">
        <v>2026</v>
      </c>
      <c r="B116" s="17">
        <v>11</v>
      </c>
      <c r="C116" s="18" t="str">
        <f t="shared" si="22"/>
        <v>202611</v>
      </c>
      <c r="D116" s="25">
        <v>30.59</v>
      </c>
      <c r="E116" s="84">
        <f t="shared" si="27"/>
        <v>46327</v>
      </c>
      <c r="F116" s="14">
        <f t="shared" si="28"/>
        <v>6</v>
      </c>
      <c r="G116" s="14">
        <f t="shared" si="29"/>
        <v>9</v>
      </c>
      <c r="H116" s="14">
        <f t="shared" si="30"/>
        <v>15</v>
      </c>
      <c r="I116" s="14">
        <f t="shared" si="31"/>
        <v>90</v>
      </c>
      <c r="J116" s="14">
        <f t="shared" si="32"/>
        <v>406</v>
      </c>
      <c r="K116" s="14">
        <f t="shared" si="33"/>
        <v>496</v>
      </c>
      <c r="M116" s="14">
        <f t="shared" si="34"/>
        <v>2</v>
      </c>
      <c r="N116" s="14">
        <f t="shared" si="35"/>
        <v>1</v>
      </c>
      <c r="O116" s="14">
        <v>3</v>
      </c>
      <c r="P116" s="14">
        <f t="shared" si="36"/>
        <v>14</v>
      </c>
      <c r="Q116" s="14">
        <f t="shared" si="37"/>
        <v>47</v>
      </c>
      <c r="R116" s="14">
        <v>61</v>
      </c>
      <c r="S116" s="14"/>
      <c r="T116" s="14">
        <f t="shared" si="38"/>
        <v>4</v>
      </c>
      <c r="U116" s="14">
        <f t="shared" si="38"/>
        <v>8</v>
      </c>
      <c r="V116" s="14">
        <v>12</v>
      </c>
      <c r="W116" s="14">
        <f t="shared" si="39"/>
        <v>76</v>
      </c>
      <c r="X116" s="14">
        <f t="shared" si="39"/>
        <v>359</v>
      </c>
      <c r="Y116" s="14">
        <v>435</v>
      </c>
      <c r="Z116" s="14"/>
      <c r="AA116" s="13">
        <f t="shared" si="25"/>
        <v>0.425705</v>
      </c>
      <c r="AB116" s="13">
        <f t="shared" si="25"/>
        <v>0.18074499999999999</v>
      </c>
      <c r="AC116" s="14"/>
      <c r="AD116" s="26">
        <f t="shared" si="26"/>
        <v>0.61753499999999995</v>
      </c>
      <c r="AE116" s="26">
        <f t="shared" si="26"/>
        <v>0.221695</v>
      </c>
      <c r="AF116" s="14"/>
      <c r="AG116" s="14"/>
      <c r="AH116" s="14"/>
    </row>
    <row r="117" spans="1:34" x14ac:dyDescent="0.35">
      <c r="A117" s="17">
        <v>2026</v>
      </c>
      <c r="B117" s="17">
        <v>12</v>
      </c>
      <c r="C117" s="18" t="str">
        <f t="shared" si="22"/>
        <v>202612</v>
      </c>
      <c r="D117" s="25">
        <v>31.86</v>
      </c>
      <c r="E117" s="84">
        <f t="shared" si="27"/>
        <v>46357</v>
      </c>
      <c r="F117" s="14">
        <f t="shared" si="28"/>
        <v>11</v>
      </c>
      <c r="G117" s="14">
        <f t="shared" si="29"/>
        <v>10</v>
      </c>
      <c r="H117" s="14">
        <f t="shared" si="30"/>
        <v>21</v>
      </c>
      <c r="I117" s="14">
        <f t="shared" si="31"/>
        <v>114</v>
      </c>
      <c r="J117" s="14">
        <f t="shared" si="32"/>
        <v>426</v>
      </c>
      <c r="K117" s="14">
        <f t="shared" si="33"/>
        <v>540</v>
      </c>
      <c r="M117" s="14">
        <f t="shared" si="34"/>
        <v>5</v>
      </c>
      <c r="N117" s="14">
        <f t="shared" si="35"/>
        <v>2</v>
      </c>
      <c r="O117" s="14">
        <v>7</v>
      </c>
      <c r="P117" s="14">
        <f t="shared" si="36"/>
        <v>16</v>
      </c>
      <c r="Q117" s="14">
        <f t="shared" si="37"/>
        <v>44</v>
      </c>
      <c r="R117" s="14">
        <v>60</v>
      </c>
      <c r="S117" s="14"/>
      <c r="T117" s="14">
        <f t="shared" si="38"/>
        <v>6</v>
      </c>
      <c r="U117" s="14">
        <f t="shared" si="38"/>
        <v>8</v>
      </c>
      <c r="V117" s="14">
        <v>14</v>
      </c>
      <c r="W117" s="14">
        <f t="shared" si="39"/>
        <v>98</v>
      </c>
      <c r="X117" s="14">
        <f t="shared" si="39"/>
        <v>382</v>
      </c>
      <c r="Y117" s="14">
        <v>480</v>
      </c>
      <c r="Z117" s="14"/>
      <c r="AA117" s="13">
        <f t="shared" si="25"/>
        <v>0.52251999999999998</v>
      </c>
      <c r="AB117" s="13">
        <f t="shared" si="25"/>
        <v>0.21182499999999999</v>
      </c>
      <c r="AC117" s="14"/>
      <c r="AD117" s="26">
        <f t="shared" si="26"/>
        <v>0.64563000000000004</v>
      </c>
      <c r="AE117" s="26">
        <f t="shared" si="26"/>
        <v>0.26919999999999999</v>
      </c>
      <c r="AF117" s="14"/>
      <c r="AG117" s="14"/>
      <c r="AH117" s="14"/>
    </row>
    <row r="118" spans="1:34" x14ac:dyDescent="0.35">
      <c r="A118" s="9">
        <v>2027</v>
      </c>
      <c r="B118" s="9">
        <v>1</v>
      </c>
      <c r="C118" s="10" t="str">
        <f t="shared" si="22"/>
        <v>202701</v>
      </c>
      <c r="D118" s="32">
        <v>32</v>
      </c>
      <c r="E118" s="84">
        <f t="shared" si="27"/>
        <v>46388</v>
      </c>
      <c r="F118" s="12">
        <f t="shared" si="28"/>
        <v>10</v>
      </c>
      <c r="G118" s="12">
        <f t="shared" si="29"/>
        <v>10</v>
      </c>
      <c r="H118" s="12">
        <f t="shared" si="30"/>
        <v>20</v>
      </c>
      <c r="I118" s="12">
        <f t="shared" si="31"/>
        <v>115</v>
      </c>
      <c r="J118" s="12">
        <f t="shared" si="32"/>
        <v>455</v>
      </c>
      <c r="K118" s="12">
        <f t="shared" si="33"/>
        <v>570</v>
      </c>
      <c r="L118" s="11"/>
      <c r="M118" s="12">
        <f t="shared" si="34"/>
        <v>2</v>
      </c>
      <c r="N118" s="12">
        <f t="shared" si="35"/>
        <v>3</v>
      </c>
      <c r="O118" s="12">
        <v>5</v>
      </c>
      <c r="P118" s="12">
        <f t="shared" si="36"/>
        <v>16</v>
      </c>
      <c r="Q118" s="12">
        <f t="shared" si="37"/>
        <v>27</v>
      </c>
      <c r="R118" s="12">
        <v>43</v>
      </c>
      <c r="S118" s="12"/>
      <c r="T118" s="12">
        <f t="shared" si="38"/>
        <v>8</v>
      </c>
      <c r="U118" s="12">
        <f t="shared" si="38"/>
        <v>7</v>
      </c>
      <c r="V118" s="12">
        <v>15</v>
      </c>
      <c r="W118" s="12">
        <f t="shared" si="39"/>
        <v>99</v>
      </c>
      <c r="X118" s="12">
        <f t="shared" si="39"/>
        <v>428</v>
      </c>
      <c r="Y118" s="12">
        <v>527</v>
      </c>
      <c r="Z118" s="12"/>
      <c r="AA118" s="31">
        <f t="shared" si="25"/>
        <v>0.51286999999999994</v>
      </c>
      <c r="AB118" s="31">
        <f t="shared" si="25"/>
        <v>0.20088</v>
      </c>
      <c r="AC118" s="12"/>
      <c r="AD118" s="35">
        <f t="shared" si="26"/>
        <v>0.43552999999999997</v>
      </c>
      <c r="AE118" s="35">
        <f t="shared" si="26"/>
        <v>0.36109000000000002</v>
      </c>
      <c r="AF118" s="12"/>
      <c r="AG118" s="12"/>
      <c r="AH118" s="12"/>
    </row>
    <row r="119" spans="1:34" x14ac:dyDescent="0.35">
      <c r="A119" s="9">
        <v>2027</v>
      </c>
      <c r="B119" s="9">
        <v>2</v>
      </c>
      <c r="C119" s="10" t="str">
        <f t="shared" si="22"/>
        <v>202702</v>
      </c>
      <c r="D119" s="32">
        <v>30.86</v>
      </c>
      <c r="E119" s="84">
        <f t="shared" si="27"/>
        <v>46419</v>
      </c>
      <c r="F119" s="12">
        <f t="shared" si="28"/>
        <v>9</v>
      </c>
      <c r="G119" s="12">
        <f t="shared" si="29"/>
        <v>10</v>
      </c>
      <c r="H119" s="12">
        <f t="shared" si="30"/>
        <v>19</v>
      </c>
      <c r="I119" s="12">
        <f t="shared" si="31"/>
        <v>107</v>
      </c>
      <c r="J119" s="12">
        <f t="shared" si="32"/>
        <v>457</v>
      </c>
      <c r="K119" s="12">
        <f t="shared" si="33"/>
        <v>564</v>
      </c>
      <c r="L119" s="11"/>
      <c r="M119" s="12">
        <f t="shared" si="34"/>
        <v>2</v>
      </c>
      <c r="N119" s="12">
        <f t="shared" si="35"/>
        <v>3</v>
      </c>
      <c r="O119" s="12">
        <v>5</v>
      </c>
      <c r="P119" s="12">
        <f t="shared" si="36"/>
        <v>17</v>
      </c>
      <c r="Q119" s="12">
        <f t="shared" si="37"/>
        <v>36</v>
      </c>
      <c r="R119" s="12">
        <v>53</v>
      </c>
      <c r="S119" s="12"/>
      <c r="T119" s="12">
        <f t="shared" si="38"/>
        <v>7</v>
      </c>
      <c r="U119" s="12">
        <f t="shared" si="38"/>
        <v>7</v>
      </c>
      <c r="V119" s="12">
        <v>14</v>
      </c>
      <c r="W119" s="12">
        <f t="shared" si="39"/>
        <v>90</v>
      </c>
      <c r="X119" s="12">
        <f t="shared" si="39"/>
        <v>421</v>
      </c>
      <c r="Y119" s="12">
        <v>511</v>
      </c>
      <c r="Z119" s="12"/>
      <c r="AA119" s="31">
        <f t="shared" si="25"/>
        <v>0.44971000000000005</v>
      </c>
      <c r="AB119" s="31">
        <f t="shared" si="25"/>
        <v>0.19036500000000001</v>
      </c>
      <c r="AC119" s="12"/>
      <c r="AD119" s="35">
        <f t="shared" si="26"/>
        <v>0.45522000000000001</v>
      </c>
      <c r="AE119" s="35">
        <f t="shared" si="26"/>
        <v>0.31761499999999998</v>
      </c>
      <c r="AF119" s="12"/>
      <c r="AG119" s="12"/>
      <c r="AH119" s="12"/>
    </row>
    <row r="120" spans="1:34" x14ac:dyDescent="0.35">
      <c r="A120" s="9">
        <v>2027</v>
      </c>
      <c r="B120" s="9">
        <v>3</v>
      </c>
      <c r="C120" s="10" t="str">
        <f t="shared" si="22"/>
        <v>202703</v>
      </c>
      <c r="D120" s="32">
        <v>29.95</v>
      </c>
      <c r="E120" s="84">
        <f t="shared" si="27"/>
        <v>46447</v>
      </c>
      <c r="F120" s="12">
        <f t="shared" si="28"/>
        <v>11</v>
      </c>
      <c r="G120" s="12">
        <f t="shared" si="29"/>
        <v>9</v>
      </c>
      <c r="H120" s="12">
        <f t="shared" si="30"/>
        <v>20</v>
      </c>
      <c r="I120" s="12">
        <f t="shared" si="31"/>
        <v>114</v>
      </c>
      <c r="J120" s="12">
        <f t="shared" si="32"/>
        <v>414</v>
      </c>
      <c r="K120" s="12">
        <f t="shared" si="33"/>
        <v>528</v>
      </c>
      <c r="L120" s="11"/>
      <c r="M120" s="12">
        <f t="shared" si="34"/>
        <v>5</v>
      </c>
      <c r="N120" s="12">
        <f t="shared" si="35"/>
        <v>2</v>
      </c>
      <c r="O120" s="12">
        <v>7</v>
      </c>
      <c r="P120" s="12">
        <f t="shared" si="36"/>
        <v>18</v>
      </c>
      <c r="Q120" s="12">
        <f t="shared" si="37"/>
        <v>35</v>
      </c>
      <c r="R120" s="12">
        <v>53</v>
      </c>
      <c r="S120" s="12"/>
      <c r="T120" s="12">
        <f t="shared" si="38"/>
        <v>6</v>
      </c>
      <c r="U120" s="12">
        <f t="shared" si="38"/>
        <v>7</v>
      </c>
      <c r="V120" s="12">
        <v>13</v>
      </c>
      <c r="W120" s="12">
        <f t="shared" si="39"/>
        <v>96</v>
      </c>
      <c r="X120" s="12">
        <f t="shared" si="39"/>
        <v>379</v>
      </c>
      <c r="Y120" s="12">
        <v>475</v>
      </c>
      <c r="Z120" s="12"/>
      <c r="AA120" s="31">
        <f t="shared" si="25"/>
        <v>0.52799499999999999</v>
      </c>
      <c r="AB120" s="31">
        <f t="shared" si="25"/>
        <v>0.21521499999999999</v>
      </c>
      <c r="AC120" s="12"/>
      <c r="AD120" s="35">
        <f t="shared" si="26"/>
        <v>0.66507000000000005</v>
      </c>
      <c r="AE120" s="35">
        <f t="shared" si="26"/>
        <v>0.33996499999999996</v>
      </c>
      <c r="AF120" s="12"/>
      <c r="AG120" s="12"/>
      <c r="AH120" s="12"/>
    </row>
    <row r="121" spans="1:34" x14ac:dyDescent="0.35">
      <c r="A121" s="9">
        <v>2027</v>
      </c>
      <c r="B121" s="9">
        <v>4</v>
      </c>
      <c r="C121" s="10" t="str">
        <f t="shared" si="22"/>
        <v>202704</v>
      </c>
      <c r="D121" s="32">
        <v>28.67</v>
      </c>
      <c r="E121" s="84">
        <f t="shared" si="27"/>
        <v>46478</v>
      </c>
      <c r="F121" s="12">
        <f t="shared" si="28"/>
        <v>10</v>
      </c>
      <c r="G121" s="12">
        <f t="shared" si="29"/>
        <v>8</v>
      </c>
      <c r="H121" s="12">
        <f t="shared" si="30"/>
        <v>18</v>
      </c>
      <c r="I121" s="12">
        <f t="shared" si="31"/>
        <v>110</v>
      </c>
      <c r="J121" s="12">
        <f t="shared" si="32"/>
        <v>363</v>
      </c>
      <c r="K121" s="12">
        <f t="shared" si="33"/>
        <v>473</v>
      </c>
      <c r="L121" s="11"/>
      <c r="M121" s="12">
        <f t="shared" si="34"/>
        <v>3</v>
      </c>
      <c r="N121" s="12">
        <f t="shared" si="35"/>
        <v>2</v>
      </c>
      <c r="O121" s="12">
        <v>5</v>
      </c>
      <c r="P121" s="12">
        <f t="shared" si="36"/>
        <v>15</v>
      </c>
      <c r="Q121" s="12">
        <f t="shared" si="37"/>
        <v>26</v>
      </c>
      <c r="R121" s="12">
        <v>41</v>
      </c>
      <c r="S121" s="12"/>
      <c r="T121" s="12">
        <f t="shared" si="38"/>
        <v>7</v>
      </c>
      <c r="U121" s="12">
        <f t="shared" si="38"/>
        <v>6</v>
      </c>
      <c r="V121" s="12">
        <v>13</v>
      </c>
      <c r="W121" s="12">
        <f t="shared" si="39"/>
        <v>95</v>
      </c>
      <c r="X121" s="12">
        <f t="shared" si="39"/>
        <v>337</v>
      </c>
      <c r="Y121" s="12">
        <v>432</v>
      </c>
      <c r="Z121" s="12"/>
      <c r="AA121" s="31">
        <f t="shared" si="25"/>
        <v>0.572075</v>
      </c>
      <c r="AB121" s="31">
        <f t="shared" si="25"/>
        <v>0.23205500000000001</v>
      </c>
      <c r="AC121" s="12"/>
      <c r="AD121" s="35">
        <f t="shared" si="26"/>
        <v>0.69337000000000004</v>
      </c>
      <c r="AE121" s="35">
        <f t="shared" si="26"/>
        <v>0.364755</v>
      </c>
      <c r="AF121" s="12"/>
      <c r="AG121" s="12"/>
      <c r="AH121" s="12"/>
    </row>
    <row r="122" spans="1:34" x14ac:dyDescent="0.35">
      <c r="A122" s="9">
        <v>2027</v>
      </c>
      <c r="B122" s="9">
        <v>5</v>
      </c>
      <c r="C122" s="10" t="str">
        <f t="shared" si="22"/>
        <v>202705</v>
      </c>
      <c r="D122" s="32">
        <v>28.86</v>
      </c>
      <c r="E122" s="84">
        <f t="shared" si="27"/>
        <v>46508</v>
      </c>
      <c r="F122" s="12">
        <f t="shared" si="28"/>
        <v>8</v>
      </c>
      <c r="G122" s="12">
        <f t="shared" si="29"/>
        <v>8</v>
      </c>
      <c r="H122" s="12">
        <f t="shared" si="30"/>
        <v>16</v>
      </c>
      <c r="I122" s="12">
        <f t="shared" si="31"/>
        <v>101</v>
      </c>
      <c r="J122" s="12">
        <f t="shared" si="32"/>
        <v>348</v>
      </c>
      <c r="K122" s="12">
        <f t="shared" si="33"/>
        <v>449</v>
      </c>
      <c r="L122" s="11"/>
      <c r="M122" s="12">
        <f t="shared" si="34"/>
        <v>2</v>
      </c>
      <c r="N122" s="12">
        <f t="shared" si="35"/>
        <v>2</v>
      </c>
      <c r="O122" s="12">
        <v>4</v>
      </c>
      <c r="P122" s="12">
        <f t="shared" si="36"/>
        <v>14</v>
      </c>
      <c r="Q122" s="12">
        <f t="shared" si="37"/>
        <v>31</v>
      </c>
      <c r="R122" s="12">
        <v>45</v>
      </c>
      <c r="S122" s="12"/>
      <c r="T122" s="12">
        <f t="shared" si="38"/>
        <v>6</v>
      </c>
      <c r="U122" s="12">
        <f t="shared" si="38"/>
        <v>6</v>
      </c>
      <c r="V122" s="12">
        <v>12</v>
      </c>
      <c r="W122" s="12">
        <f t="shared" si="39"/>
        <v>87</v>
      </c>
      <c r="X122" s="12">
        <f t="shared" si="39"/>
        <v>317</v>
      </c>
      <c r="Y122" s="12">
        <v>404</v>
      </c>
      <c r="Z122" s="12"/>
      <c r="AA122" s="31">
        <f t="shared" ref="AA122:AB129" si="40">AA110</f>
        <v>0.52008999999999994</v>
      </c>
      <c r="AB122" s="31">
        <f t="shared" si="40"/>
        <v>0.22425499999999998</v>
      </c>
      <c r="AC122" s="12"/>
      <c r="AD122" s="35">
        <f t="shared" ref="AD122:AE129" si="41">AD110</f>
        <v>0.51299499999999998</v>
      </c>
      <c r="AE122" s="35">
        <f t="shared" si="41"/>
        <v>0.31882500000000003</v>
      </c>
      <c r="AF122" s="12"/>
      <c r="AG122" s="12"/>
      <c r="AH122" s="12"/>
    </row>
    <row r="123" spans="1:34" x14ac:dyDescent="0.35">
      <c r="A123" s="9">
        <v>2027</v>
      </c>
      <c r="B123" s="9">
        <v>6</v>
      </c>
      <c r="C123" s="10" t="str">
        <f t="shared" si="22"/>
        <v>202706</v>
      </c>
      <c r="D123" s="32">
        <v>30.71</v>
      </c>
      <c r="E123" s="84">
        <f t="shared" si="27"/>
        <v>46539</v>
      </c>
      <c r="F123" s="12">
        <f t="shared" si="28"/>
        <v>13</v>
      </c>
      <c r="G123" s="12">
        <f t="shared" si="29"/>
        <v>12</v>
      </c>
      <c r="H123" s="12">
        <f t="shared" si="30"/>
        <v>25</v>
      </c>
      <c r="I123" s="12">
        <f t="shared" si="31"/>
        <v>114</v>
      </c>
      <c r="J123" s="12">
        <f t="shared" si="32"/>
        <v>436</v>
      </c>
      <c r="K123" s="12">
        <f t="shared" si="33"/>
        <v>550</v>
      </c>
      <c r="L123" s="11"/>
      <c r="M123" s="12">
        <f t="shared" si="34"/>
        <v>7</v>
      </c>
      <c r="N123" s="12">
        <f t="shared" si="35"/>
        <v>4</v>
      </c>
      <c r="O123" s="12">
        <v>11</v>
      </c>
      <c r="P123" s="12">
        <f t="shared" si="36"/>
        <v>17</v>
      </c>
      <c r="Q123" s="12">
        <f t="shared" si="37"/>
        <v>45</v>
      </c>
      <c r="R123" s="12">
        <v>62</v>
      </c>
      <c r="S123" s="12"/>
      <c r="T123" s="12">
        <f t="shared" si="38"/>
        <v>6</v>
      </c>
      <c r="U123" s="12">
        <f t="shared" si="38"/>
        <v>8</v>
      </c>
      <c r="V123" s="12">
        <v>14</v>
      </c>
      <c r="W123" s="12">
        <f t="shared" si="39"/>
        <v>97</v>
      </c>
      <c r="X123" s="12">
        <f t="shared" si="39"/>
        <v>391</v>
      </c>
      <c r="Y123" s="12">
        <v>488</v>
      </c>
      <c r="Z123" s="12"/>
      <c r="AA123" s="31">
        <f t="shared" si="40"/>
        <v>0.50649999999999995</v>
      </c>
      <c r="AB123" s="31">
        <f t="shared" si="40"/>
        <v>0.20666000000000001</v>
      </c>
      <c r="AC123" s="12"/>
      <c r="AD123" s="35">
        <f t="shared" si="41"/>
        <v>0.63061</v>
      </c>
      <c r="AE123" s="35">
        <f t="shared" si="41"/>
        <v>0.27395000000000003</v>
      </c>
      <c r="AF123" s="12"/>
      <c r="AG123" s="12"/>
      <c r="AH123" s="12"/>
    </row>
    <row r="124" spans="1:34" x14ac:dyDescent="0.35">
      <c r="A124" s="9">
        <v>2027</v>
      </c>
      <c r="B124" s="9">
        <v>7</v>
      </c>
      <c r="C124" s="10" t="str">
        <f t="shared" si="22"/>
        <v>202707</v>
      </c>
      <c r="D124" s="32">
        <v>30.57</v>
      </c>
      <c r="E124" s="84">
        <f t="shared" si="27"/>
        <v>46569</v>
      </c>
      <c r="F124" s="12">
        <f t="shared" si="28"/>
        <v>10</v>
      </c>
      <c r="G124" s="12">
        <f t="shared" si="29"/>
        <v>16</v>
      </c>
      <c r="H124" s="12">
        <f t="shared" si="30"/>
        <v>26</v>
      </c>
      <c r="I124" s="12">
        <f t="shared" si="31"/>
        <v>124</v>
      </c>
      <c r="J124" s="12">
        <f t="shared" si="32"/>
        <v>523</v>
      </c>
      <c r="K124" s="12">
        <f t="shared" si="33"/>
        <v>647</v>
      </c>
      <c r="L124" s="11"/>
      <c r="M124" s="12">
        <f t="shared" si="34"/>
        <v>4</v>
      </c>
      <c r="N124" s="12">
        <f t="shared" si="35"/>
        <v>5</v>
      </c>
      <c r="O124" s="12">
        <v>9</v>
      </c>
      <c r="P124" s="12">
        <f t="shared" si="36"/>
        <v>16</v>
      </c>
      <c r="Q124" s="12">
        <f t="shared" si="37"/>
        <v>48</v>
      </c>
      <c r="R124" s="12">
        <v>64</v>
      </c>
      <c r="S124" s="12"/>
      <c r="T124" s="12">
        <f t="shared" si="38"/>
        <v>6</v>
      </c>
      <c r="U124" s="12">
        <f t="shared" si="38"/>
        <v>11</v>
      </c>
      <c r="V124" s="12">
        <v>17</v>
      </c>
      <c r="W124" s="12">
        <f t="shared" si="39"/>
        <v>108</v>
      </c>
      <c r="X124" s="12">
        <f t="shared" si="39"/>
        <v>475</v>
      </c>
      <c r="Y124" s="12">
        <v>583</v>
      </c>
      <c r="Z124" s="12"/>
      <c r="AA124" s="31">
        <f t="shared" si="40"/>
        <v>0.37584499999999998</v>
      </c>
      <c r="AB124" s="31">
        <f t="shared" si="40"/>
        <v>0.19117499999999998</v>
      </c>
      <c r="AC124" s="12"/>
      <c r="AD124" s="35">
        <f t="shared" si="41"/>
        <v>0.42971499999999996</v>
      </c>
      <c r="AE124" s="35">
        <f t="shared" si="41"/>
        <v>0.25284499999999999</v>
      </c>
      <c r="AF124" s="12"/>
      <c r="AG124" s="12"/>
      <c r="AH124" s="12"/>
    </row>
    <row r="125" spans="1:34" x14ac:dyDescent="0.35">
      <c r="A125" s="9">
        <v>2027</v>
      </c>
      <c r="B125" s="9">
        <v>8</v>
      </c>
      <c r="C125" s="10" t="str">
        <f t="shared" si="22"/>
        <v>202708</v>
      </c>
      <c r="D125" s="32">
        <v>29.67</v>
      </c>
      <c r="E125" s="84">
        <f t="shared" si="27"/>
        <v>46600</v>
      </c>
      <c r="F125" s="12">
        <f t="shared" si="28"/>
        <v>12</v>
      </c>
      <c r="G125" s="12">
        <f t="shared" si="29"/>
        <v>18</v>
      </c>
      <c r="H125" s="12">
        <f t="shared" si="30"/>
        <v>30</v>
      </c>
      <c r="I125" s="12">
        <f t="shared" si="31"/>
        <v>127</v>
      </c>
      <c r="J125" s="12">
        <f t="shared" si="32"/>
        <v>549</v>
      </c>
      <c r="K125" s="12">
        <f t="shared" si="33"/>
        <v>676</v>
      </c>
      <c r="L125" s="11"/>
      <c r="M125" s="12">
        <f t="shared" si="34"/>
        <v>6</v>
      </c>
      <c r="N125" s="12">
        <f t="shared" si="35"/>
        <v>7</v>
      </c>
      <c r="O125" s="12">
        <v>13</v>
      </c>
      <c r="P125" s="12">
        <f t="shared" si="36"/>
        <v>18</v>
      </c>
      <c r="Q125" s="12">
        <f t="shared" si="37"/>
        <v>46</v>
      </c>
      <c r="R125" s="12">
        <v>64</v>
      </c>
      <c r="S125" s="12"/>
      <c r="T125" s="12">
        <f t="shared" si="38"/>
        <v>6</v>
      </c>
      <c r="U125" s="12">
        <f t="shared" si="38"/>
        <v>11</v>
      </c>
      <c r="V125" s="12">
        <v>17</v>
      </c>
      <c r="W125" s="12">
        <f t="shared" si="39"/>
        <v>109</v>
      </c>
      <c r="X125" s="12">
        <f t="shared" si="39"/>
        <v>503</v>
      </c>
      <c r="Y125" s="12">
        <v>612</v>
      </c>
      <c r="Z125" s="12"/>
      <c r="AA125" s="31">
        <f t="shared" si="40"/>
        <v>0.40159</v>
      </c>
      <c r="AB125" s="31">
        <f t="shared" si="40"/>
        <v>0.18791000000000002</v>
      </c>
      <c r="AC125" s="12"/>
      <c r="AD125" s="35">
        <f t="shared" si="41"/>
        <v>0.49589499999999997</v>
      </c>
      <c r="AE125" s="35">
        <f t="shared" si="41"/>
        <v>0.27375000000000005</v>
      </c>
      <c r="AF125" s="12"/>
      <c r="AG125" s="12"/>
      <c r="AH125" s="12"/>
    </row>
    <row r="126" spans="1:34" x14ac:dyDescent="0.35">
      <c r="A126" s="9">
        <v>2027</v>
      </c>
      <c r="B126" s="9">
        <v>9</v>
      </c>
      <c r="C126" s="10" t="str">
        <f t="shared" si="22"/>
        <v>202709</v>
      </c>
      <c r="D126" s="32">
        <v>30.48</v>
      </c>
      <c r="E126" s="84">
        <f t="shared" si="27"/>
        <v>46631</v>
      </c>
      <c r="F126" s="12">
        <f t="shared" si="28"/>
        <v>13</v>
      </c>
      <c r="G126" s="12">
        <f t="shared" si="29"/>
        <v>16</v>
      </c>
      <c r="H126" s="12">
        <f t="shared" si="30"/>
        <v>29</v>
      </c>
      <c r="I126" s="12">
        <f t="shared" si="31"/>
        <v>122</v>
      </c>
      <c r="J126" s="12">
        <f t="shared" si="32"/>
        <v>532</v>
      </c>
      <c r="K126" s="12">
        <f t="shared" si="33"/>
        <v>654</v>
      </c>
      <c r="L126" s="11"/>
      <c r="M126" s="12">
        <f t="shared" si="34"/>
        <v>7</v>
      </c>
      <c r="N126" s="12">
        <f t="shared" si="35"/>
        <v>6</v>
      </c>
      <c r="O126" s="12">
        <v>13</v>
      </c>
      <c r="P126" s="12">
        <f t="shared" si="36"/>
        <v>18</v>
      </c>
      <c r="Q126" s="12">
        <f t="shared" si="37"/>
        <v>46</v>
      </c>
      <c r="R126" s="12">
        <v>64</v>
      </c>
      <c r="S126" s="12"/>
      <c r="T126" s="12">
        <f t="shared" si="38"/>
        <v>6</v>
      </c>
      <c r="U126" s="12">
        <f t="shared" si="38"/>
        <v>10</v>
      </c>
      <c r="V126" s="12">
        <v>16</v>
      </c>
      <c r="W126" s="12">
        <f t="shared" si="39"/>
        <v>104</v>
      </c>
      <c r="X126" s="12">
        <f t="shared" si="39"/>
        <v>486</v>
      </c>
      <c r="Y126" s="12">
        <v>590</v>
      </c>
      <c r="Z126" s="12"/>
      <c r="AA126" s="31">
        <f t="shared" si="40"/>
        <v>0.44957000000000003</v>
      </c>
      <c r="AB126" s="31">
        <f t="shared" si="40"/>
        <v>0.187135</v>
      </c>
      <c r="AC126" s="12"/>
      <c r="AD126" s="35">
        <f t="shared" si="41"/>
        <v>0.53357500000000002</v>
      </c>
      <c r="AE126" s="35">
        <f t="shared" si="41"/>
        <v>0.28311999999999998</v>
      </c>
      <c r="AF126" s="12"/>
      <c r="AG126" s="12"/>
      <c r="AH126" s="12"/>
    </row>
    <row r="127" spans="1:34" x14ac:dyDescent="0.35">
      <c r="A127" s="9">
        <v>2027</v>
      </c>
      <c r="B127" s="9">
        <v>10</v>
      </c>
      <c r="C127" s="10" t="str">
        <f t="shared" si="22"/>
        <v>202710</v>
      </c>
      <c r="D127" s="32">
        <v>29.81</v>
      </c>
      <c r="E127" s="84">
        <f t="shared" si="27"/>
        <v>46661</v>
      </c>
      <c r="F127" s="12">
        <f t="shared" si="28"/>
        <v>9</v>
      </c>
      <c r="G127" s="12">
        <f t="shared" si="29"/>
        <v>12</v>
      </c>
      <c r="H127" s="12">
        <f t="shared" si="30"/>
        <v>21</v>
      </c>
      <c r="I127" s="12">
        <f t="shared" si="31"/>
        <v>95</v>
      </c>
      <c r="J127" s="12">
        <f t="shared" si="32"/>
        <v>424</v>
      </c>
      <c r="K127" s="12">
        <f t="shared" si="33"/>
        <v>519</v>
      </c>
      <c r="L127" s="11"/>
      <c r="M127" s="12">
        <f t="shared" si="34"/>
        <v>4</v>
      </c>
      <c r="N127" s="12">
        <f t="shared" si="35"/>
        <v>4</v>
      </c>
      <c r="O127" s="12">
        <v>8</v>
      </c>
      <c r="P127" s="12">
        <f t="shared" si="36"/>
        <v>15</v>
      </c>
      <c r="Q127" s="12">
        <f t="shared" si="37"/>
        <v>45</v>
      </c>
      <c r="R127" s="12">
        <v>60</v>
      </c>
      <c r="S127" s="12"/>
      <c r="T127" s="12">
        <f t="shared" si="38"/>
        <v>5</v>
      </c>
      <c r="U127" s="12">
        <f t="shared" si="38"/>
        <v>8</v>
      </c>
      <c r="V127" s="12">
        <v>13</v>
      </c>
      <c r="W127" s="12">
        <f t="shared" si="39"/>
        <v>80</v>
      </c>
      <c r="X127" s="12">
        <f t="shared" si="39"/>
        <v>379</v>
      </c>
      <c r="Y127" s="12">
        <v>459</v>
      </c>
      <c r="Z127" s="12"/>
      <c r="AA127" s="31">
        <f t="shared" si="40"/>
        <v>0.424705</v>
      </c>
      <c r="AB127" s="31">
        <f t="shared" si="40"/>
        <v>0.18253</v>
      </c>
      <c r="AC127" s="12"/>
      <c r="AD127" s="35">
        <f t="shared" si="41"/>
        <v>0.46382499999999999</v>
      </c>
      <c r="AE127" s="35">
        <f t="shared" si="41"/>
        <v>0.24984499999999998</v>
      </c>
      <c r="AF127" s="12"/>
      <c r="AG127" s="12"/>
      <c r="AH127" s="12"/>
    </row>
    <row r="128" spans="1:34" x14ac:dyDescent="0.35">
      <c r="A128" s="9">
        <v>2027</v>
      </c>
      <c r="B128" s="9">
        <v>11</v>
      </c>
      <c r="C128" s="10" t="str">
        <f t="shared" si="22"/>
        <v>202711</v>
      </c>
      <c r="D128" s="32">
        <v>30.57</v>
      </c>
      <c r="E128" s="84">
        <f t="shared" si="27"/>
        <v>46692</v>
      </c>
      <c r="F128" s="12">
        <f t="shared" si="28"/>
        <v>6</v>
      </c>
      <c r="G128" s="12">
        <f t="shared" si="29"/>
        <v>8</v>
      </c>
      <c r="H128" s="12">
        <f t="shared" si="30"/>
        <v>14</v>
      </c>
      <c r="I128" s="12">
        <f t="shared" si="31"/>
        <v>90</v>
      </c>
      <c r="J128" s="12">
        <f t="shared" si="32"/>
        <v>408</v>
      </c>
      <c r="K128" s="12">
        <f t="shared" si="33"/>
        <v>498</v>
      </c>
      <c r="L128" s="11"/>
      <c r="M128" s="12">
        <f t="shared" si="34"/>
        <v>1</v>
      </c>
      <c r="N128" s="12">
        <f t="shared" si="35"/>
        <v>1</v>
      </c>
      <c r="O128" s="12">
        <v>2</v>
      </c>
      <c r="P128" s="12">
        <f t="shared" si="36"/>
        <v>13</v>
      </c>
      <c r="Q128" s="12">
        <f t="shared" si="37"/>
        <v>47</v>
      </c>
      <c r="R128" s="12">
        <v>60</v>
      </c>
      <c r="S128" s="12"/>
      <c r="T128" s="12">
        <f t="shared" si="38"/>
        <v>5</v>
      </c>
      <c r="U128" s="12">
        <f t="shared" si="38"/>
        <v>7</v>
      </c>
      <c r="V128" s="12">
        <v>12</v>
      </c>
      <c r="W128" s="12">
        <f t="shared" si="39"/>
        <v>77</v>
      </c>
      <c r="X128" s="12">
        <f t="shared" si="39"/>
        <v>361</v>
      </c>
      <c r="Y128" s="12">
        <v>438</v>
      </c>
      <c r="Z128" s="12"/>
      <c r="AA128" s="31">
        <f t="shared" si="40"/>
        <v>0.425705</v>
      </c>
      <c r="AB128" s="31">
        <f t="shared" si="40"/>
        <v>0.18074499999999999</v>
      </c>
      <c r="AC128" s="12"/>
      <c r="AD128" s="35">
        <f t="shared" si="41"/>
        <v>0.61753499999999995</v>
      </c>
      <c r="AE128" s="35">
        <f t="shared" si="41"/>
        <v>0.221695</v>
      </c>
      <c r="AF128" s="12"/>
      <c r="AG128" s="12"/>
      <c r="AH128" s="12"/>
    </row>
    <row r="129" spans="1:34" x14ac:dyDescent="0.35">
      <c r="A129" s="9">
        <v>2027</v>
      </c>
      <c r="B129" s="9">
        <v>12</v>
      </c>
      <c r="C129" s="10" t="str">
        <f t="shared" si="22"/>
        <v>202712</v>
      </c>
      <c r="D129" s="32">
        <v>31.86</v>
      </c>
      <c r="E129" s="84">
        <f t="shared" si="27"/>
        <v>46722</v>
      </c>
      <c r="F129" s="12">
        <f t="shared" si="28"/>
        <v>11</v>
      </c>
      <c r="G129" s="12">
        <f t="shared" si="29"/>
        <v>11</v>
      </c>
      <c r="H129" s="12">
        <f t="shared" si="30"/>
        <v>22</v>
      </c>
      <c r="I129" s="12">
        <f t="shared" si="31"/>
        <v>115</v>
      </c>
      <c r="J129" s="12">
        <f t="shared" si="32"/>
        <v>429</v>
      </c>
      <c r="K129" s="12">
        <f t="shared" si="33"/>
        <v>544</v>
      </c>
      <c r="L129" s="11"/>
      <c r="M129" s="12">
        <f t="shared" si="34"/>
        <v>5</v>
      </c>
      <c r="N129" s="12">
        <f t="shared" si="35"/>
        <v>3</v>
      </c>
      <c r="O129" s="12">
        <v>8</v>
      </c>
      <c r="P129" s="12">
        <f t="shared" si="36"/>
        <v>16</v>
      </c>
      <c r="Q129" s="12">
        <f t="shared" si="37"/>
        <v>44</v>
      </c>
      <c r="R129" s="12">
        <v>60</v>
      </c>
      <c r="S129" s="12"/>
      <c r="T129" s="12">
        <f t="shared" si="38"/>
        <v>6</v>
      </c>
      <c r="U129" s="12">
        <f t="shared" si="38"/>
        <v>8</v>
      </c>
      <c r="V129" s="12">
        <v>14</v>
      </c>
      <c r="W129" s="12">
        <f t="shared" si="39"/>
        <v>99</v>
      </c>
      <c r="X129" s="12">
        <f t="shared" si="39"/>
        <v>385</v>
      </c>
      <c r="Y129" s="12">
        <v>484</v>
      </c>
      <c r="Z129" s="12"/>
      <c r="AA129" s="31">
        <f t="shared" si="40"/>
        <v>0.52251999999999998</v>
      </c>
      <c r="AB129" s="31">
        <f t="shared" si="40"/>
        <v>0.21182499999999999</v>
      </c>
      <c r="AC129" s="12"/>
      <c r="AD129" s="35">
        <f t="shared" si="41"/>
        <v>0.64563000000000004</v>
      </c>
      <c r="AE129" s="35">
        <f t="shared" si="41"/>
        <v>0.26919999999999999</v>
      </c>
      <c r="AF129" s="12"/>
      <c r="AG129" s="12"/>
      <c r="AH129" s="12"/>
    </row>
    <row r="133" spans="1:34" x14ac:dyDescent="0.35">
      <c r="A133" s="17">
        <v>2021</v>
      </c>
      <c r="F133" s="14">
        <f t="shared" ref="F133:K133" si="42">SUM(F46:F57)</f>
        <v>87</v>
      </c>
      <c r="G133" s="14">
        <f t="shared" si="42"/>
        <v>104</v>
      </c>
      <c r="H133" s="14">
        <f t="shared" si="42"/>
        <v>191</v>
      </c>
      <c r="I133" s="14">
        <f t="shared" si="42"/>
        <v>1043</v>
      </c>
      <c r="J133" s="14">
        <f t="shared" si="42"/>
        <v>4190</v>
      </c>
      <c r="K133" s="14">
        <f t="shared" si="42"/>
        <v>5233</v>
      </c>
      <c r="M133" s="14">
        <f t="shared" ref="M133:R133" si="43">SUM(M46:M57)</f>
        <v>33</v>
      </c>
      <c r="N133" s="14">
        <f t="shared" si="43"/>
        <v>30</v>
      </c>
      <c r="O133" s="14">
        <f t="shared" si="43"/>
        <v>63</v>
      </c>
      <c r="P133" s="14">
        <f t="shared" si="43"/>
        <v>166</v>
      </c>
      <c r="Q133" s="14">
        <f t="shared" si="43"/>
        <v>437</v>
      </c>
      <c r="R133" s="14">
        <f t="shared" si="43"/>
        <v>603</v>
      </c>
      <c r="T133" s="14">
        <f t="shared" ref="T133:Y133" si="44">SUM(T46:T57)</f>
        <v>54</v>
      </c>
      <c r="U133" s="14">
        <f t="shared" si="44"/>
        <v>74</v>
      </c>
      <c r="V133" s="14">
        <f t="shared" si="44"/>
        <v>128</v>
      </c>
      <c r="W133" s="14">
        <f t="shared" si="44"/>
        <v>877</v>
      </c>
      <c r="X133" s="14">
        <f t="shared" si="44"/>
        <v>3753</v>
      </c>
      <c r="Y133" s="14">
        <f t="shared" si="44"/>
        <v>4630</v>
      </c>
    </row>
    <row r="134" spans="1:34" x14ac:dyDescent="0.35">
      <c r="A134" s="17">
        <v>2022</v>
      </c>
      <c r="F134" s="14">
        <f t="shared" ref="F134:K134" si="45">SUM(F58:F69)</f>
        <v>118</v>
      </c>
      <c r="G134" s="14">
        <f t="shared" si="45"/>
        <v>133</v>
      </c>
      <c r="H134" s="14">
        <f t="shared" si="45"/>
        <v>251</v>
      </c>
      <c r="I134" s="14">
        <f t="shared" si="45"/>
        <v>1376</v>
      </c>
      <c r="J134" s="14">
        <f t="shared" si="45"/>
        <v>5516</v>
      </c>
      <c r="K134" s="14">
        <f t="shared" si="45"/>
        <v>6892</v>
      </c>
      <c r="M134" s="14">
        <f t="shared" ref="M134:R134" si="46">SUM(M58:M69)</f>
        <v>46</v>
      </c>
      <c r="N134" s="14">
        <f t="shared" si="46"/>
        <v>38</v>
      </c>
      <c r="O134" s="14">
        <f t="shared" si="46"/>
        <v>84</v>
      </c>
      <c r="P134" s="14">
        <f t="shared" si="46"/>
        <v>236</v>
      </c>
      <c r="Q134" s="14">
        <f t="shared" si="46"/>
        <v>580</v>
      </c>
      <c r="R134" s="14">
        <f t="shared" si="46"/>
        <v>816</v>
      </c>
      <c r="T134" s="14">
        <f t="shared" ref="T134:Y134" si="47">SUM(T58:T69)</f>
        <v>72</v>
      </c>
      <c r="U134" s="14">
        <f t="shared" si="47"/>
        <v>95</v>
      </c>
      <c r="V134" s="14">
        <f t="shared" si="47"/>
        <v>167</v>
      </c>
      <c r="W134" s="14">
        <f t="shared" si="47"/>
        <v>1140</v>
      </c>
      <c r="X134" s="14">
        <f t="shared" si="47"/>
        <v>4936</v>
      </c>
      <c r="Y134" s="14">
        <f t="shared" si="47"/>
        <v>6076</v>
      </c>
    </row>
    <row r="135" spans="1:34" x14ac:dyDescent="0.35">
      <c r="A135" s="17">
        <v>2023</v>
      </c>
      <c r="F135" s="14">
        <f t="shared" ref="F135:K135" si="48">SUM(F70:F81)</f>
        <v>117</v>
      </c>
      <c r="G135" s="14">
        <f t="shared" si="48"/>
        <v>130</v>
      </c>
      <c r="H135" s="14">
        <f t="shared" si="48"/>
        <v>247</v>
      </c>
      <c r="I135" s="14">
        <f t="shared" si="48"/>
        <v>1369</v>
      </c>
      <c r="J135" s="14">
        <f t="shared" si="48"/>
        <v>5482</v>
      </c>
      <c r="K135" s="14">
        <f t="shared" si="48"/>
        <v>6851</v>
      </c>
      <c r="M135" s="14">
        <f t="shared" ref="M135:R135" si="49">SUM(M70:M81)</f>
        <v>42</v>
      </c>
      <c r="N135" s="14">
        <f t="shared" si="49"/>
        <v>38</v>
      </c>
      <c r="O135" s="14">
        <f t="shared" si="49"/>
        <v>80</v>
      </c>
      <c r="P135" s="14">
        <f t="shared" si="49"/>
        <v>229</v>
      </c>
      <c r="Q135" s="14">
        <f t="shared" si="49"/>
        <v>565</v>
      </c>
      <c r="R135" s="14">
        <f t="shared" si="49"/>
        <v>794</v>
      </c>
      <c r="T135" s="14">
        <f t="shared" ref="T135:Y135" si="50">SUM(T70:T81)</f>
        <v>75</v>
      </c>
      <c r="U135" s="14">
        <f t="shared" si="50"/>
        <v>92</v>
      </c>
      <c r="V135" s="14">
        <f t="shared" si="50"/>
        <v>167</v>
      </c>
      <c r="W135" s="14">
        <f t="shared" si="50"/>
        <v>1140</v>
      </c>
      <c r="X135" s="14">
        <f t="shared" si="50"/>
        <v>4917</v>
      </c>
      <c r="Y135" s="14">
        <f t="shared" si="50"/>
        <v>6057</v>
      </c>
    </row>
    <row r="136" spans="1:34" x14ac:dyDescent="0.35">
      <c r="A136" s="17">
        <v>2024</v>
      </c>
      <c r="F136" s="14">
        <f t="shared" ref="F136:K136" si="51">SUM(F82:F93)</f>
        <v>118</v>
      </c>
      <c r="G136" s="14">
        <f t="shared" si="51"/>
        <v>133</v>
      </c>
      <c r="H136" s="14">
        <f t="shared" si="51"/>
        <v>251</v>
      </c>
      <c r="I136" s="14">
        <f t="shared" si="51"/>
        <v>1370</v>
      </c>
      <c r="J136" s="14">
        <f t="shared" si="51"/>
        <v>5483</v>
      </c>
      <c r="K136" s="14">
        <f t="shared" si="51"/>
        <v>6853</v>
      </c>
      <c r="M136" s="14">
        <f t="shared" ref="M136:R136" si="52">SUM(M82:M93)</f>
        <v>44</v>
      </c>
      <c r="N136" s="14">
        <f t="shared" si="52"/>
        <v>37</v>
      </c>
      <c r="O136" s="14">
        <f t="shared" si="52"/>
        <v>81</v>
      </c>
      <c r="P136" s="14">
        <f t="shared" si="52"/>
        <v>226</v>
      </c>
      <c r="Q136" s="14">
        <f t="shared" si="52"/>
        <v>553</v>
      </c>
      <c r="R136" s="14">
        <f t="shared" si="52"/>
        <v>779</v>
      </c>
      <c r="T136" s="14">
        <f t="shared" ref="T136:Y136" si="53">SUM(T82:T93)</f>
        <v>74</v>
      </c>
      <c r="U136" s="14">
        <f t="shared" si="53"/>
        <v>96</v>
      </c>
      <c r="V136" s="14">
        <f t="shared" si="53"/>
        <v>170</v>
      </c>
      <c r="W136" s="14">
        <f t="shared" si="53"/>
        <v>1144</v>
      </c>
      <c r="X136" s="14">
        <f t="shared" si="53"/>
        <v>4930</v>
      </c>
      <c r="Y136" s="14">
        <f t="shared" si="53"/>
        <v>6074</v>
      </c>
    </row>
    <row r="137" spans="1:34" x14ac:dyDescent="0.35">
      <c r="A137" s="17">
        <v>2025</v>
      </c>
      <c r="F137" s="14">
        <f t="shared" ref="F137:K137" si="54">SUM(F94:F105)</f>
        <v>119</v>
      </c>
      <c r="G137" s="14">
        <f t="shared" si="54"/>
        <v>131</v>
      </c>
      <c r="H137" s="14">
        <f t="shared" si="54"/>
        <v>250</v>
      </c>
      <c r="I137" s="14">
        <f t="shared" si="54"/>
        <v>1346</v>
      </c>
      <c r="J137" s="14">
        <f t="shared" si="54"/>
        <v>5402</v>
      </c>
      <c r="K137" s="14">
        <f t="shared" si="54"/>
        <v>6748</v>
      </c>
      <c r="M137" s="14">
        <f t="shared" ref="M137:R137" si="55">SUM(M94:M105)</f>
        <v>44</v>
      </c>
      <c r="N137" s="14">
        <f t="shared" si="55"/>
        <v>36</v>
      </c>
      <c r="O137" s="14">
        <f t="shared" si="55"/>
        <v>80</v>
      </c>
      <c r="P137" s="14">
        <f t="shared" si="55"/>
        <v>216</v>
      </c>
      <c r="Q137" s="14">
        <f t="shared" si="55"/>
        <v>533</v>
      </c>
      <c r="R137" s="14">
        <f t="shared" si="55"/>
        <v>749</v>
      </c>
      <c r="T137" s="14">
        <f t="shared" ref="T137:Y137" si="56">SUM(T94:T105)</f>
        <v>75</v>
      </c>
      <c r="U137" s="14">
        <f t="shared" si="56"/>
        <v>95</v>
      </c>
      <c r="V137" s="14">
        <f t="shared" si="56"/>
        <v>170</v>
      </c>
      <c r="W137" s="14">
        <f t="shared" si="56"/>
        <v>1130</v>
      </c>
      <c r="X137" s="14">
        <f t="shared" si="56"/>
        <v>4869</v>
      </c>
      <c r="Y137" s="14">
        <f t="shared" si="56"/>
        <v>5999</v>
      </c>
    </row>
    <row r="138" spans="1:34" x14ac:dyDescent="0.35">
      <c r="A138" s="17">
        <v>2026</v>
      </c>
      <c r="F138" s="14">
        <f t="shared" ref="F138:K138" si="57">SUM(F106:F117)</f>
        <v>121</v>
      </c>
      <c r="G138" s="14">
        <f t="shared" si="57"/>
        <v>137</v>
      </c>
      <c r="H138" s="14">
        <f t="shared" si="57"/>
        <v>258</v>
      </c>
      <c r="I138" s="14">
        <f t="shared" si="57"/>
        <v>1337</v>
      </c>
      <c r="J138" s="14">
        <f t="shared" si="57"/>
        <v>5352</v>
      </c>
      <c r="K138" s="14">
        <f t="shared" si="57"/>
        <v>6689</v>
      </c>
      <c r="M138" s="14">
        <f t="shared" ref="M138:R138" si="58">SUM(M106:M117)</f>
        <v>47</v>
      </c>
      <c r="N138" s="14">
        <f t="shared" si="58"/>
        <v>41</v>
      </c>
      <c r="O138" s="14">
        <f t="shared" si="58"/>
        <v>88</v>
      </c>
      <c r="P138" s="14">
        <f t="shared" si="58"/>
        <v>206</v>
      </c>
      <c r="Q138" s="14">
        <f t="shared" si="58"/>
        <v>505</v>
      </c>
      <c r="R138" s="14">
        <f t="shared" si="58"/>
        <v>711</v>
      </c>
      <c r="T138" s="14">
        <f t="shared" ref="T138:Y138" si="59">SUM(T106:T117)</f>
        <v>74</v>
      </c>
      <c r="U138" s="14">
        <f t="shared" si="59"/>
        <v>96</v>
      </c>
      <c r="V138" s="14">
        <f t="shared" si="59"/>
        <v>170</v>
      </c>
      <c r="W138" s="14">
        <f t="shared" si="59"/>
        <v>1131</v>
      </c>
      <c r="X138" s="14">
        <f t="shared" si="59"/>
        <v>4847</v>
      </c>
      <c r="Y138" s="14">
        <f t="shared" si="59"/>
        <v>5978</v>
      </c>
    </row>
    <row r="139" spans="1:34" x14ac:dyDescent="0.35">
      <c r="A139" s="17">
        <v>2027</v>
      </c>
      <c r="F139" s="14">
        <f t="shared" ref="F139:K139" si="60">SUM(F118:F129)</f>
        <v>122</v>
      </c>
      <c r="G139" s="14">
        <f t="shared" si="60"/>
        <v>138</v>
      </c>
      <c r="H139" s="14">
        <f t="shared" si="60"/>
        <v>260</v>
      </c>
      <c r="I139" s="14">
        <f t="shared" si="60"/>
        <v>1334</v>
      </c>
      <c r="J139" s="14">
        <f t="shared" si="60"/>
        <v>5338</v>
      </c>
      <c r="K139" s="14">
        <f t="shared" si="60"/>
        <v>6672</v>
      </c>
      <c r="M139" s="14">
        <f t="shared" ref="M139:R139" si="61">SUM(M118:M129)</f>
        <v>48</v>
      </c>
      <c r="N139" s="14">
        <f t="shared" si="61"/>
        <v>42</v>
      </c>
      <c r="O139" s="14">
        <f t="shared" si="61"/>
        <v>90</v>
      </c>
      <c r="P139" s="14">
        <f t="shared" si="61"/>
        <v>193</v>
      </c>
      <c r="Q139" s="14">
        <f t="shared" si="61"/>
        <v>476</v>
      </c>
      <c r="R139" s="14">
        <f t="shared" si="61"/>
        <v>669</v>
      </c>
      <c r="T139" s="14">
        <f t="shared" ref="T139:Y139" si="62">SUM(T118:T129)</f>
        <v>74</v>
      </c>
      <c r="U139" s="14">
        <f t="shared" si="62"/>
        <v>96</v>
      </c>
      <c r="V139" s="14">
        <f t="shared" si="62"/>
        <v>170</v>
      </c>
      <c r="W139" s="14">
        <f t="shared" si="62"/>
        <v>1141</v>
      </c>
      <c r="X139" s="14">
        <f t="shared" si="62"/>
        <v>4862</v>
      </c>
      <c r="Y139" s="14">
        <f t="shared" si="62"/>
        <v>6003</v>
      </c>
    </row>
  </sheetData>
  <mergeCells count="16">
    <mergeCell ref="AA7:AE7"/>
    <mergeCell ref="F8:H8"/>
    <mergeCell ref="I8:K8"/>
    <mergeCell ref="M8:O8"/>
    <mergeCell ref="P8:R8"/>
    <mergeCell ref="T8:V8"/>
    <mergeCell ref="W8:Y8"/>
    <mergeCell ref="AA8:AB8"/>
    <mergeCell ref="AD8:AE8"/>
    <mergeCell ref="A4:G4"/>
    <mergeCell ref="F6:K6"/>
    <mergeCell ref="M6:R6"/>
    <mergeCell ref="T6:Y6"/>
    <mergeCell ref="F7:K7"/>
    <mergeCell ref="M7:R7"/>
    <mergeCell ref="T7:Y7"/>
  </mergeCells>
  <conditionalFormatting sqref="AA10:AE129">
    <cfRule type="cellIs" dxfId="5" priority="2" operator="lessThan">
      <formula>0</formula>
    </cfRule>
  </conditionalFormatting>
  <conditionalFormatting sqref="F10:Y129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DBA8-3392-4BFF-B8F3-7883C5E9BA8F}">
  <dimension ref="A1:AU106"/>
  <sheetViews>
    <sheetView zoomScaleNormal="100" workbookViewId="0">
      <pane xSplit="3" ySplit="7" topLeftCell="D8" activePane="bottomRight" state="frozen"/>
      <selection activeCell="P8" sqref="P8:R8"/>
      <selection pane="topRight" activeCell="P8" sqref="P8:R8"/>
      <selection pane="bottomLeft" activeCell="P8" sqref="P8:R8"/>
      <selection pane="bottomRight" activeCell="Q8" sqref="Q8"/>
    </sheetView>
  </sheetViews>
  <sheetFormatPr defaultRowHeight="14.5" x14ac:dyDescent="0.35"/>
  <cols>
    <col min="4" max="4" width="9.7265625" bestFit="1" customWidth="1"/>
    <col min="19" max="19" width="9.1796875" customWidth="1"/>
    <col min="24" max="24" width="9.1796875" customWidth="1"/>
    <col min="27" max="27" width="9.1796875" customWidth="1"/>
    <col min="47" max="47" width="20.1796875" bestFit="1" customWidth="1"/>
  </cols>
  <sheetData>
    <row r="1" spans="1:47" x14ac:dyDescent="0.35">
      <c r="A1" s="1" t="s">
        <v>0</v>
      </c>
    </row>
    <row r="2" spans="1:47" x14ac:dyDescent="0.35">
      <c r="A2" s="2" t="s">
        <v>113</v>
      </c>
      <c r="C2" s="2"/>
    </row>
    <row r="3" spans="1:47" x14ac:dyDescent="0.35">
      <c r="A3" s="2" t="s">
        <v>54</v>
      </c>
      <c r="C3" s="2"/>
    </row>
    <row r="4" spans="1:47" x14ac:dyDescent="0.35">
      <c r="B4" s="2"/>
      <c r="C4" s="3">
        <v>1</v>
      </c>
      <c r="D4">
        <f>C4+1</f>
        <v>2</v>
      </c>
      <c r="E4">
        <f t="shared" ref="E4:AS4" si="0">D4+1</f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K4">
        <f t="shared" si="0"/>
        <v>9</v>
      </c>
      <c r="L4">
        <f t="shared" si="0"/>
        <v>10</v>
      </c>
      <c r="M4">
        <f t="shared" si="0"/>
        <v>11</v>
      </c>
      <c r="N4">
        <f t="shared" si="0"/>
        <v>12</v>
      </c>
      <c r="O4">
        <f t="shared" si="0"/>
        <v>13</v>
      </c>
      <c r="P4">
        <f t="shared" si="0"/>
        <v>14</v>
      </c>
      <c r="Q4">
        <f t="shared" si="0"/>
        <v>15</v>
      </c>
      <c r="R4">
        <f t="shared" si="0"/>
        <v>16</v>
      </c>
      <c r="S4">
        <f t="shared" si="0"/>
        <v>17</v>
      </c>
      <c r="T4">
        <f t="shared" si="0"/>
        <v>18</v>
      </c>
      <c r="U4">
        <f t="shared" si="0"/>
        <v>19</v>
      </c>
      <c r="V4">
        <f t="shared" si="0"/>
        <v>20</v>
      </c>
      <c r="W4">
        <f t="shared" si="0"/>
        <v>21</v>
      </c>
      <c r="X4">
        <f t="shared" si="0"/>
        <v>22</v>
      </c>
      <c r="Y4">
        <f t="shared" si="0"/>
        <v>23</v>
      </c>
      <c r="Z4">
        <f t="shared" si="0"/>
        <v>24</v>
      </c>
      <c r="AA4">
        <f t="shared" si="0"/>
        <v>25</v>
      </c>
      <c r="AB4">
        <f t="shared" si="0"/>
        <v>26</v>
      </c>
      <c r="AC4">
        <f t="shared" si="0"/>
        <v>27</v>
      </c>
      <c r="AD4">
        <f t="shared" si="0"/>
        <v>28</v>
      </c>
      <c r="AE4">
        <f t="shared" si="0"/>
        <v>29</v>
      </c>
      <c r="AF4">
        <f t="shared" si="0"/>
        <v>30</v>
      </c>
      <c r="AG4">
        <f t="shared" si="0"/>
        <v>31</v>
      </c>
      <c r="AH4">
        <f t="shared" si="0"/>
        <v>32</v>
      </c>
      <c r="AI4">
        <f t="shared" si="0"/>
        <v>33</v>
      </c>
      <c r="AJ4">
        <f t="shared" si="0"/>
        <v>34</v>
      </c>
      <c r="AK4">
        <f t="shared" si="0"/>
        <v>35</v>
      </c>
      <c r="AL4">
        <f t="shared" si="0"/>
        <v>36</v>
      </c>
      <c r="AM4">
        <f t="shared" si="0"/>
        <v>37</v>
      </c>
      <c r="AN4">
        <f t="shared" si="0"/>
        <v>38</v>
      </c>
      <c r="AO4">
        <f t="shared" si="0"/>
        <v>39</v>
      </c>
      <c r="AP4">
        <f t="shared" si="0"/>
        <v>40</v>
      </c>
      <c r="AQ4">
        <f t="shared" si="0"/>
        <v>41</v>
      </c>
      <c r="AR4">
        <f t="shared" si="0"/>
        <v>42</v>
      </c>
      <c r="AS4">
        <f t="shared" si="0"/>
        <v>43</v>
      </c>
    </row>
    <row r="5" spans="1:47" x14ac:dyDescent="0.35">
      <c r="C5" s="4"/>
      <c r="E5" s="93" t="s">
        <v>55</v>
      </c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5"/>
      <c r="S5" s="93" t="s">
        <v>3</v>
      </c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5"/>
      <c r="AF5" s="5" t="s">
        <v>4</v>
      </c>
      <c r="AG5" s="93" t="s">
        <v>14</v>
      </c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5"/>
      <c r="AT5" s="5" t="s">
        <v>4</v>
      </c>
    </row>
    <row r="6" spans="1:47" x14ac:dyDescent="0.35">
      <c r="C6" s="5" t="s">
        <v>9</v>
      </c>
      <c r="E6" s="99" t="s">
        <v>56</v>
      </c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  <c r="S6" s="99" t="str">
        <f>E6</f>
        <v>Final Billable Demand (MW)</v>
      </c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1"/>
      <c r="AF6" s="5" t="s">
        <v>11</v>
      </c>
      <c r="AG6" s="99" t="str">
        <f>E6</f>
        <v>Final Billable Demand (MW)</v>
      </c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1"/>
      <c r="AT6" s="5" t="s">
        <v>11</v>
      </c>
    </row>
    <row r="7" spans="1:47" s="7" customFormat="1" x14ac:dyDescent="0.35">
      <c r="A7" s="6" t="s">
        <v>15</v>
      </c>
      <c r="B7" s="6" t="s">
        <v>9</v>
      </c>
      <c r="C7" s="6" t="s">
        <v>16</v>
      </c>
      <c r="E7" s="6" t="s">
        <v>19</v>
      </c>
      <c r="F7" s="6" t="s">
        <v>20</v>
      </c>
      <c r="G7" s="6" t="s">
        <v>21</v>
      </c>
      <c r="H7" s="6" t="s">
        <v>23</v>
      </c>
      <c r="I7" s="6" t="s">
        <v>24</v>
      </c>
      <c r="J7" s="6" t="s">
        <v>25</v>
      </c>
      <c r="K7" s="6" t="s">
        <v>26</v>
      </c>
      <c r="L7" s="6" t="s">
        <v>27</v>
      </c>
      <c r="M7" s="6" t="s">
        <v>28</v>
      </c>
      <c r="N7" s="6" t="s">
        <v>29</v>
      </c>
      <c r="O7" s="6" t="s">
        <v>30</v>
      </c>
      <c r="P7" s="6" t="s">
        <v>31</v>
      </c>
      <c r="Q7" s="8" t="s">
        <v>33</v>
      </c>
      <c r="R7" s="90"/>
      <c r="S7" s="6" t="s">
        <v>19</v>
      </c>
      <c r="T7" s="6" t="s">
        <v>20</v>
      </c>
      <c r="U7" s="6" t="s">
        <v>21</v>
      </c>
      <c r="V7" s="6" t="s">
        <v>23</v>
      </c>
      <c r="W7" s="6" t="s">
        <v>24</v>
      </c>
      <c r="X7" s="6" t="s">
        <v>25</v>
      </c>
      <c r="Y7" s="6" t="s">
        <v>26</v>
      </c>
      <c r="Z7" s="6" t="s">
        <v>27</v>
      </c>
      <c r="AA7" s="6" t="s">
        <v>28</v>
      </c>
      <c r="AB7" s="6" t="s">
        <v>29</v>
      </c>
      <c r="AC7" s="6" t="s">
        <v>30</v>
      </c>
      <c r="AD7" s="6" t="s">
        <v>31</v>
      </c>
      <c r="AE7" s="8" t="s">
        <v>33</v>
      </c>
      <c r="AF7" s="6" t="s">
        <v>32</v>
      </c>
      <c r="AG7" s="6" t="s">
        <v>19</v>
      </c>
      <c r="AH7" s="6" t="s">
        <v>20</v>
      </c>
      <c r="AI7" s="6" t="s">
        <v>21</v>
      </c>
      <c r="AJ7" s="6" t="s">
        <v>23</v>
      </c>
      <c r="AK7" s="6" t="s">
        <v>24</v>
      </c>
      <c r="AL7" s="6" t="s">
        <v>25</v>
      </c>
      <c r="AM7" s="6" t="s">
        <v>26</v>
      </c>
      <c r="AN7" s="6" t="s">
        <v>27</v>
      </c>
      <c r="AO7" s="6" t="s">
        <v>28</v>
      </c>
      <c r="AP7" s="6" t="s">
        <v>29</v>
      </c>
      <c r="AQ7" s="6" t="s">
        <v>30</v>
      </c>
      <c r="AR7" s="6" t="s">
        <v>31</v>
      </c>
      <c r="AS7" s="8" t="s">
        <v>33</v>
      </c>
      <c r="AT7" s="38" t="s">
        <v>32</v>
      </c>
      <c r="AU7" s="87" t="s">
        <v>115</v>
      </c>
    </row>
    <row r="8" spans="1:47" x14ac:dyDescent="0.35">
      <c r="A8" s="9">
        <v>2021</v>
      </c>
      <c r="B8" s="9">
        <v>1</v>
      </c>
      <c r="C8" s="10" t="str">
        <f t="shared" ref="C8:C71" si="1">CONCATENATE(A8,IF(B8&lt;10,0,""),B8)</f>
        <v>202101</v>
      </c>
      <c r="D8" s="84">
        <f>DATE(A8,B8,$B$8)</f>
        <v>44197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f>E8+F8+H8+I8+K8+L8+N8+O8</f>
        <v>0</v>
      </c>
      <c r="R8" s="91"/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f>S8+T8+V8+W8+Y8+Z8+AB8+AC8</f>
        <v>0</v>
      </c>
      <c r="AF8" s="12">
        <f>AE8</f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f>AG8+AH8+AJ8+AK8+AM8+AN8+AP8+AQ8</f>
        <v>0</v>
      </c>
      <c r="AT8" s="12">
        <f>AS8</f>
        <v>0</v>
      </c>
      <c r="AU8" s="88">
        <f>'TOD Demand Allocation'!I46</f>
        <v>0</v>
      </c>
    </row>
    <row r="9" spans="1:47" x14ac:dyDescent="0.35">
      <c r="A9" s="9">
        <v>2021</v>
      </c>
      <c r="B9" s="9">
        <v>2</v>
      </c>
      <c r="C9" s="10" t="str">
        <f t="shared" si="1"/>
        <v>202102</v>
      </c>
      <c r="D9" s="84">
        <f t="shared" ref="D9:D72" si="2">DATE(A9,B9,$B$8)</f>
        <v>44228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f t="shared" ref="Q9:Q72" si="3">E9+F9+H9+I9+K9+L9+N9+O9</f>
        <v>0</v>
      </c>
      <c r="R9" s="91"/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f t="shared" ref="AE9:AE72" si="4">S9+T9+V9+W9+Y9+Z9+AB9+AC9</f>
        <v>0</v>
      </c>
      <c r="AF9" s="12">
        <f t="shared" ref="AF9:AF72" si="5">AE9</f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f t="shared" ref="AS9:AS72" si="6">AG9+AH9+AJ9+AK9+AM9+AN9+AP9+AQ9</f>
        <v>0</v>
      </c>
      <c r="AT9" s="12">
        <f t="shared" ref="AT9:AT72" si="7">AS9</f>
        <v>0</v>
      </c>
      <c r="AU9" s="88">
        <f>'TOD Demand Allocation'!I47</f>
        <v>0</v>
      </c>
    </row>
    <row r="10" spans="1:47" x14ac:dyDescent="0.35">
      <c r="A10" s="9">
        <v>2021</v>
      </c>
      <c r="B10" s="9">
        <v>3</v>
      </c>
      <c r="C10" s="10" t="str">
        <f t="shared" si="1"/>
        <v>202103</v>
      </c>
      <c r="D10" s="84">
        <f t="shared" si="2"/>
        <v>44256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f t="shared" si="3"/>
        <v>0</v>
      </c>
      <c r="R10" s="91"/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f t="shared" si="4"/>
        <v>0</v>
      </c>
      <c r="AF10" s="12">
        <f t="shared" si="5"/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f t="shared" si="6"/>
        <v>0</v>
      </c>
      <c r="AT10" s="12">
        <f t="shared" si="7"/>
        <v>0</v>
      </c>
      <c r="AU10" s="88">
        <f>'TOD Demand Allocation'!I48</f>
        <v>0</v>
      </c>
    </row>
    <row r="11" spans="1:47" x14ac:dyDescent="0.35">
      <c r="A11" s="9">
        <v>2021</v>
      </c>
      <c r="B11" s="9">
        <v>4</v>
      </c>
      <c r="C11" s="10" t="str">
        <f t="shared" si="1"/>
        <v>202104</v>
      </c>
      <c r="D11" s="84">
        <f t="shared" si="2"/>
        <v>44287</v>
      </c>
      <c r="E11" s="12">
        <v>3</v>
      </c>
      <c r="F11" s="12">
        <v>19</v>
      </c>
      <c r="G11" s="12">
        <v>22</v>
      </c>
      <c r="H11" s="12">
        <v>193</v>
      </c>
      <c r="I11" s="12">
        <v>36</v>
      </c>
      <c r="J11" s="12">
        <v>229</v>
      </c>
      <c r="K11" s="12">
        <v>3005</v>
      </c>
      <c r="L11" s="12">
        <v>1062</v>
      </c>
      <c r="M11" s="12">
        <v>4067</v>
      </c>
      <c r="N11" s="12">
        <v>27</v>
      </c>
      <c r="O11" s="12">
        <v>27</v>
      </c>
      <c r="P11" s="12">
        <v>54</v>
      </c>
      <c r="Q11" s="12">
        <f t="shared" si="3"/>
        <v>4372</v>
      </c>
      <c r="R11" s="91"/>
      <c r="S11" s="12">
        <v>0</v>
      </c>
      <c r="T11" s="12">
        <v>0</v>
      </c>
      <c r="U11" s="12">
        <v>0</v>
      </c>
      <c r="V11" s="12">
        <v>48</v>
      </c>
      <c r="W11" s="12">
        <v>10</v>
      </c>
      <c r="X11" s="12">
        <v>58</v>
      </c>
      <c r="Y11" s="12">
        <v>1470</v>
      </c>
      <c r="Z11" s="12">
        <v>87</v>
      </c>
      <c r="AA11" s="12">
        <v>1557</v>
      </c>
      <c r="AB11" s="12">
        <v>14</v>
      </c>
      <c r="AC11" s="12">
        <v>5</v>
      </c>
      <c r="AD11" s="12">
        <v>19</v>
      </c>
      <c r="AE11" s="12">
        <f t="shared" si="4"/>
        <v>1634</v>
      </c>
      <c r="AF11" s="12">
        <f t="shared" si="5"/>
        <v>1634</v>
      </c>
      <c r="AG11" s="12">
        <v>3</v>
      </c>
      <c r="AH11" s="12">
        <v>19</v>
      </c>
      <c r="AI11" s="12">
        <v>22</v>
      </c>
      <c r="AJ11" s="12">
        <v>145</v>
      </c>
      <c r="AK11" s="12">
        <v>26</v>
      </c>
      <c r="AL11" s="12">
        <v>171</v>
      </c>
      <c r="AM11" s="12">
        <v>1535</v>
      </c>
      <c r="AN11" s="12">
        <v>975</v>
      </c>
      <c r="AO11" s="12">
        <v>2510</v>
      </c>
      <c r="AP11" s="12">
        <v>13</v>
      </c>
      <c r="AQ11" s="12">
        <v>22</v>
      </c>
      <c r="AR11" s="12">
        <v>35</v>
      </c>
      <c r="AS11" s="12">
        <f t="shared" si="6"/>
        <v>2738</v>
      </c>
      <c r="AT11" s="12">
        <f t="shared" si="7"/>
        <v>2738</v>
      </c>
      <c r="AU11" s="88">
        <f>'TOD Demand Allocation'!I49</f>
        <v>229</v>
      </c>
    </row>
    <row r="12" spans="1:47" x14ac:dyDescent="0.35">
      <c r="A12" s="9">
        <v>2021</v>
      </c>
      <c r="B12" s="9">
        <v>5</v>
      </c>
      <c r="C12" s="10" t="str">
        <f t="shared" si="1"/>
        <v>202105</v>
      </c>
      <c r="D12" s="84">
        <f t="shared" si="2"/>
        <v>44317</v>
      </c>
      <c r="E12" s="12">
        <v>0</v>
      </c>
      <c r="F12" s="12">
        <v>17</v>
      </c>
      <c r="G12" s="12">
        <v>17</v>
      </c>
      <c r="H12" s="12">
        <v>229</v>
      </c>
      <c r="I12" s="12">
        <v>36</v>
      </c>
      <c r="J12" s="12">
        <v>265</v>
      </c>
      <c r="K12" s="12">
        <v>3354</v>
      </c>
      <c r="L12" s="12">
        <v>1066</v>
      </c>
      <c r="M12" s="12">
        <v>4420</v>
      </c>
      <c r="N12" s="12">
        <v>31</v>
      </c>
      <c r="O12" s="12">
        <v>24</v>
      </c>
      <c r="P12" s="12">
        <v>55</v>
      </c>
      <c r="Q12" s="12">
        <f t="shared" si="3"/>
        <v>4757</v>
      </c>
      <c r="R12" s="91"/>
      <c r="S12" s="12">
        <v>0</v>
      </c>
      <c r="T12" s="12">
        <v>0</v>
      </c>
      <c r="U12" s="12">
        <v>0</v>
      </c>
      <c r="V12" s="12">
        <v>72</v>
      </c>
      <c r="W12" s="12">
        <v>9</v>
      </c>
      <c r="X12" s="12">
        <v>81</v>
      </c>
      <c r="Y12" s="12">
        <v>1723</v>
      </c>
      <c r="Z12" s="12">
        <v>110</v>
      </c>
      <c r="AA12" s="12">
        <v>1833</v>
      </c>
      <c r="AB12" s="12">
        <v>12</v>
      </c>
      <c r="AC12" s="12">
        <v>2</v>
      </c>
      <c r="AD12" s="12">
        <v>14</v>
      </c>
      <c r="AE12" s="12">
        <f>S12+T12+V12+W12+Y12+Z12+AB12+AC12</f>
        <v>1928</v>
      </c>
      <c r="AF12" s="12">
        <f t="shared" si="5"/>
        <v>1928</v>
      </c>
      <c r="AG12" s="12">
        <v>0</v>
      </c>
      <c r="AH12" s="12">
        <v>17</v>
      </c>
      <c r="AI12" s="12">
        <v>17</v>
      </c>
      <c r="AJ12" s="12">
        <v>157</v>
      </c>
      <c r="AK12" s="12">
        <v>27</v>
      </c>
      <c r="AL12" s="12">
        <v>184</v>
      </c>
      <c r="AM12" s="12">
        <v>1631</v>
      </c>
      <c r="AN12" s="12">
        <v>956</v>
      </c>
      <c r="AO12" s="12">
        <v>2587</v>
      </c>
      <c r="AP12" s="12">
        <v>19</v>
      </c>
      <c r="AQ12" s="12">
        <v>22</v>
      </c>
      <c r="AR12" s="12">
        <v>41</v>
      </c>
      <c r="AS12" s="12">
        <f t="shared" si="6"/>
        <v>2829</v>
      </c>
      <c r="AT12" s="12">
        <f t="shared" si="7"/>
        <v>2829</v>
      </c>
      <c r="AU12" s="88">
        <f>'TOD Demand Allocation'!I50</f>
        <v>224</v>
      </c>
    </row>
    <row r="13" spans="1:47" x14ac:dyDescent="0.35">
      <c r="A13" s="9">
        <v>2021</v>
      </c>
      <c r="B13" s="9">
        <v>6</v>
      </c>
      <c r="C13" s="10" t="str">
        <f t="shared" si="1"/>
        <v>202106</v>
      </c>
      <c r="D13" s="84">
        <f t="shared" si="2"/>
        <v>44348</v>
      </c>
      <c r="E13" s="12">
        <v>0</v>
      </c>
      <c r="F13" s="12">
        <v>16</v>
      </c>
      <c r="G13" s="12">
        <v>16</v>
      </c>
      <c r="H13" s="12">
        <v>285</v>
      </c>
      <c r="I13" s="12">
        <v>53</v>
      </c>
      <c r="J13" s="12">
        <v>338</v>
      </c>
      <c r="K13" s="12">
        <v>3642</v>
      </c>
      <c r="L13" s="12">
        <v>1231</v>
      </c>
      <c r="M13" s="12">
        <v>4873</v>
      </c>
      <c r="N13" s="12">
        <v>21</v>
      </c>
      <c r="O13" s="12">
        <v>26</v>
      </c>
      <c r="P13" s="12">
        <v>47</v>
      </c>
      <c r="Q13" s="12">
        <f t="shared" si="3"/>
        <v>5274</v>
      </c>
      <c r="R13" s="91"/>
      <c r="S13" s="12">
        <v>0</v>
      </c>
      <c r="T13" s="12">
        <v>0</v>
      </c>
      <c r="U13" s="12">
        <v>0</v>
      </c>
      <c r="V13" s="12">
        <v>105</v>
      </c>
      <c r="W13" s="12">
        <v>21</v>
      </c>
      <c r="X13" s="12">
        <v>126</v>
      </c>
      <c r="Y13" s="12">
        <v>1865</v>
      </c>
      <c r="Z13" s="12">
        <v>138</v>
      </c>
      <c r="AA13" s="12">
        <v>2003</v>
      </c>
      <c r="AB13" s="12">
        <v>5</v>
      </c>
      <c r="AC13" s="12">
        <v>2</v>
      </c>
      <c r="AD13" s="12">
        <v>7</v>
      </c>
      <c r="AE13" s="12">
        <f t="shared" si="4"/>
        <v>2136</v>
      </c>
      <c r="AF13" s="12">
        <f t="shared" si="5"/>
        <v>2136</v>
      </c>
      <c r="AG13" s="12">
        <v>0</v>
      </c>
      <c r="AH13" s="12">
        <v>16</v>
      </c>
      <c r="AI13" s="12">
        <v>16</v>
      </c>
      <c r="AJ13" s="12">
        <v>180</v>
      </c>
      <c r="AK13" s="12">
        <v>32</v>
      </c>
      <c r="AL13" s="12">
        <v>212</v>
      </c>
      <c r="AM13" s="12">
        <v>1777</v>
      </c>
      <c r="AN13" s="12">
        <v>1093</v>
      </c>
      <c r="AO13" s="12">
        <v>2870</v>
      </c>
      <c r="AP13" s="12">
        <v>16</v>
      </c>
      <c r="AQ13" s="12">
        <v>24</v>
      </c>
      <c r="AR13" s="12">
        <v>40</v>
      </c>
      <c r="AS13" s="12">
        <f t="shared" si="6"/>
        <v>3138</v>
      </c>
      <c r="AT13" s="12">
        <f t="shared" si="7"/>
        <v>3138</v>
      </c>
      <c r="AU13" s="88">
        <f>'TOD Demand Allocation'!I51</f>
        <v>228</v>
      </c>
    </row>
    <row r="14" spans="1:47" x14ac:dyDescent="0.35">
      <c r="A14" s="9">
        <v>2021</v>
      </c>
      <c r="B14" s="9">
        <v>7</v>
      </c>
      <c r="C14" s="10" t="str">
        <f t="shared" si="1"/>
        <v>202107</v>
      </c>
      <c r="D14" s="84">
        <f t="shared" si="2"/>
        <v>44378</v>
      </c>
      <c r="E14" s="12">
        <v>0</v>
      </c>
      <c r="F14" s="12">
        <v>19</v>
      </c>
      <c r="G14" s="12">
        <v>19</v>
      </c>
      <c r="H14" s="12">
        <v>355</v>
      </c>
      <c r="I14" s="12">
        <v>50</v>
      </c>
      <c r="J14" s="12">
        <v>405</v>
      </c>
      <c r="K14" s="12">
        <v>3779</v>
      </c>
      <c r="L14" s="12">
        <v>1441</v>
      </c>
      <c r="M14" s="12">
        <v>5220</v>
      </c>
      <c r="N14" s="12">
        <v>25</v>
      </c>
      <c r="O14" s="12">
        <v>23</v>
      </c>
      <c r="P14" s="12">
        <v>48</v>
      </c>
      <c r="Q14" s="12">
        <f t="shared" si="3"/>
        <v>5692</v>
      </c>
      <c r="R14" s="91"/>
      <c r="S14" s="12">
        <v>0</v>
      </c>
      <c r="T14" s="12">
        <v>0</v>
      </c>
      <c r="U14" s="12">
        <v>0</v>
      </c>
      <c r="V14" s="12">
        <v>154</v>
      </c>
      <c r="W14" s="12">
        <v>14</v>
      </c>
      <c r="X14" s="12">
        <v>168</v>
      </c>
      <c r="Y14" s="12">
        <v>1785</v>
      </c>
      <c r="Z14" s="12">
        <v>142</v>
      </c>
      <c r="AA14" s="12">
        <v>1927</v>
      </c>
      <c r="AB14" s="12">
        <v>5</v>
      </c>
      <c r="AC14" s="12">
        <v>0</v>
      </c>
      <c r="AD14" s="12">
        <v>5</v>
      </c>
      <c r="AE14" s="12">
        <f t="shared" si="4"/>
        <v>2100</v>
      </c>
      <c r="AF14" s="12">
        <f t="shared" si="5"/>
        <v>2100</v>
      </c>
      <c r="AG14" s="12">
        <v>0</v>
      </c>
      <c r="AH14" s="12">
        <v>19</v>
      </c>
      <c r="AI14" s="12">
        <v>19</v>
      </c>
      <c r="AJ14" s="12">
        <v>201</v>
      </c>
      <c r="AK14" s="12">
        <v>36</v>
      </c>
      <c r="AL14" s="12">
        <v>237</v>
      </c>
      <c r="AM14" s="12">
        <v>1994</v>
      </c>
      <c r="AN14" s="12">
        <v>1299</v>
      </c>
      <c r="AO14" s="12">
        <v>3293</v>
      </c>
      <c r="AP14" s="12">
        <v>20</v>
      </c>
      <c r="AQ14" s="12">
        <v>23</v>
      </c>
      <c r="AR14" s="12">
        <v>43</v>
      </c>
      <c r="AS14" s="12">
        <f t="shared" si="6"/>
        <v>3592</v>
      </c>
      <c r="AT14" s="12">
        <f t="shared" si="7"/>
        <v>3592</v>
      </c>
      <c r="AU14" s="88">
        <f>'TOD Demand Allocation'!I52</f>
        <v>251</v>
      </c>
    </row>
    <row r="15" spans="1:47" x14ac:dyDescent="0.35">
      <c r="A15" s="9">
        <v>2021</v>
      </c>
      <c r="B15" s="9">
        <v>8</v>
      </c>
      <c r="C15" s="10" t="str">
        <f t="shared" si="1"/>
        <v>202108</v>
      </c>
      <c r="D15" s="84">
        <f t="shared" si="2"/>
        <v>44409</v>
      </c>
      <c r="E15" s="12">
        <v>0</v>
      </c>
      <c r="F15" s="12">
        <v>19</v>
      </c>
      <c r="G15" s="12">
        <v>19</v>
      </c>
      <c r="H15" s="12">
        <v>376</v>
      </c>
      <c r="I15" s="12">
        <v>57</v>
      </c>
      <c r="J15" s="12">
        <v>433</v>
      </c>
      <c r="K15" s="12">
        <v>3787</v>
      </c>
      <c r="L15" s="12">
        <v>1493</v>
      </c>
      <c r="M15" s="12">
        <v>5280</v>
      </c>
      <c r="N15" s="12">
        <v>23</v>
      </c>
      <c r="O15" s="12">
        <v>26</v>
      </c>
      <c r="P15" s="12">
        <v>49</v>
      </c>
      <c r="Q15" s="12">
        <f t="shared" si="3"/>
        <v>5781</v>
      </c>
      <c r="R15" s="91"/>
      <c r="S15" s="12">
        <v>0</v>
      </c>
      <c r="T15" s="12">
        <v>0</v>
      </c>
      <c r="U15" s="12">
        <v>0</v>
      </c>
      <c r="V15" s="12">
        <v>173</v>
      </c>
      <c r="W15" s="12">
        <v>22</v>
      </c>
      <c r="X15" s="12">
        <v>195</v>
      </c>
      <c r="Y15" s="12">
        <v>1802</v>
      </c>
      <c r="Z15" s="12">
        <v>139</v>
      </c>
      <c r="AA15" s="12">
        <v>1941</v>
      </c>
      <c r="AB15" s="12">
        <v>4</v>
      </c>
      <c r="AC15" s="12">
        <v>0</v>
      </c>
      <c r="AD15" s="12">
        <v>4</v>
      </c>
      <c r="AE15" s="12">
        <f t="shared" si="4"/>
        <v>2140</v>
      </c>
      <c r="AF15" s="12">
        <f t="shared" si="5"/>
        <v>2140</v>
      </c>
      <c r="AG15" s="12">
        <v>0</v>
      </c>
      <c r="AH15" s="12">
        <v>19</v>
      </c>
      <c r="AI15" s="12">
        <v>19</v>
      </c>
      <c r="AJ15" s="12">
        <v>203</v>
      </c>
      <c r="AK15" s="12">
        <v>35</v>
      </c>
      <c r="AL15" s="12">
        <v>238</v>
      </c>
      <c r="AM15" s="12">
        <v>1985</v>
      </c>
      <c r="AN15" s="12">
        <v>1354</v>
      </c>
      <c r="AO15" s="12">
        <v>3339</v>
      </c>
      <c r="AP15" s="12">
        <v>19</v>
      </c>
      <c r="AQ15" s="12">
        <v>26</v>
      </c>
      <c r="AR15" s="12">
        <v>45</v>
      </c>
      <c r="AS15" s="12">
        <f t="shared" si="6"/>
        <v>3641</v>
      </c>
      <c r="AT15" s="12">
        <f t="shared" si="7"/>
        <v>3641</v>
      </c>
      <c r="AU15" s="88">
        <f>'TOD Demand Allocation'!I53</f>
        <v>253</v>
      </c>
    </row>
    <row r="16" spans="1:47" x14ac:dyDescent="0.35">
      <c r="A16" s="9">
        <v>2021</v>
      </c>
      <c r="B16" s="9">
        <v>9</v>
      </c>
      <c r="C16" s="10" t="str">
        <f t="shared" si="1"/>
        <v>202109</v>
      </c>
      <c r="D16" s="84">
        <f t="shared" si="2"/>
        <v>44440</v>
      </c>
      <c r="E16" s="12">
        <v>0</v>
      </c>
      <c r="F16" s="12">
        <v>18</v>
      </c>
      <c r="G16" s="12">
        <v>18</v>
      </c>
      <c r="H16" s="12">
        <v>363</v>
      </c>
      <c r="I16" s="12">
        <v>54</v>
      </c>
      <c r="J16" s="12">
        <v>417</v>
      </c>
      <c r="K16" s="12">
        <v>3679</v>
      </c>
      <c r="L16" s="12">
        <v>1449</v>
      </c>
      <c r="M16" s="12">
        <v>5128</v>
      </c>
      <c r="N16" s="12">
        <v>21</v>
      </c>
      <c r="O16" s="12">
        <v>23</v>
      </c>
      <c r="P16" s="12">
        <v>44</v>
      </c>
      <c r="Q16" s="12">
        <f t="shared" si="3"/>
        <v>5607</v>
      </c>
      <c r="R16" s="91"/>
      <c r="S16" s="12">
        <v>0</v>
      </c>
      <c r="T16" s="12">
        <v>0</v>
      </c>
      <c r="U16" s="12">
        <v>0</v>
      </c>
      <c r="V16" s="12">
        <v>158</v>
      </c>
      <c r="W16" s="12">
        <v>20</v>
      </c>
      <c r="X16" s="12">
        <v>178</v>
      </c>
      <c r="Y16" s="12">
        <v>1778</v>
      </c>
      <c r="Z16" s="12">
        <v>142</v>
      </c>
      <c r="AA16" s="12">
        <v>1920</v>
      </c>
      <c r="AB16" s="12">
        <v>0</v>
      </c>
      <c r="AC16" s="12">
        <v>0</v>
      </c>
      <c r="AD16" s="12">
        <v>0</v>
      </c>
      <c r="AE16" s="12">
        <f t="shared" si="4"/>
        <v>2098</v>
      </c>
      <c r="AF16" s="12">
        <f t="shared" si="5"/>
        <v>2098</v>
      </c>
      <c r="AG16" s="12">
        <v>0</v>
      </c>
      <c r="AH16" s="12">
        <v>18</v>
      </c>
      <c r="AI16" s="12">
        <v>18</v>
      </c>
      <c r="AJ16" s="12">
        <v>205</v>
      </c>
      <c r="AK16" s="12">
        <v>34</v>
      </c>
      <c r="AL16" s="12">
        <v>239</v>
      </c>
      <c r="AM16" s="12">
        <v>1901</v>
      </c>
      <c r="AN16" s="12">
        <v>1307</v>
      </c>
      <c r="AO16" s="12">
        <v>3208</v>
      </c>
      <c r="AP16" s="12">
        <v>21</v>
      </c>
      <c r="AQ16" s="12">
        <v>23</v>
      </c>
      <c r="AR16" s="12">
        <v>44</v>
      </c>
      <c r="AS16" s="12">
        <f t="shared" si="6"/>
        <v>3509</v>
      </c>
      <c r="AT16" s="12">
        <f t="shared" si="7"/>
        <v>3509</v>
      </c>
      <c r="AU16" s="88">
        <f>'TOD Demand Allocation'!I54</f>
        <v>239</v>
      </c>
    </row>
    <row r="17" spans="1:47" x14ac:dyDescent="0.35">
      <c r="A17" s="9">
        <v>2021</v>
      </c>
      <c r="B17" s="9">
        <v>10</v>
      </c>
      <c r="C17" s="10" t="str">
        <f t="shared" si="1"/>
        <v>202110</v>
      </c>
      <c r="D17" s="84">
        <f t="shared" si="2"/>
        <v>44470</v>
      </c>
      <c r="E17" s="12">
        <v>0</v>
      </c>
      <c r="F17" s="12">
        <v>18</v>
      </c>
      <c r="G17" s="12">
        <v>18</v>
      </c>
      <c r="H17" s="12">
        <v>297</v>
      </c>
      <c r="I17" s="12">
        <v>44</v>
      </c>
      <c r="J17" s="12">
        <v>341</v>
      </c>
      <c r="K17" s="12">
        <v>3632</v>
      </c>
      <c r="L17" s="12">
        <v>1197</v>
      </c>
      <c r="M17" s="12">
        <v>4829</v>
      </c>
      <c r="N17" s="12">
        <v>18</v>
      </c>
      <c r="O17" s="12">
        <v>20</v>
      </c>
      <c r="P17" s="12">
        <v>38</v>
      </c>
      <c r="Q17" s="12">
        <f t="shared" si="3"/>
        <v>5226</v>
      </c>
      <c r="R17" s="91"/>
      <c r="S17" s="12">
        <v>0</v>
      </c>
      <c r="T17" s="12">
        <v>0</v>
      </c>
      <c r="U17" s="12">
        <v>0</v>
      </c>
      <c r="V17" s="12">
        <v>120</v>
      </c>
      <c r="W17" s="12">
        <v>14</v>
      </c>
      <c r="X17" s="12">
        <v>134</v>
      </c>
      <c r="Y17" s="12">
        <v>1956</v>
      </c>
      <c r="Z17" s="12">
        <v>140</v>
      </c>
      <c r="AA17" s="12">
        <v>2096</v>
      </c>
      <c r="AB17" s="12">
        <v>2</v>
      </c>
      <c r="AC17" s="12">
        <v>0</v>
      </c>
      <c r="AD17" s="12">
        <v>2</v>
      </c>
      <c r="AE17" s="12">
        <f t="shared" si="4"/>
        <v>2232</v>
      </c>
      <c r="AF17" s="12">
        <f t="shared" si="5"/>
        <v>2232</v>
      </c>
      <c r="AG17" s="12">
        <v>0</v>
      </c>
      <c r="AH17" s="12">
        <v>18</v>
      </c>
      <c r="AI17" s="12">
        <v>18</v>
      </c>
      <c r="AJ17" s="12">
        <v>177</v>
      </c>
      <c r="AK17" s="12">
        <v>30</v>
      </c>
      <c r="AL17" s="12">
        <v>207</v>
      </c>
      <c r="AM17" s="12">
        <v>1676</v>
      </c>
      <c r="AN17" s="12">
        <v>1057</v>
      </c>
      <c r="AO17" s="12">
        <v>2733</v>
      </c>
      <c r="AP17" s="12">
        <v>16</v>
      </c>
      <c r="AQ17" s="12">
        <v>20</v>
      </c>
      <c r="AR17" s="12">
        <v>36</v>
      </c>
      <c r="AS17" s="12">
        <f t="shared" si="6"/>
        <v>2994</v>
      </c>
      <c r="AT17" s="12">
        <f t="shared" si="7"/>
        <v>2994</v>
      </c>
      <c r="AU17" s="88">
        <f>'TOD Demand Allocation'!I55</f>
        <v>198</v>
      </c>
    </row>
    <row r="18" spans="1:47" x14ac:dyDescent="0.35">
      <c r="A18" s="9">
        <v>2021</v>
      </c>
      <c r="B18" s="9">
        <v>11</v>
      </c>
      <c r="C18" s="10" t="str">
        <f t="shared" si="1"/>
        <v>202111</v>
      </c>
      <c r="D18" s="84">
        <f t="shared" si="2"/>
        <v>44501</v>
      </c>
      <c r="E18" s="12">
        <v>0</v>
      </c>
      <c r="F18" s="12">
        <v>16</v>
      </c>
      <c r="G18" s="12">
        <v>16</v>
      </c>
      <c r="H18" s="12">
        <v>231</v>
      </c>
      <c r="I18" s="12">
        <v>29</v>
      </c>
      <c r="J18" s="12">
        <v>260</v>
      </c>
      <c r="K18" s="12">
        <v>3417</v>
      </c>
      <c r="L18" s="12">
        <v>1128</v>
      </c>
      <c r="M18" s="12">
        <v>4545</v>
      </c>
      <c r="N18" s="12">
        <v>23</v>
      </c>
      <c r="O18" s="12">
        <v>26</v>
      </c>
      <c r="P18" s="12">
        <v>49</v>
      </c>
      <c r="Q18" s="12">
        <f t="shared" si="3"/>
        <v>4870</v>
      </c>
      <c r="R18" s="91"/>
      <c r="S18" s="12">
        <v>0</v>
      </c>
      <c r="T18" s="12">
        <v>0</v>
      </c>
      <c r="U18" s="12">
        <v>0</v>
      </c>
      <c r="V18" s="12">
        <v>76</v>
      </c>
      <c r="W18" s="12">
        <v>3</v>
      </c>
      <c r="X18" s="12">
        <v>79</v>
      </c>
      <c r="Y18" s="12">
        <v>1829</v>
      </c>
      <c r="Z18" s="12">
        <v>136</v>
      </c>
      <c r="AA18" s="12">
        <v>1965</v>
      </c>
      <c r="AB18" s="12">
        <v>5</v>
      </c>
      <c r="AC18" s="12">
        <v>0</v>
      </c>
      <c r="AD18" s="12">
        <v>5</v>
      </c>
      <c r="AE18" s="12">
        <f t="shared" si="4"/>
        <v>2049</v>
      </c>
      <c r="AF18" s="12">
        <f t="shared" si="5"/>
        <v>2049</v>
      </c>
      <c r="AG18" s="12">
        <v>0</v>
      </c>
      <c r="AH18" s="12">
        <v>16</v>
      </c>
      <c r="AI18" s="12">
        <v>16</v>
      </c>
      <c r="AJ18" s="12">
        <v>155</v>
      </c>
      <c r="AK18" s="12">
        <v>26</v>
      </c>
      <c r="AL18" s="12">
        <v>181</v>
      </c>
      <c r="AM18" s="12">
        <v>1588</v>
      </c>
      <c r="AN18" s="12">
        <v>992</v>
      </c>
      <c r="AO18" s="12">
        <v>2580</v>
      </c>
      <c r="AP18" s="12">
        <v>18</v>
      </c>
      <c r="AQ18" s="12">
        <v>26</v>
      </c>
      <c r="AR18" s="12">
        <v>44</v>
      </c>
      <c r="AS18" s="12">
        <f t="shared" si="6"/>
        <v>2821</v>
      </c>
      <c r="AT18" s="12">
        <f t="shared" si="7"/>
        <v>2821</v>
      </c>
      <c r="AU18" s="88">
        <f>'TOD Demand Allocation'!I56</f>
        <v>186</v>
      </c>
    </row>
    <row r="19" spans="1:47" x14ac:dyDescent="0.35">
      <c r="A19" s="9">
        <v>2021</v>
      </c>
      <c r="B19" s="9">
        <v>12</v>
      </c>
      <c r="C19" s="10" t="str">
        <f t="shared" si="1"/>
        <v>202112</v>
      </c>
      <c r="D19" s="84">
        <f t="shared" si="2"/>
        <v>44531</v>
      </c>
      <c r="E19" s="12">
        <v>0</v>
      </c>
      <c r="F19" s="12">
        <v>20</v>
      </c>
      <c r="G19" s="12">
        <v>20</v>
      </c>
      <c r="H19" s="12">
        <v>211</v>
      </c>
      <c r="I19" s="12">
        <v>37</v>
      </c>
      <c r="J19" s="12">
        <v>248</v>
      </c>
      <c r="K19" s="12">
        <v>3095</v>
      </c>
      <c r="L19" s="12">
        <v>1085</v>
      </c>
      <c r="M19" s="12">
        <v>4180</v>
      </c>
      <c r="N19" s="12">
        <v>41</v>
      </c>
      <c r="O19" s="12">
        <v>27</v>
      </c>
      <c r="P19" s="12">
        <v>68</v>
      </c>
      <c r="Q19" s="12">
        <f t="shared" si="3"/>
        <v>4516</v>
      </c>
      <c r="R19" s="91"/>
      <c r="S19" s="12">
        <v>0</v>
      </c>
      <c r="T19" s="12">
        <v>0</v>
      </c>
      <c r="U19" s="12">
        <v>0</v>
      </c>
      <c r="V19" s="12">
        <v>62</v>
      </c>
      <c r="W19" s="12">
        <v>11</v>
      </c>
      <c r="X19" s="12">
        <v>73</v>
      </c>
      <c r="Y19" s="12">
        <v>1587</v>
      </c>
      <c r="Z19" s="12">
        <v>113</v>
      </c>
      <c r="AA19" s="12">
        <v>1700</v>
      </c>
      <c r="AB19" s="12">
        <v>25</v>
      </c>
      <c r="AC19" s="12">
        <v>4</v>
      </c>
      <c r="AD19" s="12">
        <v>29</v>
      </c>
      <c r="AE19" s="12">
        <f t="shared" si="4"/>
        <v>1802</v>
      </c>
      <c r="AF19" s="12">
        <f t="shared" si="5"/>
        <v>1802</v>
      </c>
      <c r="AG19" s="12">
        <v>0</v>
      </c>
      <c r="AH19" s="12">
        <v>20</v>
      </c>
      <c r="AI19" s="12">
        <v>20</v>
      </c>
      <c r="AJ19" s="12">
        <v>149</v>
      </c>
      <c r="AK19" s="12">
        <v>26</v>
      </c>
      <c r="AL19" s="12">
        <v>175</v>
      </c>
      <c r="AM19" s="12">
        <v>1508</v>
      </c>
      <c r="AN19" s="12">
        <v>972</v>
      </c>
      <c r="AO19" s="12">
        <v>2480</v>
      </c>
      <c r="AP19" s="12">
        <v>16</v>
      </c>
      <c r="AQ19" s="12">
        <v>23</v>
      </c>
      <c r="AR19" s="12">
        <v>39</v>
      </c>
      <c r="AS19" s="12">
        <f t="shared" si="6"/>
        <v>2714</v>
      </c>
      <c r="AT19" s="12">
        <f t="shared" si="7"/>
        <v>2714</v>
      </c>
      <c r="AU19" s="88">
        <f>'TOD Demand Allocation'!I57</f>
        <v>217</v>
      </c>
    </row>
    <row r="20" spans="1:47" x14ac:dyDescent="0.35">
      <c r="A20" s="17">
        <v>2022</v>
      </c>
      <c r="B20" s="17">
        <v>1</v>
      </c>
      <c r="C20" s="18" t="str">
        <f t="shared" si="1"/>
        <v>202201</v>
      </c>
      <c r="D20" s="84">
        <f t="shared" si="2"/>
        <v>44562</v>
      </c>
      <c r="E20" s="14">
        <v>2</v>
      </c>
      <c r="F20" s="14">
        <v>15</v>
      </c>
      <c r="G20" s="14">
        <v>17</v>
      </c>
      <c r="H20" s="14">
        <v>221</v>
      </c>
      <c r="I20" s="14">
        <v>37</v>
      </c>
      <c r="J20" s="14">
        <v>258</v>
      </c>
      <c r="K20" s="14">
        <v>3191</v>
      </c>
      <c r="L20" s="14">
        <v>1079</v>
      </c>
      <c r="M20" s="14">
        <v>4270</v>
      </c>
      <c r="N20" s="14">
        <v>46</v>
      </c>
      <c r="O20" s="14">
        <v>32</v>
      </c>
      <c r="P20" s="14">
        <v>78</v>
      </c>
      <c r="Q20" s="12">
        <f t="shared" si="3"/>
        <v>4623</v>
      </c>
      <c r="R20" s="92"/>
      <c r="S20" s="14">
        <v>0</v>
      </c>
      <c r="T20" s="14">
        <v>0</v>
      </c>
      <c r="U20" s="14">
        <v>0</v>
      </c>
      <c r="V20" s="14">
        <v>68</v>
      </c>
      <c r="W20" s="14">
        <v>11</v>
      </c>
      <c r="X20" s="14">
        <v>79</v>
      </c>
      <c r="Y20" s="14">
        <v>1584</v>
      </c>
      <c r="Z20" s="14">
        <v>74</v>
      </c>
      <c r="AA20" s="14">
        <v>1658</v>
      </c>
      <c r="AB20" s="14">
        <v>29</v>
      </c>
      <c r="AC20" s="14">
        <v>11</v>
      </c>
      <c r="AD20" s="14">
        <v>40</v>
      </c>
      <c r="AE20" s="39">
        <f t="shared" si="4"/>
        <v>1777</v>
      </c>
      <c r="AF20" s="14">
        <f t="shared" si="5"/>
        <v>1777</v>
      </c>
      <c r="AG20" s="14">
        <v>2</v>
      </c>
      <c r="AH20" s="14">
        <v>15</v>
      </c>
      <c r="AI20" s="14">
        <v>17</v>
      </c>
      <c r="AJ20" s="14">
        <v>153</v>
      </c>
      <c r="AK20" s="14">
        <v>26</v>
      </c>
      <c r="AL20" s="14">
        <v>179</v>
      </c>
      <c r="AM20" s="14">
        <v>1607</v>
      </c>
      <c r="AN20" s="14">
        <v>1005</v>
      </c>
      <c r="AO20" s="14">
        <v>2612</v>
      </c>
      <c r="AP20" s="14">
        <v>17</v>
      </c>
      <c r="AQ20" s="14">
        <v>21</v>
      </c>
      <c r="AR20" s="14">
        <v>38</v>
      </c>
      <c r="AS20" s="39">
        <f>AG20+AH20+AJ20+AK20+AM20+AN20+AP20+AQ20</f>
        <v>2846</v>
      </c>
      <c r="AT20" s="39">
        <f t="shared" si="7"/>
        <v>2846</v>
      </c>
      <c r="AU20" s="88">
        <f>'TOD Demand Allocation'!I58</f>
        <v>193</v>
      </c>
    </row>
    <row r="21" spans="1:47" x14ac:dyDescent="0.35">
      <c r="A21" s="17">
        <v>2022</v>
      </c>
      <c r="B21" s="17">
        <v>2</v>
      </c>
      <c r="C21" s="18" t="str">
        <f t="shared" si="1"/>
        <v>202202</v>
      </c>
      <c r="D21" s="84">
        <f t="shared" si="2"/>
        <v>44593</v>
      </c>
      <c r="E21" s="14">
        <v>0</v>
      </c>
      <c r="F21" s="14">
        <v>24</v>
      </c>
      <c r="G21" s="14">
        <v>24</v>
      </c>
      <c r="H21" s="14">
        <v>228</v>
      </c>
      <c r="I21" s="14">
        <v>35</v>
      </c>
      <c r="J21" s="14">
        <v>263</v>
      </c>
      <c r="K21" s="14">
        <v>3144</v>
      </c>
      <c r="L21" s="14">
        <v>1111</v>
      </c>
      <c r="M21" s="14">
        <v>4255</v>
      </c>
      <c r="N21" s="14">
        <v>62</v>
      </c>
      <c r="O21" s="14">
        <v>30</v>
      </c>
      <c r="P21" s="14">
        <v>92</v>
      </c>
      <c r="Q21" s="12">
        <f t="shared" si="3"/>
        <v>4634</v>
      </c>
      <c r="R21" s="92"/>
      <c r="S21" s="14">
        <v>0</v>
      </c>
      <c r="T21" s="14">
        <v>0</v>
      </c>
      <c r="U21" s="14">
        <v>0</v>
      </c>
      <c r="V21" s="14">
        <v>65</v>
      </c>
      <c r="W21" s="14">
        <v>9</v>
      </c>
      <c r="X21" s="14">
        <v>74</v>
      </c>
      <c r="Y21" s="14">
        <v>1556</v>
      </c>
      <c r="Z21" s="14">
        <v>96</v>
      </c>
      <c r="AA21" s="14">
        <v>1652</v>
      </c>
      <c r="AB21" s="14">
        <v>45</v>
      </c>
      <c r="AC21" s="14">
        <v>10</v>
      </c>
      <c r="AD21" s="14">
        <v>55</v>
      </c>
      <c r="AE21" s="39">
        <f t="shared" si="4"/>
        <v>1781</v>
      </c>
      <c r="AF21" s="14">
        <f t="shared" si="5"/>
        <v>1781</v>
      </c>
      <c r="AG21" s="14">
        <v>0</v>
      </c>
      <c r="AH21" s="14">
        <v>24</v>
      </c>
      <c r="AI21" s="14">
        <v>24</v>
      </c>
      <c r="AJ21" s="14">
        <v>163</v>
      </c>
      <c r="AK21" s="14">
        <v>26</v>
      </c>
      <c r="AL21" s="14">
        <v>189</v>
      </c>
      <c r="AM21" s="14">
        <v>1588</v>
      </c>
      <c r="AN21" s="14">
        <v>1015</v>
      </c>
      <c r="AO21" s="14">
        <v>2603</v>
      </c>
      <c r="AP21" s="14">
        <v>17</v>
      </c>
      <c r="AQ21" s="14">
        <v>20</v>
      </c>
      <c r="AR21" s="14">
        <v>37</v>
      </c>
      <c r="AS21" s="39">
        <f t="shared" si="6"/>
        <v>2853</v>
      </c>
      <c r="AT21" s="39">
        <f t="shared" si="7"/>
        <v>2853</v>
      </c>
      <c r="AU21" s="88">
        <f>'TOD Demand Allocation'!I59</f>
        <v>198</v>
      </c>
    </row>
    <row r="22" spans="1:47" x14ac:dyDescent="0.35">
      <c r="A22" s="17">
        <v>2022</v>
      </c>
      <c r="B22" s="17">
        <v>3</v>
      </c>
      <c r="C22" s="18" t="str">
        <f t="shared" si="1"/>
        <v>202203</v>
      </c>
      <c r="D22" s="84">
        <f t="shared" si="2"/>
        <v>44621</v>
      </c>
      <c r="E22" s="14">
        <v>0</v>
      </c>
      <c r="F22" s="14">
        <v>21</v>
      </c>
      <c r="G22" s="14">
        <v>21</v>
      </c>
      <c r="H22" s="14">
        <v>205</v>
      </c>
      <c r="I22" s="14">
        <v>38</v>
      </c>
      <c r="J22" s="14">
        <v>243</v>
      </c>
      <c r="K22" s="14">
        <v>3158</v>
      </c>
      <c r="L22" s="14">
        <v>1046</v>
      </c>
      <c r="M22" s="14">
        <v>4204</v>
      </c>
      <c r="N22" s="14">
        <v>46</v>
      </c>
      <c r="O22" s="14">
        <v>26</v>
      </c>
      <c r="P22" s="14">
        <v>72</v>
      </c>
      <c r="Q22" s="12">
        <f t="shared" si="3"/>
        <v>4540</v>
      </c>
      <c r="R22" s="92"/>
      <c r="S22" s="14">
        <v>0</v>
      </c>
      <c r="T22" s="14">
        <v>0</v>
      </c>
      <c r="U22" s="14">
        <v>0</v>
      </c>
      <c r="V22" s="14">
        <v>58</v>
      </c>
      <c r="W22" s="14">
        <v>13</v>
      </c>
      <c r="X22" s="14">
        <v>71</v>
      </c>
      <c r="Y22" s="14">
        <v>1628</v>
      </c>
      <c r="Z22" s="14">
        <v>107</v>
      </c>
      <c r="AA22" s="14">
        <v>1735</v>
      </c>
      <c r="AB22" s="14">
        <v>31</v>
      </c>
      <c r="AC22" s="14">
        <v>6</v>
      </c>
      <c r="AD22" s="14">
        <v>37</v>
      </c>
      <c r="AE22" s="39">
        <f t="shared" si="4"/>
        <v>1843</v>
      </c>
      <c r="AF22" s="14">
        <f t="shared" si="5"/>
        <v>1843</v>
      </c>
      <c r="AG22" s="14">
        <v>0</v>
      </c>
      <c r="AH22" s="14">
        <v>21</v>
      </c>
      <c r="AI22" s="14">
        <v>21</v>
      </c>
      <c r="AJ22" s="14">
        <v>147</v>
      </c>
      <c r="AK22" s="14">
        <v>25</v>
      </c>
      <c r="AL22" s="14">
        <v>172</v>
      </c>
      <c r="AM22" s="14">
        <v>1530</v>
      </c>
      <c r="AN22" s="14">
        <v>939</v>
      </c>
      <c r="AO22" s="14">
        <v>2469</v>
      </c>
      <c r="AP22" s="14">
        <v>15</v>
      </c>
      <c r="AQ22" s="14">
        <v>20</v>
      </c>
      <c r="AR22" s="14">
        <v>35</v>
      </c>
      <c r="AS22" s="39">
        <f t="shared" si="6"/>
        <v>2697</v>
      </c>
      <c r="AT22" s="39">
        <f t="shared" si="7"/>
        <v>2697</v>
      </c>
      <c r="AU22" s="88">
        <f>'TOD Demand Allocation'!I60</f>
        <v>210</v>
      </c>
    </row>
    <row r="23" spans="1:47" x14ac:dyDescent="0.35">
      <c r="A23" s="17">
        <v>2022</v>
      </c>
      <c r="B23" s="17">
        <v>4</v>
      </c>
      <c r="C23" s="18" t="str">
        <f t="shared" si="1"/>
        <v>202204</v>
      </c>
      <c r="D23" s="84">
        <f t="shared" si="2"/>
        <v>44652</v>
      </c>
      <c r="E23" s="14">
        <v>0</v>
      </c>
      <c r="F23" s="14">
        <v>21</v>
      </c>
      <c r="G23" s="14">
        <v>21</v>
      </c>
      <c r="H23" s="14">
        <v>196</v>
      </c>
      <c r="I23" s="14">
        <v>35</v>
      </c>
      <c r="J23" s="14">
        <v>231</v>
      </c>
      <c r="K23" s="14">
        <v>3286</v>
      </c>
      <c r="L23" s="14">
        <v>1044</v>
      </c>
      <c r="M23" s="14">
        <v>4330</v>
      </c>
      <c r="N23" s="14">
        <v>28</v>
      </c>
      <c r="O23" s="14">
        <v>26</v>
      </c>
      <c r="P23" s="14">
        <v>54</v>
      </c>
      <c r="Q23" s="12">
        <f t="shared" si="3"/>
        <v>4636</v>
      </c>
      <c r="R23" s="92"/>
      <c r="S23" s="14">
        <v>0</v>
      </c>
      <c r="T23" s="14">
        <v>0</v>
      </c>
      <c r="U23" s="14">
        <v>0</v>
      </c>
      <c r="V23" s="14">
        <v>54</v>
      </c>
      <c r="W23" s="14">
        <v>12</v>
      </c>
      <c r="X23" s="14">
        <v>66</v>
      </c>
      <c r="Y23" s="14">
        <v>1793</v>
      </c>
      <c r="Z23" s="14">
        <v>112</v>
      </c>
      <c r="AA23" s="14">
        <v>1905</v>
      </c>
      <c r="AB23" s="14">
        <v>16</v>
      </c>
      <c r="AC23" s="14">
        <v>5</v>
      </c>
      <c r="AD23" s="14">
        <v>21</v>
      </c>
      <c r="AE23" s="39">
        <f t="shared" si="4"/>
        <v>1992</v>
      </c>
      <c r="AF23" s="14">
        <f t="shared" si="5"/>
        <v>1992</v>
      </c>
      <c r="AG23" s="14">
        <v>0</v>
      </c>
      <c r="AH23" s="14">
        <v>21</v>
      </c>
      <c r="AI23" s="14">
        <v>21</v>
      </c>
      <c r="AJ23" s="14">
        <v>142</v>
      </c>
      <c r="AK23" s="14">
        <v>23</v>
      </c>
      <c r="AL23" s="14">
        <v>165</v>
      </c>
      <c r="AM23" s="14">
        <v>1493</v>
      </c>
      <c r="AN23" s="14">
        <v>932</v>
      </c>
      <c r="AO23" s="14">
        <v>2425</v>
      </c>
      <c r="AP23" s="14">
        <v>12</v>
      </c>
      <c r="AQ23" s="14">
        <v>21</v>
      </c>
      <c r="AR23" s="14">
        <v>33</v>
      </c>
      <c r="AS23" s="39">
        <f t="shared" si="6"/>
        <v>2644</v>
      </c>
      <c r="AT23" s="39">
        <f t="shared" si="7"/>
        <v>2644</v>
      </c>
      <c r="AU23" s="88">
        <f>'TOD Demand Allocation'!I61</f>
        <v>226</v>
      </c>
    </row>
    <row r="24" spans="1:47" x14ac:dyDescent="0.35">
      <c r="A24" s="17">
        <v>2022</v>
      </c>
      <c r="B24" s="17">
        <v>5</v>
      </c>
      <c r="C24" s="18" t="str">
        <f t="shared" si="1"/>
        <v>202205</v>
      </c>
      <c r="D24" s="84">
        <f t="shared" si="2"/>
        <v>44682</v>
      </c>
      <c r="E24" s="14">
        <v>0</v>
      </c>
      <c r="F24" s="14">
        <v>16</v>
      </c>
      <c r="G24" s="14">
        <v>16</v>
      </c>
      <c r="H24" s="14">
        <v>230</v>
      </c>
      <c r="I24" s="14">
        <v>35</v>
      </c>
      <c r="J24" s="14">
        <v>265</v>
      </c>
      <c r="K24" s="14">
        <v>3640</v>
      </c>
      <c r="L24" s="14">
        <v>1034</v>
      </c>
      <c r="M24" s="14">
        <v>4674</v>
      </c>
      <c r="N24" s="14">
        <v>24</v>
      </c>
      <c r="O24" s="14">
        <v>23</v>
      </c>
      <c r="P24" s="14">
        <v>47</v>
      </c>
      <c r="Q24" s="12">
        <f t="shared" si="3"/>
        <v>5002</v>
      </c>
      <c r="R24" s="92"/>
      <c r="S24" s="14">
        <v>0</v>
      </c>
      <c r="T24" s="14">
        <v>0</v>
      </c>
      <c r="U24" s="14">
        <v>0</v>
      </c>
      <c r="V24" s="14">
        <v>77</v>
      </c>
      <c r="W24" s="14">
        <v>9</v>
      </c>
      <c r="X24" s="14">
        <v>86</v>
      </c>
      <c r="Y24" s="14">
        <v>2043</v>
      </c>
      <c r="Z24" s="14">
        <v>131</v>
      </c>
      <c r="AA24" s="14">
        <v>2174</v>
      </c>
      <c r="AB24" s="14">
        <v>6</v>
      </c>
      <c r="AC24" s="14">
        <v>2</v>
      </c>
      <c r="AD24" s="14">
        <v>8</v>
      </c>
      <c r="AE24" s="39">
        <f t="shared" si="4"/>
        <v>2268</v>
      </c>
      <c r="AF24" s="14">
        <f t="shared" si="5"/>
        <v>2268</v>
      </c>
      <c r="AG24" s="14">
        <v>0</v>
      </c>
      <c r="AH24" s="14">
        <v>16</v>
      </c>
      <c r="AI24" s="14">
        <v>16</v>
      </c>
      <c r="AJ24" s="14">
        <v>153</v>
      </c>
      <c r="AK24" s="14">
        <v>26</v>
      </c>
      <c r="AL24" s="14">
        <v>179</v>
      </c>
      <c r="AM24" s="14">
        <v>1597</v>
      </c>
      <c r="AN24" s="14">
        <v>903</v>
      </c>
      <c r="AO24" s="14">
        <v>2500</v>
      </c>
      <c r="AP24" s="14">
        <v>18</v>
      </c>
      <c r="AQ24" s="14">
        <v>21</v>
      </c>
      <c r="AR24" s="14">
        <v>39</v>
      </c>
      <c r="AS24" s="39">
        <f t="shared" si="6"/>
        <v>2734</v>
      </c>
      <c r="AT24" s="39">
        <f t="shared" si="7"/>
        <v>2734</v>
      </c>
      <c r="AU24" s="88">
        <f>'TOD Demand Allocation'!I62</f>
        <v>217</v>
      </c>
    </row>
    <row r="25" spans="1:47" x14ac:dyDescent="0.35">
      <c r="A25" s="17">
        <v>2022</v>
      </c>
      <c r="B25" s="17">
        <v>6</v>
      </c>
      <c r="C25" s="18" t="str">
        <f t="shared" si="1"/>
        <v>202206</v>
      </c>
      <c r="D25" s="84">
        <f t="shared" si="2"/>
        <v>44713</v>
      </c>
      <c r="E25" s="14">
        <v>0</v>
      </c>
      <c r="F25" s="14">
        <v>16</v>
      </c>
      <c r="G25" s="14">
        <v>16</v>
      </c>
      <c r="H25" s="14">
        <v>285</v>
      </c>
      <c r="I25" s="14">
        <v>53</v>
      </c>
      <c r="J25" s="14">
        <v>338</v>
      </c>
      <c r="K25" s="14">
        <v>3921</v>
      </c>
      <c r="L25" s="14">
        <v>1229</v>
      </c>
      <c r="M25" s="14">
        <v>5150</v>
      </c>
      <c r="N25" s="14">
        <v>21</v>
      </c>
      <c r="O25" s="14">
        <v>27</v>
      </c>
      <c r="P25" s="14">
        <v>48</v>
      </c>
      <c r="Q25" s="12">
        <f t="shared" si="3"/>
        <v>5552</v>
      </c>
      <c r="R25" s="92"/>
      <c r="S25" s="14">
        <v>0</v>
      </c>
      <c r="T25" s="14">
        <v>0</v>
      </c>
      <c r="U25" s="14">
        <v>0</v>
      </c>
      <c r="V25" s="14">
        <v>102</v>
      </c>
      <c r="W25" s="14">
        <v>21</v>
      </c>
      <c r="X25" s="14">
        <v>123</v>
      </c>
      <c r="Y25" s="14">
        <v>2139</v>
      </c>
      <c r="Z25" s="14">
        <v>157</v>
      </c>
      <c r="AA25" s="14">
        <v>2296</v>
      </c>
      <c r="AB25" s="14">
        <v>5</v>
      </c>
      <c r="AC25" s="14">
        <v>2</v>
      </c>
      <c r="AD25" s="14">
        <v>7</v>
      </c>
      <c r="AE25" s="39">
        <f t="shared" si="4"/>
        <v>2426</v>
      </c>
      <c r="AF25" s="14">
        <f t="shared" si="5"/>
        <v>2426</v>
      </c>
      <c r="AG25" s="14">
        <v>0</v>
      </c>
      <c r="AH25" s="14">
        <v>16</v>
      </c>
      <c r="AI25" s="14">
        <v>16</v>
      </c>
      <c r="AJ25" s="14">
        <v>183</v>
      </c>
      <c r="AK25" s="14">
        <v>32</v>
      </c>
      <c r="AL25" s="14">
        <v>215</v>
      </c>
      <c r="AM25" s="14">
        <v>1782</v>
      </c>
      <c r="AN25" s="14">
        <v>1072</v>
      </c>
      <c r="AO25" s="14">
        <v>2854</v>
      </c>
      <c r="AP25" s="14">
        <v>16</v>
      </c>
      <c r="AQ25" s="14">
        <v>25</v>
      </c>
      <c r="AR25" s="14">
        <v>41</v>
      </c>
      <c r="AS25" s="39">
        <f t="shared" si="6"/>
        <v>3126</v>
      </c>
      <c r="AT25" s="39">
        <f t="shared" si="7"/>
        <v>3126</v>
      </c>
      <c r="AU25" s="88">
        <f>'TOD Demand Allocation'!I63</f>
        <v>228</v>
      </c>
    </row>
    <row r="26" spans="1:47" x14ac:dyDescent="0.35">
      <c r="A26" s="17">
        <v>2022</v>
      </c>
      <c r="B26" s="17">
        <v>7</v>
      </c>
      <c r="C26" s="18" t="str">
        <f t="shared" si="1"/>
        <v>202207</v>
      </c>
      <c r="D26" s="84">
        <f t="shared" si="2"/>
        <v>44743</v>
      </c>
      <c r="E26" s="14">
        <v>0</v>
      </c>
      <c r="F26" s="14">
        <v>19</v>
      </c>
      <c r="G26" s="14">
        <v>19</v>
      </c>
      <c r="H26" s="14">
        <v>360</v>
      </c>
      <c r="I26" s="14">
        <v>48</v>
      </c>
      <c r="J26" s="14">
        <v>408</v>
      </c>
      <c r="K26" s="14">
        <v>3894</v>
      </c>
      <c r="L26" s="14">
        <v>1428</v>
      </c>
      <c r="M26" s="14">
        <v>5322</v>
      </c>
      <c r="N26" s="14">
        <v>22</v>
      </c>
      <c r="O26" s="14">
        <v>23</v>
      </c>
      <c r="P26" s="14">
        <v>45</v>
      </c>
      <c r="Q26" s="12">
        <f t="shared" si="3"/>
        <v>5794</v>
      </c>
      <c r="R26" s="92"/>
      <c r="S26" s="14">
        <v>0</v>
      </c>
      <c r="T26" s="14">
        <v>0</v>
      </c>
      <c r="U26" s="14">
        <v>0</v>
      </c>
      <c r="V26" s="14">
        <v>157</v>
      </c>
      <c r="W26" s="14">
        <v>14</v>
      </c>
      <c r="X26" s="14">
        <v>171</v>
      </c>
      <c r="Y26" s="14">
        <v>1914</v>
      </c>
      <c r="Z26" s="14">
        <v>156</v>
      </c>
      <c r="AA26" s="14">
        <v>2070</v>
      </c>
      <c r="AB26" s="14">
        <v>2</v>
      </c>
      <c r="AC26" s="14">
        <v>0</v>
      </c>
      <c r="AD26" s="14">
        <v>2</v>
      </c>
      <c r="AE26" s="39">
        <f t="shared" si="4"/>
        <v>2243</v>
      </c>
      <c r="AF26" s="14">
        <f t="shared" si="5"/>
        <v>2243</v>
      </c>
      <c r="AG26" s="14">
        <v>0</v>
      </c>
      <c r="AH26" s="14">
        <v>19</v>
      </c>
      <c r="AI26" s="14">
        <v>19</v>
      </c>
      <c r="AJ26" s="14">
        <v>203</v>
      </c>
      <c r="AK26" s="14">
        <v>34</v>
      </c>
      <c r="AL26" s="14">
        <v>237</v>
      </c>
      <c r="AM26" s="14">
        <v>1980</v>
      </c>
      <c r="AN26" s="14">
        <v>1272</v>
      </c>
      <c r="AO26" s="14">
        <v>3252</v>
      </c>
      <c r="AP26" s="14">
        <v>20</v>
      </c>
      <c r="AQ26" s="14">
        <v>23</v>
      </c>
      <c r="AR26" s="14">
        <v>43</v>
      </c>
      <c r="AS26" s="39">
        <f t="shared" si="6"/>
        <v>3551</v>
      </c>
      <c r="AT26" s="39">
        <f t="shared" si="7"/>
        <v>3551</v>
      </c>
      <c r="AU26" s="88">
        <f>'TOD Demand Allocation'!I64</f>
        <v>249</v>
      </c>
    </row>
    <row r="27" spans="1:47" x14ac:dyDescent="0.35">
      <c r="A27" s="17">
        <v>2022</v>
      </c>
      <c r="B27" s="17">
        <v>8</v>
      </c>
      <c r="C27" s="18" t="str">
        <f t="shared" si="1"/>
        <v>202208</v>
      </c>
      <c r="D27" s="84">
        <f t="shared" si="2"/>
        <v>44774</v>
      </c>
      <c r="E27" s="14">
        <v>0</v>
      </c>
      <c r="F27" s="14">
        <v>19</v>
      </c>
      <c r="G27" s="14">
        <v>19</v>
      </c>
      <c r="H27" s="14">
        <v>377</v>
      </c>
      <c r="I27" s="14">
        <v>57</v>
      </c>
      <c r="J27" s="14">
        <v>434</v>
      </c>
      <c r="K27" s="14">
        <v>3888</v>
      </c>
      <c r="L27" s="14">
        <v>1490</v>
      </c>
      <c r="M27" s="14">
        <v>5378</v>
      </c>
      <c r="N27" s="14">
        <v>23</v>
      </c>
      <c r="O27" s="14">
        <v>24</v>
      </c>
      <c r="P27" s="14">
        <v>47</v>
      </c>
      <c r="Q27" s="12">
        <f t="shared" si="3"/>
        <v>5878</v>
      </c>
      <c r="R27" s="92"/>
      <c r="S27" s="14">
        <v>0</v>
      </c>
      <c r="T27" s="14">
        <v>0</v>
      </c>
      <c r="U27" s="14">
        <v>0</v>
      </c>
      <c r="V27" s="14">
        <v>173</v>
      </c>
      <c r="W27" s="14">
        <v>22</v>
      </c>
      <c r="X27" s="14">
        <v>195</v>
      </c>
      <c r="Y27" s="14">
        <v>1890</v>
      </c>
      <c r="Z27" s="14">
        <v>149</v>
      </c>
      <c r="AA27" s="14">
        <v>2039</v>
      </c>
      <c r="AB27" s="14">
        <v>4</v>
      </c>
      <c r="AC27" s="14">
        <v>0</v>
      </c>
      <c r="AD27" s="14">
        <v>4</v>
      </c>
      <c r="AE27" s="39">
        <f t="shared" si="4"/>
        <v>2238</v>
      </c>
      <c r="AF27" s="14">
        <f t="shared" si="5"/>
        <v>2238</v>
      </c>
      <c r="AG27" s="14">
        <v>0</v>
      </c>
      <c r="AH27" s="14">
        <v>19</v>
      </c>
      <c r="AI27" s="14">
        <v>19</v>
      </c>
      <c r="AJ27" s="14">
        <v>204</v>
      </c>
      <c r="AK27" s="14">
        <v>35</v>
      </c>
      <c r="AL27" s="14">
        <v>239</v>
      </c>
      <c r="AM27" s="14">
        <v>1998</v>
      </c>
      <c r="AN27" s="14">
        <v>1341</v>
      </c>
      <c r="AO27" s="14">
        <v>3339</v>
      </c>
      <c r="AP27" s="14">
        <v>19</v>
      </c>
      <c r="AQ27" s="14">
        <v>24</v>
      </c>
      <c r="AR27" s="14">
        <v>43</v>
      </c>
      <c r="AS27" s="39">
        <f t="shared" si="6"/>
        <v>3640</v>
      </c>
      <c r="AT27" s="39">
        <f t="shared" si="7"/>
        <v>3640</v>
      </c>
      <c r="AU27" s="88">
        <f>'TOD Demand Allocation'!I65</f>
        <v>252</v>
      </c>
    </row>
    <row r="28" spans="1:47" x14ac:dyDescent="0.35">
      <c r="A28" s="17">
        <v>2022</v>
      </c>
      <c r="B28" s="17">
        <v>9</v>
      </c>
      <c r="C28" s="18" t="str">
        <f t="shared" si="1"/>
        <v>202209</v>
      </c>
      <c r="D28" s="84">
        <f t="shared" si="2"/>
        <v>44805</v>
      </c>
      <c r="E28" s="14">
        <v>0</v>
      </c>
      <c r="F28" s="14">
        <v>18</v>
      </c>
      <c r="G28" s="14">
        <v>18</v>
      </c>
      <c r="H28" s="14">
        <v>367</v>
      </c>
      <c r="I28" s="14">
        <v>53</v>
      </c>
      <c r="J28" s="14">
        <v>420</v>
      </c>
      <c r="K28" s="14">
        <v>3784</v>
      </c>
      <c r="L28" s="14">
        <v>1438</v>
      </c>
      <c r="M28" s="14">
        <v>5222</v>
      </c>
      <c r="N28" s="14">
        <v>19</v>
      </c>
      <c r="O28" s="14">
        <v>23</v>
      </c>
      <c r="P28" s="14">
        <v>42</v>
      </c>
      <c r="Q28" s="12">
        <f t="shared" si="3"/>
        <v>5702</v>
      </c>
      <c r="R28" s="92"/>
      <c r="S28" s="14">
        <v>0</v>
      </c>
      <c r="T28" s="14">
        <v>0</v>
      </c>
      <c r="U28" s="14">
        <v>0</v>
      </c>
      <c r="V28" s="14">
        <v>160</v>
      </c>
      <c r="W28" s="14">
        <v>20</v>
      </c>
      <c r="X28" s="14">
        <v>180</v>
      </c>
      <c r="Y28" s="14">
        <v>1886</v>
      </c>
      <c r="Z28" s="14">
        <v>154</v>
      </c>
      <c r="AA28" s="14">
        <v>2040</v>
      </c>
      <c r="AB28" s="14">
        <v>0</v>
      </c>
      <c r="AC28" s="14">
        <v>0</v>
      </c>
      <c r="AD28" s="14">
        <v>0</v>
      </c>
      <c r="AE28" s="39">
        <f t="shared" si="4"/>
        <v>2220</v>
      </c>
      <c r="AF28" s="14">
        <f t="shared" si="5"/>
        <v>2220</v>
      </c>
      <c r="AG28" s="14">
        <v>0</v>
      </c>
      <c r="AH28" s="14">
        <v>18</v>
      </c>
      <c r="AI28" s="14">
        <v>18</v>
      </c>
      <c r="AJ28" s="14">
        <v>207</v>
      </c>
      <c r="AK28" s="14">
        <v>33</v>
      </c>
      <c r="AL28" s="14">
        <v>240</v>
      </c>
      <c r="AM28" s="14">
        <v>1898</v>
      </c>
      <c r="AN28" s="14">
        <v>1284</v>
      </c>
      <c r="AO28" s="14">
        <v>3182</v>
      </c>
      <c r="AP28" s="14">
        <v>19</v>
      </c>
      <c r="AQ28" s="14">
        <v>23</v>
      </c>
      <c r="AR28" s="14">
        <v>42</v>
      </c>
      <c r="AS28" s="39">
        <f t="shared" si="6"/>
        <v>3482</v>
      </c>
      <c r="AT28" s="39">
        <f t="shared" si="7"/>
        <v>3482</v>
      </c>
      <c r="AU28" s="88">
        <f>'TOD Demand Allocation'!I66</f>
        <v>237</v>
      </c>
    </row>
    <row r="29" spans="1:47" x14ac:dyDescent="0.35">
      <c r="A29" s="17">
        <v>2022</v>
      </c>
      <c r="B29" s="17">
        <v>10</v>
      </c>
      <c r="C29" s="18" t="str">
        <f t="shared" si="1"/>
        <v>202210</v>
      </c>
      <c r="D29" s="84">
        <f t="shared" si="2"/>
        <v>44835</v>
      </c>
      <c r="E29" s="14">
        <v>0</v>
      </c>
      <c r="F29" s="14">
        <v>18</v>
      </c>
      <c r="G29" s="14">
        <v>18</v>
      </c>
      <c r="H29" s="14">
        <v>299</v>
      </c>
      <c r="I29" s="14">
        <v>44</v>
      </c>
      <c r="J29" s="14">
        <v>343</v>
      </c>
      <c r="K29" s="14">
        <v>3636</v>
      </c>
      <c r="L29" s="14">
        <v>1175</v>
      </c>
      <c r="M29" s="14">
        <v>4811</v>
      </c>
      <c r="N29" s="14">
        <v>18</v>
      </c>
      <c r="O29" s="14">
        <v>18</v>
      </c>
      <c r="P29" s="14">
        <v>36</v>
      </c>
      <c r="Q29" s="12">
        <f t="shared" si="3"/>
        <v>5208</v>
      </c>
      <c r="R29" s="92"/>
      <c r="S29" s="14">
        <v>0</v>
      </c>
      <c r="T29" s="14">
        <v>0</v>
      </c>
      <c r="U29" s="14">
        <v>0</v>
      </c>
      <c r="V29" s="14">
        <v>123</v>
      </c>
      <c r="W29" s="14">
        <v>14</v>
      </c>
      <c r="X29" s="14">
        <v>137</v>
      </c>
      <c r="Y29" s="14">
        <v>1961</v>
      </c>
      <c r="Z29" s="14">
        <v>142</v>
      </c>
      <c r="AA29" s="14">
        <v>2103</v>
      </c>
      <c r="AB29" s="14">
        <v>2</v>
      </c>
      <c r="AC29" s="14">
        <v>0</v>
      </c>
      <c r="AD29" s="14">
        <v>2</v>
      </c>
      <c r="AE29" s="39">
        <f t="shared" si="4"/>
        <v>2242</v>
      </c>
      <c r="AF29" s="14">
        <f t="shared" si="5"/>
        <v>2242</v>
      </c>
      <c r="AG29" s="14">
        <v>0</v>
      </c>
      <c r="AH29" s="14">
        <v>18</v>
      </c>
      <c r="AI29" s="14">
        <v>18</v>
      </c>
      <c r="AJ29" s="14">
        <v>176</v>
      </c>
      <c r="AK29" s="14">
        <v>30</v>
      </c>
      <c r="AL29" s="14">
        <v>206</v>
      </c>
      <c r="AM29" s="14">
        <v>1675</v>
      </c>
      <c r="AN29" s="14">
        <v>1033</v>
      </c>
      <c r="AO29" s="14">
        <v>2708</v>
      </c>
      <c r="AP29" s="14">
        <v>16</v>
      </c>
      <c r="AQ29" s="14">
        <v>18</v>
      </c>
      <c r="AR29" s="14">
        <v>34</v>
      </c>
      <c r="AS29" s="39">
        <f t="shared" si="6"/>
        <v>2966</v>
      </c>
      <c r="AT29" s="39">
        <f t="shared" si="7"/>
        <v>2966</v>
      </c>
      <c r="AU29" s="88">
        <f>'TOD Demand Allocation'!I67</f>
        <v>195</v>
      </c>
    </row>
    <row r="30" spans="1:47" x14ac:dyDescent="0.35">
      <c r="A30" s="17">
        <v>2022</v>
      </c>
      <c r="B30" s="17">
        <v>11</v>
      </c>
      <c r="C30" s="18" t="str">
        <f t="shared" si="1"/>
        <v>202211</v>
      </c>
      <c r="D30" s="84">
        <f t="shared" si="2"/>
        <v>44866</v>
      </c>
      <c r="E30" s="14">
        <v>0</v>
      </c>
      <c r="F30" s="14">
        <v>16</v>
      </c>
      <c r="G30" s="14">
        <v>16</v>
      </c>
      <c r="H30" s="14">
        <v>230</v>
      </c>
      <c r="I30" s="14">
        <v>31</v>
      </c>
      <c r="J30" s="14">
        <v>261</v>
      </c>
      <c r="K30" s="14">
        <v>3423</v>
      </c>
      <c r="L30" s="14">
        <v>1111</v>
      </c>
      <c r="M30" s="14">
        <v>4534</v>
      </c>
      <c r="N30" s="14">
        <v>21</v>
      </c>
      <c r="O30" s="14">
        <v>26</v>
      </c>
      <c r="P30" s="14">
        <v>47</v>
      </c>
      <c r="Q30" s="12">
        <f t="shared" si="3"/>
        <v>4858</v>
      </c>
      <c r="R30" s="92"/>
      <c r="S30" s="14">
        <v>0</v>
      </c>
      <c r="T30" s="14">
        <v>0</v>
      </c>
      <c r="U30" s="14">
        <v>0</v>
      </c>
      <c r="V30" s="14">
        <v>76</v>
      </c>
      <c r="W30" s="14">
        <v>5</v>
      </c>
      <c r="X30" s="14">
        <v>81</v>
      </c>
      <c r="Y30" s="14">
        <v>1847</v>
      </c>
      <c r="Z30" s="14">
        <v>140</v>
      </c>
      <c r="AA30" s="14">
        <v>1987</v>
      </c>
      <c r="AB30" s="14">
        <v>3</v>
      </c>
      <c r="AC30" s="14">
        <v>0</v>
      </c>
      <c r="AD30" s="14">
        <v>3</v>
      </c>
      <c r="AE30" s="39">
        <f t="shared" si="4"/>
        <v>2071</v>
      </c>
      <c r="AF30" s="14">
        <f t="shared" si="5"/>
        <v>2071</v>
      </c>
      <c r="AG30" s="14">
        <v>0</v>
      </c>
      <c r="AH30" s="14">
        <v>16</v>
      </c>
      <c r="AI30" s="14">
        <v>16</v>
      </c>
      <c r="AJ30" s="14">
        <v>154</v>
      </c>
      <c r="AK30" s="14">
        <v>26</v>
      </c>
      <c r="AL30" s="14">
        <v>180</v>
      </c>
      <c r="AM30" s="14">
        <v>1576</v>
      </c>
      <c r="AN30" s="14">
        <v>971</v>
      </c>
      <c r="AO30" s="14">
        <v>2547</v>
      </c>
      <c r="AP30" s="14">
        <v>18</v>
      </c>
      <c r="AQ30" s="14">
        <v>26</v>
      </c>
      <c r="AR30" s="14">
        <v>44</v>
      </c>
      <c r="AS30" s="39">
        <f t="shared" si="6"/>
        <v>2787</v>
      </c>
      <c r="AT30" s="39">
        <f t="shared" si="7"/>
        <v>2787</v>
      </c>
      <c r="AU30" s="88">
        <f>'TOD Demand Allocation'!I68</f>
        <v>184</v>
      </c>
    </row>
    <row r="31" spans="1:47" x14ac:dyDescent="0.35">
      <c r="A31" s="17">
        <v>2022</v>
      </c>
      <c r="B31" s="17">
        <v>12</v>
      </c>
      <c r="C31" s="18" t="str">
        <f t="shared" si="1"/>
        <v>202212</v>
      </c>
      <c r="D31" s="84">
        <f t="shared" si="2"/>
        <v>44896</v>
      </c>
      <c r="E31" s="14">
        <v>0</v>
      </c>
      <c r="F31" s="14">
        <v>20</v>
      </c>
      <c r="G31" s="14">
        <v>20</v>
      </c>
      <c r="H31" s="14">
        <v>211</v>
      </c>
      <c r="I31" s="14">
        <v>37</v>
      </c>
      <c r="J31" s="14">
        <v>248</v>
      </c>
      <c r="K31" s="14">
        <v>3092</v>
      </c>
      <c r="L31" s="14">
        <v>1071</v>
      </c>
      <c r="M31" s="14">
        <v>4163</v>
      </c>
      <c r="N31" s="14">
        <v>39</v>
      </c>
      <c r="O31" s="14">
        <v>27</v>
      </c>
      <c r="P31" s="14">
        <v>66</v>
      </c>
      <c r="Q31" s="12">
        <f t="shared" si="3"/>
        <v>4497</v>
      </c>
      <c r="R31" s="92"/>
      <c r="S31" s="14">
        <v>0</v>
      </c>
      <c r="T31" s="14">
        <v>0</v>
      </c>
      <c r="U31" s="14">
        <v>0</v>
      </c>
      <c r="V31" s="14">
        <v>62</v>
      </c>
      <c r="W31" s="14">
        <v>11</v>
      </c>
      <c r="X31" s="14">
        <v>73</v>
      </c>
      <c r="Y31" s="14">
        <v>1576</v>
      </c>
      <c r="Z31" s="14">
        <v>112</v>
      </c>
      <c r="AA31" s="14">
        <v>1688</v>
      </c>
      <c r="AB31" s="14">
        <v>23</v>
      </c>
      <c r="AC31" s="14">
        <v>4</v>
      </c>
      <c r="AD31" s="14">
        <v>27</v>
      </c>
      <c r="AE31" s="39">
        <f t="shared" si="4"/>
        <v>1788</v>
      </c>
      <c r="AF31" s="14">
        <f t="shared" si="5"/>
        <v>1788</v>
      </c>
      <c r="AG31" s="14">
        <v>0</v>
      </c>
      <c r="AH31" s="14">
        <v>20</v>
      </c>
      <c r="AI31" s="14">
        <v>20</v>
      </c>
      <c r="AJ31" s="14">
        <v>149</v>
      </c>
      <c r="AK31" s="14">
        <v>26</v>
      </c>
      <c r="AL31" s="14">
        <v>175</v>
      </c>
      <c r="AM31" s="14">
        <v>1516</v>
      </c>
      <c r="AN31" s="14">
        <v>959</v>
      </c>
      <c r="AO31" s="14">
        <v>2475</v>
      </c>
      <c r="AP31" s="14">
        <v>16</v>
      </c>
      <c r="AQ31" s="14">
        <v>23</v>
      </c>
      <c r="AR31" s="14">
        <v>39</v>
      </c>
      <c r="AS31" s="39">
        <f t="shared" si="6"/>
        <v>2709</v>
      </c>
      <c r="AT31" s="39">
        <f t="shared" si="7"/>
        <v>2709</v>
      </c>
      <c r="AU31" s="88">
        <f>'TOD Demand Allocation'!I69</f>
        <v>214</v>
      </c>
    </row>
    <row r="32" spans="1:47" x14ac:dyDescent="0.35">
      <c r="A32" s="9">
        <v>2023</v>
      </c>
      <c r="B32" s="9">
        <v>1</v>
      </c>
      <c r="C32" s="10" t="str">
        <f t="shared" si="1"/>
        <v>202301</v>
      </c>
      <c r="D32" s="84">
        <f t="shared" si="2"/>
        <v>44927</v>
      </c>
      <c r="E32" s="12">
        <v>2</v>
      </c>
      <c r="F32" s="12">
        <v>15</v>
      </c>
      <c r="G32" s="12">
        <v>17</v>
      </c>
      <c r="H32" s="12">
        <v>220</v>
      </c>
      <c r="I32" s="12">
        <v>35</v>
      </c>
      <c r="J32" s="12">
        <v>255</v>
      </c>
      <c r="K32" s="12">
        <v>3259</v>
      </c>
      <c r="L32" s="12">
        <v>1065</v>
      </c>
      <c r="M32" s="12">
        <v>4324</v>
      </c>
      <c r="N32" s="12">
        <v>43</v>
      </c>
      <c r="O32" s="12">
        <v>30</v>
      </c>
      <c r="P32" s="12">
        <v>73</v>
      </c>
      <c r="Q32" s="12">
        <f t="shared" si="3"/>
        <v>4669</v>
      </c>
      <c r="R32" s="92"/>
      <c r="S32" s="12">
        <v>0</v>
      </c>
      <c r="T32" s="12">
        <v>0</v>
      </c>
      <c r="U32" s="12">
        <v>0</v>
      </c>
      <c r="V32" s="12">
        <v>68</v>
      </c>
      <c r="W32" s="12">
        <v>9</v>
      </c>
      <c r="X32" s="12">
        <v>77</v>
      </c>
      <c r="Y32" s="12">
        <v>1668</v>
      </c>
      <c r="Z32" s="12">
        <v>80</v>
      </c>
      <c r="AA32" s="12">
        <v>1748</v>
      </c>
      <c r="AB32" s="12">
        <v>27</v>
      </c>
      <c r="AC32" s="12">
        <v>9</v>
      </c>
      <c r="AD32" s="12">
        <v>36</v>
      </c>
      <c r="AE32" s="12">
        <f t="shared" si="4"/>
        <v>1861</v>
      </c>
      <c r="AF32" s="12">
        <f t="shared" si="5"/>
        <v>1861</v>
      </c>
      <c r="AG32" s="12">
        <v>2</v>
      </c>
      <c r="AH32" s="12">
        <v>15</v>
      </c>
      <c r="AI32" s="12">
        <v>17</v>
      </c>
      <c r="AJ32" s="12">
        <v>152</v>
      </c>
      <c r="AK32" s="12">
        <v>26</v>
      </c>
      <c r="AL32" s="12">
        <v>178</v>
      </c>
      <c r="AM32" s="12">
        <v>1591</v>
      </c>
      <c r="AN32" s="12">
        <v>985</v>
      </c>
      <c r="AO32" s="12">
        <v>2576</v>
      </c>
      <c r="AP32" s="12">
        <v>16</v>
      </c>
      <c r="AQ32" s="12">
        <v>21</v>
      </c>
      <c r="AR32" s="12">
        <v>37</v>
      </c>
      <c r="AS32" s="12">
        <f t="shared" si="6"/>
        <v>2808</v>
      </c>
      <c r="AT32" s="12">
        <f t="shared" si="7"/>
        <v>2808</v>
      </c>
      <c r="AU32" s="88">
        <f>'TOD Demand Allocation'!I70</f>
        <v>191</v>
      </c>
    </row>
    <row r="33" spans="1:47" x14ac:dyDescent="0.35">
      <c r="A33" s="9">
        <v>2023</v>
      </c>
      <c r="B33" s="9">
        <v>2</v>
      </c>
      <c r="C33" s="10" t="str">
        <f t="shared" si="1"/>
        <v>202302</v>
      </c>
      <c r="D33" s="84">
        <f t="shared" si="2"/>
        <v>44958</v>
      </c>
      <c r="E33" s="12">
        <v>0</v>
      </c>
      <c r="F33" s="12">
        <v>24</v>
      </c>
      <c r="G33" s="12">
        <v>24</v>
      </c>
      <c r="H33" s="12">
        <v>226</v>
      </c>
      <c r="I33" s="12">
        <v>35</v>
      </c>
      <c r="J33" s="12">
        <v>261</v>
      </c>
      <c r="K33" s="12">
        <v>3204</v>
      </c>
      <c r="L33" s="12">
        <v>1106</v>
      </c>
      <c r="M33" s="12">
        <v>4310</v>
      </c>
      <c r="N33" s="12">
        <v>58</v>
      </c>
      <c r="O33" s="12">
        <v>28</v>
      </c>
      <c r="P33" s="12">
        <v>86</v>
      </c>
      <c r="Q33" s="12">
        <f t="shared" si="3"/>
        <v>4681</v>
      </c>
      <c r="R33" s="92"/>
      <c r="S33" s="12">
        <v>0</v>
      </c>
      <c r="T33" s="12">
        <v>0</v>
      </c>
      <c r="U33" s="12">
        <v>0</v>
      </c>
      <c r="V33" s="12">
        <v>63</v>
      </c>
      <c r="W33" s="12">
        <v>9</v>
      </c>
      <c r="X33" s="12">
        <v>72</v>
      </c>
      <c r="Y33" s="12">
        <v>1623</v>
      </c>
      <c r="Z33" s="12">
        <v>101</v>
      </c>
      <c r="AA33" s="12">
        <v>1724</v>
      </c>
      <c r="AB33" s="12">
        <v>41</v>
      </c>
      <c r="AC33" s="12">
        <v>8</v>
      </c>
      <c r="AD33" s="12">
        <v>49</v>
      </c>
      <c r="AE33" s="12">
        <f t="shared" si="4"/>
        <v>1845</v>
      </c>
      <c r="AF33" s="12">
        <f t="shared" si="5"/>
        <v>1845</v>
      </c>
      <c r="AG33" s="12">
        <v>0</v>
      </c>
      <c r="AH33" s="12">
        <v>24</v>
      </c>
      <c r="AI33" s="12">
        <v>24</v>
      </c>
      <c r="AJ33" s="12">
        <v>163</v>
      </c>
      <c r="AK33" s="12">
        <v>26</v>
      </c>
      <c r="AL33" s="12">
        <v>189</v>
      </c>
      <c r="AM33" s="12">
        <v>1581</v>
      </c>
      <c r="AN33" s="12">
        <v>1005</v>
      </c>
      <c r="AO33" s="12">
        <v>2586</v>
      </c>
      <c r="AP33" s="12">
        <v>17</v>
      </c>
      <c r="AQ33" s="12">
        <v>20</v>
      </c>
      <c r="AR33" s="12">
        <v>37</v>
      </c>
      <c r="AS33" s="12">
        <f t="shared" si="6"/>
        <v>2836</v>
      </c>
      <c r="AT33" s="12">
        <f t="shared" si="7"/>
        <v>2836</v>
      </c>
      <c r="AU33" s="88">
        <f>'TOD Demand Allocation'!I71</f>
        <v>197</v>
      </c>
    </row>
    <row r="34" spans="1:47" x14ac:dyDescent="0.35">
      <c r="A34" s="9">
        <v>2023</v>
      </c>
      <c r="B34" s="9">
        <v>3</v>
      </c>
      <c r="C34" s="10" t="str">
        <f t="shared" si="1"/>
        <v>202303</v>
      </c>
      <c r="D34" s="84">
        <f t="shared" si="2"/>
        <v>44986</v>
      </c>
      <c r="E34" s="12">
        <v>0</v>
      </c>
      <c r="F34" s="12">
        <v>21</v>
      </c>
      <c r="G34" s="12">
        <v>21</v>
      </c>
      <c r="H34" s="12">
        <v>201</v>
      </c>
      <c r="I34" s="12">
        <v>38</v>
      </c>
      <c r="J34" s="12">
        <v>239</v>
      </c>
      <c r="K34" s="12">
        <v>3210</v>
      </c>
      <c r="L34" s="12">
        <v>1034</v>
      </c>
      <c r="M34" s="12">
        <v>4244</v>
      </c>
      <c r="N34" s="12">
        <v>41</v>
      </c>
      <c r="O34" s="12">
        <v>26</v>
      </c>
      <c r="P34" s="12">
        <v>67</v>
      </c>
      <c r="Q34" s="12">
        <f t="shared" si="3"/>
        <v>4571</v>
      </c>
      <c r="R34" s="92"/>
      <c r="S34" s="12">
        <v>0</v>
      </c>
      <c r="T34" s="12">
        <v>0</v>
      </c>
      <c r="U34" s="12">
        <v>0</v>
      </c>
      <c r="V34" s="12">
        <v>54</v>
      </c>
      <c r="W34" s="12">
        <v>13</v>
      </c>
      <c r="X34" s="12">
        <v>67</v>
      </c>
      <c r="Y34" s="12">
        <v>1695</v>
      </c>
      <c r="Z34" s="12">
        <v>113</v>
      </c>
      <c r="AA34" s="12">
        <v>1808</v>
      </c>
      <c r="AB34" s="12">
        <v>26</v>
      </c>
      <c r="AC34" s="12">
        <v>6</v>
      </c>
      <c r="AD34" s="12">
        <v>32</v>
      </c>
      <c r="AE34" s="12">
        <f t="shared" si="4"/>
        <v>1907</v>
      </c>
      <c r="AF34" s="12">
        <f t="shared" si="5"/>
        <v>1907</v>
      </c>
      <c r="AG34" s="12">
        <v>0</v>
      </c>
      <c r="AH34" s="12">
        <v>21</v>
      </c>
      <c r="AI34" s="12">
        <v>21</v>
      </c>
      <c r="AJ34" s="12">
        <v>147</v>
      </c>
      <c r="AK34" s="12">
        <v>25</v>
      </c>
      <c r="AL34" s="12">
        <v>172</v>
      </c>
      <c r="AM34" s="12">
        <v>1515</v>
      </c>
      <c r="AN34" s="12">
        <v>921</v>
      </c>
      <c r="AO34" s="12">
        <v>2436</v>
      </c>
      <c r="AP34" s="12">
        <v>15</v>
      </c>
      <c r="AQ34" s="12">
        <v>20</v>
      </c>
      <c r="AR34" s="12">
        <v>35</v>
      </c>
      <c r="AS34" s="12">
        <f t="shared" si="6"/>
        <v>2664</v>
      </c>
      <c r="AT34" s="12">
        <f t="shared" si="7"/>
        <v>2664</v>
      </c>
      <c r="AU34" s="88">
        <f>'TOD Demand Allocation'!I72</f>
        <v>208</v>
      </c>
    </row>
    <row r="35" spans="1:47" x14ac:dyDescent="0.35">
      <c r="A35" s="9">
        <v>2023</v>
      </c>
      <c r="B35" s="9">
        <v>4</v>
      </c>
      <c r="C35" s="10" t="str">
        <f t="shared" si="1"/>
        <v>202304</v>
      </c>
      <c r="D35" s="84">
        <f t="shared" si="2"/>
        <v>45017</v>
      </c>
      <c r="E35" s="12">
        <v>0</v>
      </c>
      <c r="F35" s="12">
        <v>22</v>
      </c>
      <c r="G35" s="12">
        <v>22</v>
      </c>
      <c r="H35" s="12">
        <v>192</v>
      </c>
      <c r="I35" s="12">
        <v>33</v>
      </c>
      <c r="J35" s="12">
        <v>225</v>
      </c>
      <c r="K35" s="12">
        <v>3135</v>
      </c>
      <c r="L35" s="12">
        <v>1052</v>
      </c>
      <c r="M35" s="12">
        <v>4187</v>
      </c>
      <c r="N35" s="12">
        <v>27</v>
      </c>
      <c r="O35" s="12">
        <v>24</v>
      </c>
      <c r="P35" s="12">
        <v>51</v>
      </c>
      <c r="Q35" s="12">
        <f t="shared" si="3"/>
        <v>4485</v>
      </c>
      <c r="R35" s="92"/>
      <c r="S35" s="12">
        <v>0</v>
      </c>
      <c r="T35" s="12">
        <v>0</v>
      </c>
      <c r="U35" s="12">
        <v>0</v>
      </c>
      <c r="V35" s="12">
        <v>47</v>
      </c>
      <c r="W35" s="12">
        <v>9</v>
      </c>
      <c r="X35" s="12">
        <v>56</v>
      </c>
      <c r="Y35" s="12">
        <v>1603</v>
      </c>
      <c r="Z35" s="12">
        <v>97</v>
      </c>
      <c r="AA35" s="12">
        <v>1700</v>
      </c>
      <c r="AB35" s="12">
        <v>14</v>
      </c>
      <c r="AC35" s="12">
        <v>2</v>
      </c>
      <c r="AD35" s="12">
        <v>16</v>
      </c>
      <c r="AE35" s="12">
        <f t="shared" si="4"/>
        <v>1772</v>
      </c>
      <c r="AF35" s="12">
        <f t="shared" si="5"/>
        <v>1772</v>
      </c>
      <c r="AG35" s="12">
        <v>0</v>
      </c>
      <c r="AH35" s="12">
        <v>22</v>
      </c>
      <c r="AI35" s="12">
        <v>22</v>
      </c>
      <c r="AJ35" s="12">
        <v>145</v>
      </c>
      <c r="AK35" s="12">
        <v>24</v>
      </c>
      <c r="AL35" s="12">
        <v>169</v>
      </c>
      <c r="AM35" s="12">
        <v>1532</v>
      </c>
      <c r="AN35" s="12">
        <v>955</v>
      </c>
      <c r="AO35" s="12">
        <v>2487</v>
      </c>
      <c r="AP35" s="12">
        <v>13</v>
      </c>
      <c r="AQ35" s="12">
        <v>22</v>
      </c>
      <c r="AR35" s="12">
        <v>35</v>
      </c>
      <c r="AS35" s="12">
        <f t="shared" si="6"/>
        <v>2713</v>
      </c>
      <c r="AT35" s="12">
        <f t="shared" si="7"/>
        <v>2713</v>
      </c>
      <c r="AU35" s="88">
        <f>'TOD Demand Allocation'!I73</f>
        <v>227</v>
      </c>
    </row>
    <row r="36" spans="1:47" x14ac:dyDescent="0.35">
      <c r="A36" s="9">
        <v>2023</v>
      </c>
      <c r="B36" s="9">
        <v>5</v>
      </c>
      <c r="C36" s="10" t="str">
        <f t="shared" si="1"/>
        <v>202305</v>
      </c>
      <c r="D36" s="84">
        <f t="shared" si="2"/>
        <v>45047</v>
      </c>
      <c r="E36" s="12">
        <v>0</v>
      </c>
      <c r="F36" s="12">
        <v>17</v>
      </c>
      <c r="G36" s="12">
        <v>17</v>
      </c>
      <c r="H36" s="12">
        <v>225</v>
      </c>
      <c r="I36" s="12">
        <v>36</v>
      </c>
      <c r="J36" s="12">
        <v>261</v>
      </c>
      <c r="K36" s="12">
        <v>3484</v>
      </c>
      <c r="L36" s="12">
        <v>1060</v>
      </c>
      <c r="M36" s="12">
        <v>4544</v>
      </c>
      <c r="N36" s="12">
        <v>25</v>
      </c>
      <c r="O36" s="12">
        <v>24</v>
      </c>
      <c r="P36" s="12">
        <v>49</v>
      </c>
      <c r="Q36" s="12">
        <f t="shared" si="3"/>
        <v>4871</v>
      </c>
      <c r="R36" s="92"/>
      <c r="S36" s="12">
        <v>0</v>
      </c>
      <c r="T36" s="12">
        <v>0</v>
      </c>
      <c r="U36" s="12">
        <v>0</v>
      </c>
      <c r="V36" s="12">
        <v>69</v>
      </c>
      <c r="W36" s="12">
        <v>9</v>
      </c>
      <c r="X36" s="12">
        <v>78</v>
      </c>
      <c r="Y36" s="12">
        <v>1861</v>
      </c>
      <c r="Z36" s="12">
        <v>120</v>
      </c>
      <c r="AA36" s="12">
        <v>1981</v>
      </c>
      <c r="AB36" s="12">
        <v>6</v>
      </c>
      <c r="AC36" s="12">
        <v>2</v>
      </c>
      <c r="AD36" s="12">
        <v>8</v>
      </c>
      <c r="AE36" s="12">
        <f t="shared" si="4"/>
        <v>2067</v>
      </c>
      <c r="AF36" s="12">
        <f t="shared" si="5"/>
        <v>2067</v>
      </c>
      <c r="AG36" s="12">
        <v>0</v>
      </c>
      <c r="AH36" s="12">
        <v>17</v>
      </c>
      <c r="AI36" s="12">
        <v>17</v>
      </c>
      <c r="AJ36" s="12">
        <v>156</v>
      </c>
      <c r="AK36" s="12">
        <v>27</v>
      </c>
      <c r="AL36" s="12">
        <v>183</v>
      </c>
      <c r="AM36" s="12">
        <v>1623</v>
      </c>
      <c r="AN36" s="12">
        <v>940</v>
      </c>
      <c r="AO36" s="12">
        <v>2563</v>
      </c>
      <c r="AP36" s="12">
        <v>19</v>
      </c>
      <c r="AQ36" s="12">
        <v>22</v>
      </c>
      <c r="AR36" s="12">
        <v>41</v>
      </c>
      <c r="AS36" s="12">
        <f t="shared" si="6"/>
        <v>2804</v>
      </c>
      <c r="AT36" s="12">
        <f t="shared" si="7"/>
        <v>2804</v>
      </c>
      <c r="AU36" s="88">
        <f>'TOD Demand Allocation'!I74</f>
        <v>223</v>
      </c>
    </row>
    <row r="37" spans="1:47" x14ac:dyDescent="0.35">
      <c r="A37" s="9">
        <v>2023</v>
      </c>
      <c r="B37" s="9">
        <v>6</v>
      </c>
      <c r="C37" s="10" t="str">
        <f t="shared" si="1"/>
        <v>202306</v>
      </c>
      <c r="D37" s="84">
        <f t="shared" si="2"/>
        <v>45078</v>
      </c>
      <c r="E37" s="12">
        <v>0</v>
      </c>
      <c r="F37" s="12">
        <v>16</v>
      </c>
      <c r="G37" s="12">
        <v>16</v>
      </c>
      <c r="H37" s="12">
        <v>279</v>
      </c>
      <c r="I37" s="12">
        <v>53</v>
      </c>
      <c r="J37" s="12">
        <v>332</v>
      </c>
      <c r="K37" s="12">
        <v>3784</v>
      </c>
      <c r="L37" s="12">
        <v>1217</v>
      </c>
      <c r="M37" s="12">
        <v>5001</v>
      </c>
      <c r="N37" s="12">
        <v>19</v>
      </c>
      <c r="O37" s="12">
        <v>27</v>
      </c>
      <c r="P37" s="12">
        <v>46</v>
      </c>
      <c r="Q37" s="12">
        <f t="shared" si="3"/>
        <v>5395</v>
      </c>
      <c r="R37" s="92"/>
      <c r="S37" s="12">
        <v>0</v>
      </c>
      <c r="T37" s="12">
        <v>0</v>
      </c>
      <c r="U37" s="12">
        <v>0</v>
      </c>
      <c r="V37" s="12">
        <v>96</v>
      </c>
      <c r="W37" s="12">
        <v>21</v>
      </c>
      <c r="X37" s="12">
        <v>117</v>
      </c>
      <c r="Y37" s="12">
        <v>2011</v>
      </c>
      <c r="Z37" s="12">
        <v>149</v>
      </c>
      <c r="AA37" s="12">
        <v>2160</v>
      </c>
      <c r="AB37" s="12">
        <v>2</v>
      </c>
      <c r="AC37" s="12">
        <v>2</v>
      </c>
      <c r="AD37" s="12">
        <v>4</v>
      </c>
      <c r="AE37" s="12">
        <f t="shared" si="4"/>
        <v>2281</v>
      </c>
      <c r="AF37" s="12">
        <f t="shared" si="5"/>
        <v>2281</v>
      </c>
      <c r="AG37" s="12">
        <v>0</v>
      </c>
      <c r="AH37" s="12">
        <v>16</v>
      </c>
      <c r="AI37" s="12">
        <v>16</v>
      </c>
      <c r="AJ37" s="12">
        <v>183</v>
      </c>
      <c r="AK37" s="12">
        <v>32</v>
      </c>
      <c r="AL37" s="12">
        <v>215</v>
      </c>
      <c r="AM37" s="12">
        <v>1773</v>
      </c>
      <c r="AN37" s="12">
        <v>1068</v>
      </c>
      <c r="AO37" s="12">
        <v>2841</v>
      </c>
      <c r="AP37" s="12">
        <v>17</v>
      </c>
      <c r="AQ37" s="12">
        <v>25</v>
      </c>
      <c r="AR37" s="12">
        <v>42</v>
      </c>
      <c r="AS37" s="12">
        <f t="shared" si="6"/>
        <v>3114</v>
      </c>
      <c r="AT37" s="12">
        <f t="shared" si="7"/>
        <v>3114</v>
      </c>
      <c r="AU37" s="88">
        <f>'TOD Demand Allocation'!I75</f>
        <v>225</v>
      </c>
    </row>
    <row r="38" spans="1:47" x14ac:dyDescent="0.35">
      <c r="A38" s="9">
        <v>2023</v>
      </c>
      <c r="B38" s="9">
        <v>7</v>
      </c>
      <c r="C38" s="10" t="str">
        <f t="shared" si="1"/>
        <v>202307</v>
      </c>
      <c r="D38" s="84">
        <f t="shared" si="2"/>
        <v>45108</v>
      </c>
      <c r="E38" s="12">
        <v>0</v>
      </c>
      <c r="F38" s="12">
        <v>19</v>
      </c>
      <c r="G38" s="12">
        <v>19</v>
      </c>
      <c r="H38" s="12">
        <v>353</v>
      </c>
      <c r="I38" s="12">
        <v>48</v>
      </c>
      <c r="J38" s="12">
        <v>401</v>
      </c>
      <c r="K38" s="12">
        <v>3800</v>
      </c>
      <c r="L38" s="12">
        <v>1421</v>
      </c>
      <c r="M38" s="12">
        <v>5221</v>
      </c>
      <c r="N38" s="12">
        <v>22</v>
      </c>
      <c r="O38" s="12">
        <v>21</v>
      </c>
      <c r="P38" s="12">
        <v>43</v>
      </c>
      <c r="Q38" s="12">
        <f t="shared" si="3"/>
        <v>5684</v>
      </c>
      <c r="R38" s="92"/>
      <c r="S38" s="12">
        <v>0</v>
      </c>
      <c r="T38" s="12">
        <v>0</v>
      </c>
      <c r="U38" s="12">
        <v>0</v>
      </c>
      <c r="V38" s="12">
        <v>150</v>
      </c>
      <c r="W38" s="12">
        <v>14</v>
      </c>
      <c r="X38" s="12">
        <v>164</v>
      </c>
      <c r="Y38" s="12">
        <v>1825</v>
      </c>
      <c r="Z38" s="12">
        <v>147</v>
      </c>
      <c r="AA38" s="12">
        <v>1972</v>
      </c>
      <c r="AB38" s="12">
        <v>2</v>
      </c>
      <c r="AC38" s="12">
        <v>0</v>
      </c>
      <c r="AD38" s="12">
        <v>2</v>
      </c>
      <c r="AE38" s="12">
        <f t="shared" si="4"/>
        <v>2138</v>
      </c>
      <c r="AF38" s="12">
        <f t="shared" si="5"/>
        <v>2138</v>
      </c>
      <c r="AG38" s="12">
        <v>0</v>
      </c>
      <c r="AH38" s="12">
        <v>19</v>
      </c>
      <c r="AI38" s="12">
        <v>19</v>
      </c>
      <c r="AJ38" s="12">
        <v>203</v>
      </c>
      <c r="AK38" s="12">
        <v>34</v>
      </c>
      <c r="AL38" s="12">
        <v>237</v>
      </c>
      <c r="AM38" s="12">
        <v>1975</v>
      </c>
      <c r="AN38" s="12">
        <v>1274</v>
      </c>
      <c r="AO38" s="12">
        <v>3249</v>
      </c>
      <c r="AP38" s="12">
        <v>20</v>
      </c>
      <c r="AQ38" s="12">
        <v>21</v>
      </c>
      <c r="AR38" s="12">
        <v>41</v>
      </c>
      <c r="AS38" s="12">
        <f t="shared" si="6"/>
        <v>3546</v>
      </c>
      <c r="AT38" s="12">
        <f t="shared" si="7"/>
        <v>3546</v>
      </c>
      <c r="AU38" s="88">
        <f>'TOD Demand Allocation'!I76</f>
        <v>247</v>
      </c>
    </row>
    <row r="39" spans="1:47" x14ac:dyDescent="0.35">
      <c r="A39" s="9">
        <v>2023</v>
      </c>
      <c r="B39" s="9">
        <v>8</v>
      </c>
      <c r="C39" s="10" t="str">
        <f t="shared" si="1"/>
        <v>202308</v>
      </c>
      <c r="D39" s="84">
        <f>DATE(A39,B39,$B$8)</f>
        <v>45139</v>
      </c>
      <c r="E39" s="12">
        <v>0</v>
      </c>
      <c r="F39" s="12">
        <v>19</v>
      </c>
      <c r="G39" s="12">
        <v>19</v>
      </c>
      <c r="H39" s="12">
        <v>373</v>
      </c>
      <c r="I39" s="12">
        <v>57</v>
      </c>
      <c r="J39" s="12">
        <v>430</v>
      </c>
      <c r="K39" s="12">
        <v>3802</v>
      </c>
      <c r="L39" s="12">
        <v>1478</v>
      </c>
      <c r="M39" s="12">
        <v>5280</v>
      </c>
      <c r="N39" s="12">
        <v>21</v>
      </c>
      <c r="O39" s="12">
        <v>24</v>
      </c>
      <c r="P39" s="12">
        <v>45</v>
      </c>
      <c r="Q39" s="12">
        <f t="shared" si="3"/>
        <v>5774</v>
      </c>
      <c r="R39" s="92"/>
      <c r="S39" s="12">
        <v>0</v>
      </c>
      <c r="T39" s="12">
        <v>0</v>
      </c>
      <c r="U39" s="12">
        <v>0</v>
      </c>
      <c r="V39" s="12">
        <v>170</v>
      </c>
      <c r="W39" s="12">
        <v>22</v>
      </c>
      <c r="X39" s="12">
        <v>192</v>
      </c>
      <c r="Y39" s="12">
        <v>1816</v>
      </c>
      <c r="Z39" s="12">
        <v>143</v>
      </c>
      <c r="AA39" s="12">
        <v>1959</v>
      </c>
      <c r="AB39" s="12">
        <v>2</v>
      </c>
      <c r="AC39" s="12">
        <v>0</v>
      </c>
      <c r="AD39" s="12">
        <v>2</v>
      </c>
      <c r="AE39" s="12">
        <f t="shared" si="4"/>
        <v>2153</v>
      </c>
      <c r="AF39" s="12">
        <f t="shared" si="5"/>
        <v>2153</v>
      </c>
      <c r="AG39" s="12">
        <v>0</v>
      </c>
      <c r="AH39" s="12">
        <v>19</v>
      </c>
      <c r="AI39" s="12">
        <v>19</v>
      </c>
      <c r="AJ39" s="12">
        <v>203</v>
      </c>
      <c r="AK39" s="12">
        <v>35</v>
      </c>
      <c r="AL39" s="12">
        <v>238</v>
      </c>
      <c r="AM39" s="12">
        <v>1986</v>
      </c>
      <c r="AN39" s="12">
        <v>1335</v>
      </c>
      <c r="AO39" s="12">
        <v>3321</v>
      </c>
      <c r="AP39" s="12">
        <v>19</v>
      </c>
      <c r="AQ39" s="12">
        <v>24</v>
      </c>
      <c r="AR39" s="12">
        <v>43</v>
      </c>
      <c r="AS39" s="12">
        <f t="shared" si="6"/>
        <v>3621</v>
      </c>
      <c r="AT39" s="12">
        <f t="shared" si="7"/>
        <v>3621</v>
      </c>
      <c r="AU39" s="88">
        <f>'TOD Demand Allocation'!I77</f>
        <v>250</v>
      </c>
    </row>
    <row r="40" spans="1:47" x14ac:dyDescent="0.35">
      <c r="A40" s="9">
        <v>2023</v>
      </c>
      <c r="B40" s="9">
        <v>9</v>
      </c>
      <c r="C40" s="10" t="str">
        <f t="shared" si="1"/>
        <v>202309</v>
      </c>
      <c r="D40" s="84">
        <f t="shared" si="2"/>
        <v>45170</v>
      </c>
      <c r="E40" s="12">
        <v>0</v>
      </c>
      <c r="F40" s="12">
        <v>18</v>
      </c>
      <c r="G40" s="12">
        <v>18</v>
      </c>
      <c r="H40" s="12">
        <v>361</v>
      </c>
      <c r="I40" s="12">
        <v>53</v>
      </c>
      <c r="J40" s="12">
        <v>414</v>
      </c>
      <c r="K40" s="12">
        <v>3695</v>
      </c>
      <c r="L40" s="12">
        <v>1423</v>
      </c>
      <c r="M40" s="12">
        <v>5118</v>
      </c>
      <c r="N40" s="12">
        <v>19</v>
      </c>
      <c r="O40" s="12">
        <v>23</v>
      </c>
      <c r="P40" s="12">
        <v>42</v>
      </c>
      <c r="Q40" s="12">
        <f t="shared" si="3"/>
        <v>5592</v>
      </c>
      <c r="R40" s="92"/>
      <c r="S40" s="12">
        <v>0</v>
      </c>
      <c r="T40" s="12">
        <v>0</v>
      </c>
      <c r="U40" s="12">
        <v>0</v>
      </c>
      <c r="V40" s="12">
        <v>155</v>
      </c>
      <c r="W40" s="12">
        <v>20</v>
      </c>
      <c r="X40" s="12">
        <v>175</v>
      </c>
      <c r="Y40" s="12">
        <v>1807</v>
      </c>
      <c r="Z40" s="12">
        <v>147</v>
      </c>
      <c r="AA40" s="12">
        <v>1954</v>
      </c>
      <c r="AB40" s="12">
        <v>0</v>
      </c>
      <c r="AC40" s="12">
        <v>0</v>
      </c>
      <c r="AD40" s="12">
        <v>0</v>
      </c>
      <c r="AE40" s="12">
        <f t="shared" si="4"/>
        <v>2129</v>
      </c>
      <c r="AF40" s="12">
        <f t="shared" si="5"/>
        <v>2129</v>
      </c>
      <c r="AG40" s="12">
        <v>0</v>
      </c>
      <c r="AH40" s="12">
        <v>18</v>
      </c>
      <c r="AI40" s="12">
        <v>18</v>
      </c>
      <c r="AJ40" s="12">
        <v>206</v>
      </c>
      <c r="AK40" s="12">
        <v>33</v>
      </c>
      <c r="AL40" s="12">
        <v>239</v>
      </c>
      <c r="AM40" s="12">
        <v>1888</v>
      </c>
      <c r="AN40" s="12">
        <v>1276</v>
      </c>
      <c r="AO40" s="12">
        <v>3164</v>
      </c>
      <c r="AP40" s="12">
        <v>19</v>
      </c>
      <c r="AQ40" s="12">
        <v>23</v>
      </c>
      <c r="AR40" s="12">
        <v>42</v>
      </c>
      <c r="AS40" s="12">
        <f t="shared" si="6"/>
        <v>3463</v>
      </c>
      <c r="AT40" s="12">
        <f t="shared" si="7"/>
        <v>3463</v>
      </c>
      <c r="AU40" s="88">
        <f>'TOD Demand Allocation'!I78</f>
        <v>234</v>
      </c>
    </row>
    <row r="41" spans="1:47" x14ac:dyDescent="0.35">
      <c r="A41" s="9">
        <v>2023</v>
      </c>
      <c r="B41" s="9">
        <v>10</v>
      </c>
      <c r="C41" s="10" t="str">
        <f t="shared" si="1"/>
        <v>202310</v>
      </c>
      <c r="D41" s="84">
        <f t="shared" si="2"/>
        <v>45200</v>
      </c>
      <c r="E41" s="12">
        <v>0</v>
      </c>
      <c r="F41" s="12">
        <v>18</v>
      </c>
      <c r="G41" s="12">
        <v>18</v>
      </c>
      <c r="H41" s="12">
        <v>296</v>
      </c>
      <c r="I41" s="12">
        <v>44</v>
      </c>
      <c r="J41" s="12">
        <v>340</v>
      </c>
      <c r="K41" s="12">
        <v>3616</v>
      </c>
      <c r="L41" s="12">
        <v>1171</v>
      </c>
      <c r="M41" s="12">
        <v>4787</v>
      </c>
      <c r="N41" s="12">
        <v>18</v>
      </c>
      <c r="O41" s="12">
        <v>18</v>
      </c>
      <c r="P41" s="12">
        <v>36</v>
      </c>
      <c r="Q41" s="12">
        <f t="shared" si="3"/>
        <v>5181</v>
      </c>
      <c r="R41" s="92"/>
      <c r="S41" s="12">
        <v>0</v>
      </c>
      <c r="T41" s="12">
        <v>0</v>
      </c>
      <c r="U41" s="12">
        <v>0</v>
      </c>
      <c r="V41" s="12">
        <v>119</v>
      </c>
      <c r="W41" s="12">
        <v>14</v>
      </c>
      <c r="X41" s="12">
        <v>133</v>
      </c>
      <c r="Y41" s="12">
        <v>1948</v>
      </c>
      <c r="Z41" s="12">
        <v>141</v>
      </c>
      <c r="AA41" s="12">
        <v>2089</v>
      </c>
      <c r="AB41" s="12">
        <v>2</v>
      </c>
      <c r="AC41" s="12">
        <v>0</v>
      </c>
      <c r="AD41" s="12">
        <v>2</v>
      </c>
      <c r="AE41" s="12">
        <f t="shared" si="4"/>
        <v>2224</v>
      </c>
      <c r="AF41" s="12">
        <f t="shared" si="5"/>
        <v>2224</v>
      </c>
      <c r="AG41" s="12">
        <v>0</v>
      </c>
      <c r="AH41" s="12">
        <v>18</v>
      </c>
      <c r="AI41" s="12">
        <v>18</v>
      </c>
      <c r="AJ41" s="12">
        <v>177</v>
      </c>
      <c r="AK41" s="12">
        <v>30</v>
      </c>
      <c r="AL41" s="12">
        <v>207</v>
      </c>
      <c r="AM41" s="12">
        <v>1668</v>
      </c>
      <c r="AN41" s="12">
        <v>1030</v>
      </c>
      <c r="AO41" s="12">
        <v>2698</v>
      </c>
      <c r="AP41" s="12">
        <v>16</v>
      </c>
      <c r="AQ41" s="12">
        <v>18</v>
      </c>
      <c r="AR41" s="12">
        <v>34</v>
      </c>
      <c r="AS41" s="12">
        <f t="shared" si="6"/>
        <v>2957</v>
      </c>
      <c r="AT41" s="12">
        <f t="shared" si="7"/>
        <v>2957</v>
      </c>
      <c r="AU41" s="88">
        <f>'TOD Demand Allocation'!I79</f>
        <v>194</v>
      </c>
    </row>
    <row r="42" spans="1:47" x14ac:dyDescent="0.35">
      <c r="A42" s="9">
        <v>2023</v>
      </c>
      <c r="B42" s="9">
        <v>11</v>
      </c>
      <c r="C42" s="10" t="str">
        <f t="shared" si="1"/>
        <v>202311</v>
      </c>
      <c r="D42" s="84">
        <f t="shared" si="2"/>
        <v>45231</v>
      </c>
      <c r="E42" s="12">
        <v>0</v>
      </c>
      <c r="F42" s="12">
        <v>16</v>
      </c>
      <c r="G42" s="12">
        <v>16</v>
      </c>
      <c r="H42" s="12">
        <v>229</v>
      </c>
      <c r="I42" s="12">
        <v>29</v>
      </c>
      <c r="J42" s="12">
        <v>258</v>
      </c>
      <c r="K42" s="12">
        <v>3404</v>
      </c>
      <c r="L42" s="12">
        <v>1102</v>
      </c>
      <c r="M42" s="12">
        <v>4506</v>
      </c>
      <c r="N42" s="12">
        <v>21</v>
      </c>
      <c r="O42" s="12">
        <v>26</v>
      </c>
      <c r="P42" s="12">
        <v>47</v>
      </c>
      <c r="Q42" s="12">
        <f t="shared" si="3"/>
        <v>4827</v>
      </c>
      <c r="R42" s="92"/>
      <c r="S42" s="12">
        <v>0</v>
      </c>
      <c r="T42" s="12">
        <v>0</v>
      </c>
      <c r="U42" s="12">
        <v>0</v>
      </c>
      <c r="V42" s="12">
        <v>75</v>
      </c>
      <c r="W42" s="12">
        <v>3</v>
      </c>
      <c r="X42" s="12">
        <v>78</v>
      </c>
      <c r="Y42" s="12">
        <v>1833</v>
      </c>
      <c r="Z42" s="12">
        <v>136</v>
      </c>
      <c r="AA42" s="12">
        <v>1969</v>
      </c>
      <c r="AB42" s="12">
        <v>3</v>
      </c>
      <c r="AC42" s="12">
        <v>0</v>
      </c>
      <c r="AD42" s="12">
        <v>3</v>
      </c>
      <c r="AE42" s="12">
        <f t="shared" si="4"/>
        <v>2050</v>
      </c>
      <c r="AF42" s="12">
        <f t="shared" si="5"/>
        <v>2050</v>
      </c>
      <c r="AG42" s="12">
        <v>0</v>
      </c>
      <c r="AH42" s="12">
        <v>16</v>
      </c>
      <c r="AI42" s="12">
        <v>16</v>
      </c>
      <c r="AJ42" s="12">
        <v>154</v>
      </c>
      <c r="AK42" s="12">
        <v>26</v>
      </c>
      <c r="AL42" s="12">
        <v>180</v>
      </c>
      <c r="AM42" s="12">
        <v>1571</v>
      </c>
      <c r="AN42" s="12">
        <v>966</v>
      </c>
      <c r="AO42" s="12">
        <v>2537</v>
      </c>
      <c r="AP42" s="12">
        <v>18</v>
      </c>
      <c r="AQ42" s="12">
        <v>26</v>
      </c>
      <c r="AR42" s="12">
        <v>44</v>
      </c>
      <c r="AS42" s="12">
        <f t="shared" si="6"/>
        <v>2777</v>
      </c>
      <c r="AT42" s="12">
        <f t="shared" si="7"/>
        <v>2777</v>
      </c>
      <c r="AU42" s="88">
        <f>'TOD Demand Allocation'!I80</f>
        <v>182</v>
      </c>
    </row>
    <row r="43" spans="1:47" x14ac:dyDescent="0.35">
      <c r="A43" s="9">
        <v>2023</v>
      </c>
      <c r="B43" s="9">
        <v>12</v>
      </c>
      <c r="C43" s="10" t="str">
        <f t="shared" si="1"/>
        <v>202312</v>
      </c>
      <c r="D43" s="84">
        <f t="shared" si="2"/>
        <v>45261</v>
      </c>
      <c r="E43" s="12">
        <v>0</v>
      </c>
      <c r="F43" s="12">
        <v>20</v>
      </c>
      <c r="G43" s="12">
        <v>20</v>
      </c>
      <c r="H43" s="12">
        <v>208</v>
      </c>
      <c r="I43" s="12">
        <v>37</v>
      </c>
      <c r="J43" s="12">
        <v>245</v>
      </c>
      <c r="K43" s="12">
        <v>3077</v>
      </c>
      <c r="L43" s="12">
        <v>1074</v>
      </c>
      <c r="M43" s="12">
        <v>4151</v>
      </c>
      <c r="N43" s="12">
        <v>36</v>
      </c>
      <c r="O43" s="12">
        <v>27</v>
      </c>
      <c r="P43" s="12">
        <v>63</v>
      </c>
      <c r="Q43" s="12">
        <f t="shared" si="3"/>
        <v>4479</v>
      </c>
      <c r="R43" s="92"/>
      <c r="S43" s="12">
        <v>0</v>
      </c>
      <c r="T43" s="12">
        <v>0</v>
      </c>
      <c r="U43" s="12">
        <v>0</v>
      </c>
      <c r="V43" s="12">
        <v>59</v>
      </c>
      <c r="W43" s="12">
        <v>11</v>
      </c>
      <c r="X43" s="12">
        <v>70</v>
      </c>
      <c r="Y43" s="12">
        <v>1563</v>
      </c>
      <c r="Z43" s="12">
        <v>111</v>
      </c>
      <c r="AA43" s="12">
        <v>1674</v>
      </c>
      <c r="AB43" s="12">
        <v>20</v>
      </c>
      <c r="AC43" s="12">
        <v>4</v>
      </c>
      <c r="AD43" s="12">
        <v>24</v>
      </c>
      <c r="AE43" s="12">
        <f t="shared" si="4"/>
        <v>1768</v>
      </c>
      <c r="AF43" s="12">
        <f t="shared" si="5"/>
        <v>1768</v>
      </c>
      <c r="AG43" s="12">
        <v>0</v>
      </c>
      <c r="AH43" s="12">
        <v>20</v>
      </c>
      <c r="AI43" s="12">
        <v>20</v>
      </c>
      <c r="AJ43" s="12">
        <v>149</v>
      </c>
      <c r="AK43" s="12">
        <v>26</v>
      </c>
      <c r="AL43" s="12">
        <v>175</v>
      </c>
      <c r="AM43" s="12">
        <v>1514</v>
      </c>
      <c r="AN43" s="12">
        <v>963</v>
      </c>
      <c r="AO43" s="12">
        <v>2477</v>
      </c>
      <c r="AP43" s="12">
        <v>16</v>
      </c>
      <c r="AQ43" s="12">
        <v>23</v>
      </c>
      <c r="AR43" s="12">
        <v>39</v>
      </c>
      <c r="AS43" s="12">
        <f t="shared" si="6"/>
        <v>2711</v>
      </c>
      <c r="AT43" s="12">
        <f t="shared" si="7"/>
        <v>2711</v>
      </c>
      <c r="AU43" s="88">
        <f>'TOD Demand Allocation'!I81</f>
        <v>215</v>
      </c>
    </row>
    <row r="44" spans="1:47" x14ac:dyDescent="0.35">
      <c r="A44" s="17">
        <v>2024</v>
      </c>
      <c r="B44" s="17">
        <v>1</v>
      </c>
      <c r="C44" s="18" t="str">
        <f t="shared" si="1"/>
        <v>202401</v>
      </c>
      <c r="D44" s="84">
        <f t="shared" si="2"/>
        <v>45292</v>
      </c>
      <c r="E44" s="14">
        <v>2</v>
      </c>
      <c r="F44" s="14">
        <v>15</v>
      </c>
      <c r="G44" s="14">
        <v>17</v>
      </c>
      <c r="H44" s="14">
        <v>219</v>
      </c>
      <c r="I44" s="14">
        <v>37</v>
      </c>
      <c r="J44" s="14">
        <v>256</v>
      </c>
      <c r="K44" s="14">
        <v>3190</v>
      </c>
      <c r="L44" s="14">
        <v>1073</v>
      </c>
      <c r="M44" s="14">
        <v>4263</v>
      </c>
      <c r="N44" s="14">
        <v>41</v>
      </c>
      <c r="O44" s="14">
        <v>30</v>
      </c>
      <c r="P44" s="14">
        <v>71</v>
      </c>
      <c r="Q44" s="12">
        <f t="shared" si="3"/>
        <v>4607</v>
      </c>
      <c r="R44" s="92"/>
      <c r="S44" s="14">
        <v>0</v>
      </c>
      <c r="T44" s="14">
        <v>0</v>
      </c>
      <c r="U44" s="14">
        <v>0</v>
      </c>
      <c r="V44" s="14">
        <v>67</v>
      </c>
      <c r="W44" s="14">
        <v>9</v>
      </c>
      <c r="X44" s="14">
        <v>76</v>
      </c>
      <c r="Y44" s="14">
        <v>1598</v>
      </c>
      <c r="Z44" s="14">
        <v>76</v>
      </c>
      <c r="AA44" s="14">
        <v>1674</v>
      </c>
      <c r="AB44" s="14">
        <v>25</v>
      </c>
      <c r="AC44" s="14">
        <v>9</v>
      </c>
      <c r="AD44" s="14">
        <v>34</v>
      </c>
      <c r="AE44" s="39">
        <f t="shared" si="4"/>
        <v>1784</v>
      </c>
      <c r="AF44" s="14">
        <f t="shared" si="5"/>
        <v>1784</v>
      </c>
      <c r="AG44" s="14">
        <v>2</v>
      </c>
      <c r="AH44" s="14">
        <v>15</v>
      </c>
      <c r="AI44" s="14">
        <v>17</v>
      </c>
      <c r="AJ44" s="14">
        <v>152</v>
      </c>
      <c r="AK44" s="14">
        <v>28</v>
      </c>
      <c r="AL44" s="14">
        <v>180</v>
      </c>
      <c r="AM44" s="14">
        <v>1592</v>
      </c>
      <c r="AN44" s="14">
        <v>997</v>
      </c>
      <c r="AO44" s="14">
        <v>2589</v>
      </c>
      <c r="AP44" s="14">
        <v>16</v>
      </c>
      <c r="AQ44" s="14">
        <v>21</v>
      </c>
      <c r="AR44" s="14">
        <v>37</v>
      </c>
      <c r="AS44" s="39">
        <f t="shared" si="6"/>
        <v>2823</v>
      </c>
      <c r="AT44" s="39">
        <f t="shared" si="7"/>
        <v>2823</v>
      </c>
      <c r="AU44" s="88">
        <f>'TOD Demand Allocation'!I82</f>
        <v>192</v>
      </c>
    </row>
    <row r="45" spans="1:47" x14ac:dyDescent="0.35">
      <c r="A45" s="17">
        <v>2024</v>
      </c>
      <c r="B45" s="17">
        <v>2</v>
      </c>
      <c r="C45" s="18" t="str">
        <f t="shared" si="1"/>
        <v>202402</v>
      </c>
      <c r="D45" s="84">
        <f t="shared" si="2"/>
        <v>45323</v>
      </c>
      <c r="E45" s="14">
        <v>0</v>
      </c>
      <c r="F45" s="14">
        <v>24</v>
      </c>
      <c r="G45" s="14">
        <v>24</v>
      </c>
      <c r="H45" s="14">
        <v>225</v>
      </c>
      <c r="I45" s="14">
        <v>35</v>
      </c>
      <c r="J45" s="14">
        <v>260</v>
      </c>
      <c r="K45" s="14">
        <v>3129</v>
      </c>
      <c r="L45" s="14">
        <v>1102</v>
      </c>
      <c r="M45" s="14">
        <v>4231</v>
      </c>
      <c r="N45" s="14">
        <v>58</v>
      </c>
      <c r="O45" s="14">
        <v>28</v>
      </c>
      <c r="P45" s="14">
        <v>86</v>
      </c>
      <c r="Q45" s="12">
        <f t="shared" si="3"/>
        <v>4601</v>
      </c>
      <c r="R45" s="92"/>
      <c r="S45" s="14">
        <v>0</v>
      </c>
      <c r="T45" s="14">
        <v>0</v>
      </c>
      <c r="U45" s="14">
        <v>0</v>
      </c>
      <c r="V45" s="14">
        <v>62</v>
      </c>
      <c r="W45" s="14">
        <v>9</v>
      </c>
      <c r="X45" s="14">
        <v>71</v>
      </c>
      <c r="Y45" s="14">
        <v>1547</v>
      </c>
      <c r="Z45" s="14">
        <v>96</v>
      </c>
      <c r="AA45" s="14">
        <v>1643</v>
      </c>
      <c r="AB45" s="14">
        <v>41</v>
      </c>
      <c r="AC45" s="14">
        <v>8</v>
      </c>
      <c r="AD45" s="14">
        <v>49</v>
      </c>
      <c r="AE45" s="39">
        <f t="shared" si="4"/>
        <v>1763</v>
      </c>
      <c r="AF45" s="14">
        <f t="shared" si="5"/>
        <v>1763</v>
      </c>
      <c r="AG45" s="14">
        <v>0</v>
      </c>
      <c r="AH45" s="14">
        <v>24</v>
      </c>
      <c r="AI45" s="14">
        <v>24</v>
      </c>
      <c r="AJ45" s="14">
        <v>163</v>
      </c>
      <c r="AK45" s="14">
        <v>26</v>
      </c>
      <c r="AL45" s="14">
        <v>189</v>
      </c>
      <c r="AM45" s="14">
        <v>1582</v>
      </c>
      <c r="AN45" s="14">
        <v>1006</v>
      </c>
      <c r="AO45" s="14">
        <v>2588</v>
      </c>
      <c r="AP45" s="14">
        <v>17</v>
      </c>
      <c r="AQ45" s="14">
        <v>20</v>
      </c>
      <c r="AR45" s="14">
        <v>37</v>
      </c>
      <c r="AS45" s="39">
        <f t="shared" si="6"/>
        <v>2838</v>
      </c>
      <c r="AT45" s="39">
        <f t="shared" si="7"/>
        <v>2838</v>
      </c>
      <c r="AU45" s="88">
        <f>'TOD Demand Allocation'!I83</f>
        <v>196</v>
      </c>
    </row>
    <row r="46" spans="1:47" x14ac:dyDescent="0.35">
      <c r="A46" s="17">
        <v>2024</v>
      </c>
      <c r="B46" s="17">
        <v>3</v>
      </c>
      <c r="C46" s="18" t="str">
        <f t="shared" si="1"/>
        <v>202403</v>
      </c>
      <c r="D46" s="84">
        <f t="shared" si="2"/>
        <v>45352</v>
      </c>
      <c r="E46" s="14">
        <v>0</v>
      </c>
      <c r="F46" s="14">
        <v>21</v>
      </c>
      <c r="G46" s="14">
        <v>21</v>
      </c>
      <c r="H46" s="14">
        <v>202</v>
      </c>
      <c r="I46" s="14">
        <v>38</v>
      </c>
      <c r="J46" s="14">
        <v>240</v>
      </c>
      <c r="K46" s="14">
        <v>3135</v>
      </c>
      <c r="L46" s="14">
        <v>1042</v>
      </c>
      <c r="M46" s="14">
        <v>4177</v>
      </c>
      <c r="N46" s="14">
        <v>41</v>
      </c>
      <c r="O46" s="14">
        <v>26</v>
      </c>
      <c r="P46" s="14">
        <v>67</v>
      </c>
      <c r="Q46" s="12">
        <f t="shared" si="3"/>
        <v>4505</v>
      </c>
      <c r="R46" s="92"/>
      <c r="S46" s="14">
        <v>0</v>
      </c>
      <c r="T46" s="14">
        <v>0</v>
      </c>
      <c r="U46" s="14">
        <v>0</v>
      </c>
      <c r="V46" s="14">
        <v>55</v>
      </c>
      <c r="W46" s="14">
        <v>13</v>
      </c>
      <c r="X46" s="14">
        <v>68</v>
      </c>
      <c r="Y46" s="14">
        <v>1621</v>
      </c>
      <c r="Z46" s="14">
        <v>107</v>
      </c>
      <c r="AA46" s="14">
        <v>1728</v>
      </c>
      <c r="AB46" s="14">
        <v>26</v>
      </c>
      <c r="AC46" s="14">
        <v>6</v>
      </c>
      <c r="AD46" s="14">
        <v>32</v>
      </c>
      <c r="AE46" s="39">
        <f t="shared" si="4"/>
        <v>1828</v>
      </c>
      <c r="AF46" s="14">
        <f t="shared" si="5"/>
        <v>1828</v>
      </c>
      <c r="AG46" s="14">
        <v>0</v>
      </c>
      <c r="AH46" s="14">
        <v>21</v>
      </c>
      <c r="AI46" s="14">
        <v>21</v>
      </c>
      <c r="AJ46" s="14">
        <v>147</v>
      </c>
      <c r="AK46" s="14">
        <v>25</v>
      </c>
      <c r="AL46" s="14">
        <v>172</v>
      </c>
      <c r="AM46" s="14">
        <v>1514</v>
      </c>
      <c r="AN46" s="14">
        <v>935</v>
      </c>
      <c r="AO46" s="14">
        <v>2449</v>
      </c>
      <c r="AP46" s="14">
        <v>15</v>
      </c>
      <c r="AQ46" s="14">
        <v>20</v>
      </c>
      <c r="AR46" s="14">
        <v>35</v>
      </c>
      <c r="AS46" s="39">
        <f t="shared" si="6"/>
        <v>2677</v>
      </c>
      <c r="AT46" s="39">
        <f t="shared" si="7"/>
        <v>2677</v>
      </c>
      <c r="AU46" s="88">
        <f>'TOD Demand Allocation'!I84</f>
        <v>209</v>
      </c>
    </row>
    <row r="47" spans="1:47" x14ac:dyDescent="0.35">
      <c r="A47" s="17">
        <v>2024</v>
      </c>
      <c r="B47" s="17">
        <v>4</v>
      </c>
      <c r="C47" s="18" t="str">
        <f t="shared" si="1"/>
        <v>202404</v>
      </c>
      <c r="D47" s="84">
        <f t="shared" si="2"/>
        <v>45383</v>
      </c>
      <c r="E47" s="14">
        <v>0</v>
      </c>
      <c r="F47" s="14">
        <v>21</v>
      </c>
      <c r="G47" s="14">
        <v>21</v>
      </c>
      <c r="H47" s="14">
        <v>189</v>
      </c>
      <c r="I47" s="14">
        <v>38</v>
      </c>
      <c r="J47" s="14">
        <v>227</v>
      </c>
      <c r="K47" s="14">
        <v>3155</v>
      </c>
      <c r="L47" s="14">
        <v>1026</v>
      </c>
      <c r="M47" s="14">
        <v>4181</v>
      </c>
      <c r="N47" s="14">
        <v>26</v>
      </c>
      <c r="O47" s="14">
        <v>24</v>
      </c>
      <c r="P47" s="14">
        <v>50</v>
      </c>
      <c r="Q47" s="12">
        <f t="shared" si="3"/>
        <v>4479</v>
      </c>
      <c r="R47" s="92"/>
      <c r="S47" s="14">
        <v>0</v>
      </c>
      <c r="T47" s="14">
        <v>0</v>
      </c>
      <c r="U47" s="14">
        <v>0</v>
      </c>
      <c r="V47" s="14">
        <v>47</v>
      </c>
      <c r="W47" s="14">
        <v>12</v>
      </c>
      <c r="X47" s="14">
        <v>59</v>
      </c>
      <c r="Y47" s="14">
        <v>1668</v>
      </c>
      <c r="Z47" s="14">
        <v>104</v>
      </c>
      <c r="AA47" s="14">
        <v>1772</v>
      </c>
      <c r="AB47" s="14">
        <v>14</v>
      </c>
      <c r="AC47" s="14">
        <v>2</v>
      </c>
      <c r="AD47" s="14">
        <v>16</v>
      </c>
      <c r="AE47" s="39">
        <f t="shared" si="4"/>
        <v>1847</v>
      </c>
      <c r="AF47" s="14">
        <f t="shared" si="5"/>
        <v>1847</v>
      </c>
      <c r="AG47" s="14">
        <v>0</v>
      </c>
      <c r="AH47" s="14">
        <v>21</v>
      </c>
      <c r="AI47" s="14">
        <v>21</v>
      </c>
      <c r="AJ47" s="14">
        <v>142</v>
      </c>
      <c r="AK47" s="14">
        <v>26</v>
      </c>
      <c r="AL47" s="14">
        <v>168</v>
      </c>
      <c r="AM47" s="14">
        <v>1487</v>
      </c>
      <c r="AN47" s="14">
        <v>922</v>
      </c>
      <c r="AO47" s="14">
        <v>2409</v>
      </c>
      <c r="AP47" s="14">
        <v>12</v>
      </c>
      <c r="AQ47" s="14">
        <v>22</v>
      </c>
      <c r="AR47" s="14">
        <v>34</v>
      </c>
      <c r="AS47" s="39">
        <f t="shared" si="6"/>
        <v>2632</v>
      </c>
      <c r="AT47" s="39">
        <f t="shared" si="7"/>
        <v>2632</v>
      </c>
      <c r="AU47" s="88">
        <f>'TOD Demand Allocation'!I85</f>
        <v>222</v>
      </c>
    </row>
    <row r="48" spans="1:47" x14ac:dyDescent="0.35">
      <c r="A48" s="17">
        <v>2024</v>
      </c>
      <c r="B48" s="17">
        <v>5</v>
      </c>
      <c r="C48" s="18" t="str">
        <f t="shared" si="1"/>
        <v>202405</v>
      </c>
      <c r="D48" s="84">
        <f t="shared" si="2"/>
        <v>45413</v>
      </c>
      <c r="E48" s="14">
        <v>0</v>
      </c>
      <c r="F48" s="14">
        <v>16</v>
      </c>
      <c r="G48" s="14">
        <v>16</v>
      </c>
      <c r="H48" s="14">
        <v>226</v>
      </c>
      <c r="I48" s="14">
        <v>34</v>
      </c>
      <c r="J48" s="14">
        <v>260</v>
      </c>
      <c r="K48" s="14">
        <v>3493</v>
      </c>
      <c r="L48" s="14">
        <v>1040</v>
      </c>
      <c r="M48" s="14">
        <v>4533</v>
      </c>
      <c r="N48" s="14">
        <v>24</v>
      </c>
      <c r="O48" s="14">
        <v>23</v>
      </c>
      <c r="P48" s="14">
        <v>47</v>
      </c>
      <c r="Q48" s="12">
        <f t="shared" si="3"/>
        <v>4856</v>
      </c>
      <c r="R48" s="92"/>
      <c r="S48" s="14">
        <v>0</v>
      </c>
      <c r="T48" s="14">
        <v>0</v>
      </c>
      <c r="U48" s="14">
        <v>0</v>
      </c>
      <c r="V48" s="14">
        <v>72</v>
      </c>
      <c r="W48" s="14">
        <v>9</v>
      </c>
      <c r="X48" s="14">
        <v>81</v>
      </c>
      <c r="Y48" s="14">
        <v>1914</v>
      </c>
      <c r="Z48" s="14">
        <v>125</v>
      </c>
      <c r="AA48" s="14">
        <v>2039</v>
      </c>
      <c r="AB48" s="14">
        <v>6</v>
      </c>
      <c r="AC48" s="14">
        <v>2</v>
      </c>
      <c r="AD48" s="14">
        <v>8</v>
      </c>
      <c r="AE48" s="39">
        <f t="shared" si="4"/>
        <v>2128</v>
      </c>
      <c r="AF48" s="14">
        <f t="shared" si="5"/>
        <v>2128</v>
      </c>
      <c r="AG48" s="14">
        <v>0</v>
      </c>
      <c r="AH48" s="14">
        <v>16</v>
      </c>
      <c r="AI48" s="14">
        <v>16</v>
      </c>
      <c r="AJ48" s="14">
        <v>154</v>
      </c>
      <c r="AK48" s="14">
        <v>25</v>
      </c>
      <c r="AL48" s="14">
        <v>179</v>
      </c>
      <c r="AM48" s="14">
        <v>1579</v>
      </c>
      <c r="AN48" s="14">
        <v>915</v>
      </c>
      <c r="AO48" s="14">
        <v>2494</v>
      </c>
      <c r="AP48" s="14">
        <v>18</v>
      </c>
      <c r="AQ48" s="14">
        <v>21</v>
      </c>
      <c r="AR48" s="14">
        <v>39</v>
      </c>
      <c r="AS48" s="39">
        <f t="shared" si="6"/>
        <v>2728</v>
      </c>
      <c r="AT48" s="39">
        <f t="shared" si="7"/>
        <v>2728</v>
      </c>
      <c r="AU48" s="88">
        <f>'TOD Demand Allocation'!I86</f>
        <v>219</v>
      </c>
    </row>
    <row r="49" spans="1:47" x14ac:dyDescent="0.35">
      <c r="A49" s="17">
        <v>2024</v>
      </c>
      <c r="B49" s="17">
        <v>6</v>
      </c>
      <c r="C49" s="18" t="str">
        <f t="shared" si="1"/>
        <v>202406</v>
      </c>
      <c r="D49" s="84">
        <f t="shared" si="2"/>
        <v>45444</v>
      </c>
      <c r="E49" s="14">
        <v>0</v>
      </c>
      <c r="F49" s="14">
        <v>16</v>
      </c>
      <c r="G49" s="14">
        <v>16</v>
      </c>
      <c r="H49" s="14">
        <v>278</v>
      </c>
      <c r="I49" s="14">
        <v>53</v>
      </c>
      <c r="J49" s="14">
        <v>331</v>
      </c>
      <c r="K49" s="14">
        <v>3772</v>
      </c>
      <c r="L49" s="14">
        <v>1219</v>
      </c>
      <c r="M49" s="14">
        <v>4991</v>
      </c>
      <c r="N49" s="14">
        <v>19</v>
      </c>
      <c r="O49" s="14">
        <v>27</v>
      </c>
      <c r="P49" s="14">
        <v>46</v>
      </c>
      <c r="Q49" s="12">
        <f t="shared" si="3"/>
        <v>5384</v>
      </c>
      <c r="R49" s="92"/>
      <c r="S49" s="14">
        <v>0</v>
      </c>
      <c r="T49" s="14">
        <v>0</v>
      </c>
      <c r="U49" s="14">
        <v>0</v>
      </c>
      <c r="V49" s="14">
        <v>97</v>
      </c>
      <c r="W49" s="14">
        <v>22</v>
      </c>
      <c r="X49" s="14">
        <v>119</v>
      </c>
      <c r="Y49" s="14">
        <v>2000</v>
      </c>
      <c r="Z49" s="14">
        <v>148</v>
      </c>
      <c r="AA49" s="14">
        <v>2148</v>
      </c>
      <c r="AB49" s="14">
        <v>2</v>
      </c>
      <c r="AC49" s="14">
        <v>2</v>
      </c>
      <c r="AD49" s="14">
        <v>4</v>
      </c>
      <c r="AE49" s="39">
        <f t="shared" si="4"/>
        <v>2271</v>
      </c>
      <c r="AF49" s="14">
        <f t="shared" si="5"/>
        <v>2271</v>
      </c>
      <c r="AG49" s="14">
        <v>0</v>
      </c>
      <c r="AH49" s="14">
        <v>16</v>
      </c>
      <c r="AI49" s="14">
        <v>16</v>
      </c>
      <c r="AJ49" s="14">
        <v>181</v>
      </c>
      <c r="AK49" s="14">
        <v>31</v>
      </c>
      <c r="AL49" s="14">
        <v>212</v>
      </c>
      <c r="AM49" s="14">
        <v>1772</v>
      </c>
      <c r="AN49" s="14">
        <v>1071</v>
      </c>
      <c r="AO49" s="14">
        <v>2843</v>
      </c>
      <c r="AP49" s="14">
        <v>17</v>
      </c>
      <c r="AQ49" s="14">
        <v>25</v>
      </c>
      <c r="AR49" s="14">
        <v>42</v>
      </c>
      <c r="AS49" s="39">
        <f t="shared" si="6"/>
        <v>3113</v>
      </c>
      <c r="AT49" s="39">
        <f t="shared" si="7"/>
        <v>3113</v>
      </c>
      <c r="AU49" s="88">
        <f>'TOD Demand Allocation'!I87</f>
        <v>226</v>
      </c>
    </row>
    <row r="50" spans="1:47" x14ac:dyDescent="0.35">
      <c r="A50" s="17">
        <v>2024</v>
      </c>
      <c r="B50" s="17">
        <v>7</v>
      </c>
      <c r="C50" s="18" t="str">
        <f t="shared" si="1"/>
        <v>202407</v>
      </c>
      <c r="D50" s="84">
        <f t="shared" si="2"/>
        <v>45474</v>
      </c>
      <c r="E50" s="14">
        <v>0</v>
      </c>
      <c r="F50" s="14">
        <v>19</v>
      </c>
      <c r="G50" s="14">
        <v>19</v>
      </c>
      <c r="H50" s="14">
        <v>351</v>
      </c>
      <c r="I50" s="14">
        <v>50</v>
      </c>
      <c r="J50" s="14">
        <v>401</v>
      </c>
      <c r="K50" s="14">
        <v>3727</v>
      </c>
      <c r="L50" s="14">
        <v>1409</v>
      </c>
      <c r="M50" s="14">
        <v>5136</v>
      </c>
      <c r="N50" s="14">
        <v>22</v>
      </c>
      <c r="O50" s="14">
        <v>21</v>
      </c>
      <c r="P50" s="14">
        <v>43</v>
      </c>
      <c r="Q50" s="12">
        <f t="shared" si="3"/>
        <v>5599</v>
      </c>
      <c r="R50" s="92"/>
      <c r="S50" s="14">
        <v>0</v>
      </c>
      <c r="T50" s="14">
        <v>0</v>
      </c>
      <c r="U50" s="14">
        <v>0</v>
      </c>
      <c r="V50" s="14">
        <v>149</v>
      </c>
      <c r="W50" s="14">
        <v>14</v>
      </c>
      <c r="X50" s="14">
        <v>163</v>
      </c>
      <c r="Y50" s="14">
        <v>1761</v>
      </c>
      <c r="Z50" s="14">
        <v>141</v>
      </c>
      <c r="AA50" s="14">
        <v>1902</v>
      </c>
      <c r="AB50" s="14">
        <v>2</v>
      </c>
      <c r="AC50" s="14">
        <v>0</v>
      </c>
      <c r="AD50" s="14">
        <v>2</v>
      </c>
      <c r="AE50" s="39">
        <f t="shared" si="4"/>
        <v>2067</v>
      </c>
      <c r="AF50" s="14">
        <f t="shared" si="5"/>
        <v>2067</v>
      </c>
      <c r="AG50" s="14">
        <v>0</v>
      </c>
      <c r="AH50" s="14">
        <v>19</v>
      </c>
      <c r="AI50" s="14">
        <v>19</v>
      </c>
      <c r="AJ50" s="14">
        <v>202</v>
      </c>
      <c r="AK50" s="14">
        <v>36</v>
      </c>
      <c r="AL50" s="14">
        <v>238</v>
      </c>
      <c r="AM50" s="14">
        <v>1966</v>
      </c>
      <c r="AN50" s="14">
        <v>1268</v>
      </c>
      <c r="AO50" s="14">
        <v>3234</v>
      </c>
      <c r="AP50" s="14">
        <v>20</v>
      </c>
      <c r="AQ50" s="14">
        <v>21</v>
      </c>
      <c r="AR50" s="14">
        <v>41</v>
      </c>
      <c r="AS50" s="39">
        <f t="shared" si="6"/>
        <v>3532</v>
      </c>
      <c r="AT50" s="39">
        <f t="shared" si="7"/>
        <v>3532</v>
      </c>
      <c r="AU50" s="88">
        <f>'TOD Demand Allocation'!I88</f>
        <v>245</v>
      </c>
    </row>
    <row r="51" spans="1:47" x14ac:dyDescent="0.35">
      <c r="A51" s="17">
        <v>2024</v>
      </c>
      <c r="B51" s="17">
        <v>8</v>
      </c>
      <c r="C51" s="18" t="str">
        <f t="shared" si="1"/>
        <v>202408</v>
      </c>
      <c r="D51" s="84">
        <f t="shared" si="2"/>
        <v>45505</v>
      </c>
      <c r="E51" s="14">
        <v>0</v>
      </c>
      <c r="F51" s="14">
        <v>19</v>
      </c>
      <c r="G51" s="14">
        <v>19</v>
      </c>
      <c r="H51" s="14">
        <v>376</v>
      </c>
      <c r="I51" s="14">
        <v>55</v>
      </c>
      <c r="J51" s="14">
        <v>431</v>
      </c>
      <c r="K51" s="14">
        <v>3734</v>
      </c>
      <c r="L51" s="14">
        <v>1476</v>
      </c>
      <c r="M51" s="14">
        <v>5210</v>
      </c>
      <c r="N51" s="14">
        <v>21</v>
      </c>
      <c r="O51" s="14">
        <v>24</v>
      </c>
      <c r="P51" s="14">
        <v>45</v>
      </c>
      <c r="Q51" s="12">
        <f t="shared" si="3"/>
        <v>5705</v>
      </c>
      <c r="R51" s="92"/>
      <c r="S51" s="14">
        <v>0</v>
      </c>
      <c r="T51" s="14">
        <v>0</v>
      </c>
      <c r="U51" s="14">
        <v>0</v>
      </c>
      <c r="V51" s="14">
        <v>170</v>
      </c>
      <c r="W51" s="14">
        <v>20</v>
      </c>
      <c r="X51" s="14">
        <v>190</v>
      </c>
      <c r="Y51" s="14">
        <v>1748</v>
      </c>
      <c r="Z51" s="14">
        <v>137</v>
      </c>
      <c r="AA51" s="14">
        <v>1885</v>
      </c>
      <c r="AB51" s="14">
        <v>2</v>
      </c>
      <c r="AC51" s="14">
        <v>0</v>
      </c>
      <c r="AD51" s="14">
        <v>2</v>
      </c>
      <c r="AE51" s="39">
        <f t="shared" si="4"/>
        <v>2077</v>
      </c>
      <c r="AF51" s="14">
        <f t="shared" si="5"/>
        <v>2077</v>
      </c>
      <c r="AG51" s="14">
        <v>0</v>
      </c>
      <c r="AH51" s="14">
        <v>19</v>
      </c>
      <c r="AI51" s="14">
        <v>19</v>
      </c>
      <c r="AJ51" s="14">
        <v>206</v>
      </c>
      <c r="AK51" s="14">
        <v>35</v>
      </c>
      <c r="AL51" s="14">
        <v>241</v>
      </c>
      <c r="AM51" s="14">
        <v>1986</v>
      </c>
      <c r="AN51" s="14">
        <v>1339</v>
      </c>
      <c r="AO51" s="14">
        <v>3325</v>
      </c>
      <c r="AP51" s="14">
        <v>19</v>
      </c>
      <c r="AQ51" s="14">
        <v>24</v>
      </c>
      <c r="AR51" s="14">
        <v>43</v>
      </c>
      <c r="AS51" s="39">
        <f t="shared" si="6"/>
        <v>3628</v>
      </c>
      <c r="AT51" s="39">
        <f t="shared" si="7"/>
        <v>3628</v>
      </c>
      <c r="AU51" s="88">
        <f>'TOD Demand Allocation'!I89</f>
        <v>250</v>
      </c>
    </row>
    <row r="52" spans="1:47" x14ac:dyDescent="0.35">
      <c r="A52" s="17">
        <v>2024</v>
      </c>
      <c r="B52" s="17">
        <v>9</v>
      </c>
      <c r="C52" s="18" t="str">
        <f t="shared" si="1"/>
        <v>202409</v>
      </c>
      <c r="D52" s="84">
        <f t="shared" si="2"/>
        <v>45536</v>
      </c>
      <c r="E52" s="14">
        <v>0</v>
      </c>
      <c r="F52" s="14">
        <v>18</v>
      </c>
      <c r="G52" s="14">
        <v>18</v>
      </c>
      <c r="H52" s="14">
        <v>365</v>
      </c>
      <c r="I52" s="14">
        <v>53</v>
      </c>
      <c r="J52" s="14">
        <v>418</v>
      </c>
      <c r="K52" s="14">
        <v>3628</v>
      </c>
      <c r="L52" s="14">
        <v>1417</v>
      </c>
      <c r="M52" s="14">
        <v>5045</v>
      </c>
      <c r="N52" s="14">
        <v>19</v>
      </c>
      <c r="O52" s="14">
        <v>21</v>
      </c>
      <c r="P52" s="14">
        <v>40</v>
      </c>
      <c r="Q52" s="12">
        <f t="shared" si="3"/>
        <v>5521</v>
      </c>
      <c r="R52" s="92"/>
      <c r="S52" s="14">
        <v>0</v>
      </c>
      <c r="T52" s="14">
        <v>0</v>
      </c>
      <c r="U52" s="14">
        <v>0</v>
      </c>
      <c r="V52" s="14">
        <v>159</v>
      </c>
      <c r="W52" s="14">
        <v>20</v>
      </c>
      <c r="X52" s="14">
        <v>179</v>
      </c>
      <c r="Y52" s="14">
        <v>1749</v>
      </c>
      <c r="Z52" s="14">
        <v>144</v>
      </c>
      <c r="AA52" s="14">
        <v>1893</v>
      </c>
      <c r="AB52" s="14">
        <v>0</v>
      </c>
      <c r="AC52" s="14">
        <v>0</v>
      </c>
      <c r="AD52" s="14">
        <v>0</v>
      </c>
      <c r="AE52" s="39">
        <f t="shared" si="4"/>
        <v>2072</v>
      </c>
      <c r="AF52" s="14">
        <f t="shared" si="5"/>
        <v>2072</v>
      </c>
      <c r="AG52" s="14">
        <v>0</v>
      </c>
      <c r="AH52" s="14">
        <v>18</v>
      </c>
      <c r="AI52" s="14">
        <v>18</v>
      </c>
      <c r="AJ52" s="14">
        <v>206</v>
      </c>
      <c r="AK52" s="14">
        <v>33</v>
      </c>
      <c r="AL52" s="14">
        <v>239</v>
      </c>
      <c r="AM52" s="14">
        <v>1879</v>
      </c>
      <c r="AN52" s="14">
        <v>1273</v>
      </c>
      <c r="AO52" s="14">
        <v>3152</v>
      </c>
      <c r="AP52" s="14">
        <v>19</v>
      </c>
      <c r="AQ52" s="14">
        <v>21</v>
      </c>
      <c r="AR52" s="14">
        <v>40</v>
      </c>
      <c r="AS52" s="39">
        <f t="shared" si="6"/>
        <v>3449</v>
      </c>
      <c r="AT52" s="39">
        <f t="shared" si="7"/>
        <v>3449</v>
      </c>
      <c r="AU52" s="88">
        <f>'TOD Demand Allocation'!I90</f>
        <v>233</v>
      </c>
    </row>
    <row r="53" spans="1:47" x14ac:dyDescent="0.35">
      <c r="A53" s="17">
        <v>2024</v>
      </c>
      <c r="B53" s="17">
        <v>10</v>
      </c>
      <c r="C53" s="18" t="str">
        <f t="shared" si="1"/>
        <v>202410</v>
      </c>
      <c r="D53" s="84">
        <f t="shared" si="2"/>
        <v>45566</v>
      </c>
      <c r="E53" s="14">
        <v>0</v>
      </c>
      <c r="F53" s="14">
        <v>18</v>
      </c>
      <c r="G53" s="14">
        <v>18</v>
      </c>
      <c r="H53" s="14">
        <v>297</v>
      </c>
      <c r="I53" s="14">
        <v>44</v>
      </c>
      <c r="J53" s="14">
        <v>341</v>
      </c>
      <c r="K53" s="14">
        <v>3489</v>
      </c>
      <c r="L53" s="14">
        <v>1167</v>
      </c>
      <c r="M53" s="14">
        <v>4656</v>
      </c>
      <c r="N53" s="14">
        <v>18</v>
      </c>
      <c r="O53" s="14">
        <v>18</v>
      </c>
      <c r="P53" s="14">
        <v>36</v>
      </c>
      <c r="Q53" s="12">
        <f t="shared" si="3"/>
        <v>5051</v>
      </c>
      <c r="R53" s="92"/>
      <c r="S53" s="14">
        <v>0</v>
      </c>
      <c r="T53" s="14">
        <v>0</v>
      </c>
      <c r="U53" s="14">
        <v>0</v>
      </c>
      <c r="V53" s="14">
        <v>120</v>
      </c>
      <c r="W53" s="14">
        <v>15</v>
      </c>
      <c r="X53" s="14">
        <v>135</v>
      </c>
      <c r="Y53" s="14">
        <v>1811</v>
      </c>
      <c r="Z53" s="14">
        <v>130</v>
      </c>
      <c r="AA53" s="14">
        <v>1941</v>
      </c>
      <c r="AB53" s="14">
        <v>2</v>
      </c>
      <c r="AC53" s="14">
        <v>0</v>
      </c>
      <c r="AD53" s="14">
        <v>2</v>
      </c>
      <c r="AE53" s="39">
        <f t="shared" si="4"/>
        <v>2078</v>
      </c>
      <c r="AF53" s="14">
        <f t="shared" si="5"/>
        <v>2078</v>
      </c>
      <c r="AG53" s="14">
        <v>0</v>
      </c>
      <c r="AH53" s="14">
        <v>18</v>
      </c>
      <c r="AI53" s="14">
        <v>18</v>
      </c>
      <c r="AJ53" s="14">
        <v>177</v>
      </c>
      <c r="AK53" s="14">
        <v>29</v>
      </c>
      <c r="AL53" s="14">
        <v>206</v>
      </c>
      <c r="AM53" s="14">
        <v>1678</v>
      </c>
      <c r="AN53" s="14">
        <v>1037</v>
      </c>
      <c r="AO53" s="14">
        <v>2715</v>
      </c>
      <c r="AP53" s="14">
        <v>16</v>
      </c>
      <c r="AQ53" s="14">
        <v>18</v>
      </c>
      <c r="AR53" s="14">
        <v>34</v>
      </c>
      <c r="AS53" s="39">
        <f t="shared" si="6"/>
        <v>2973</v>
      </c>
      <c r="AT53" s="39">
        <f t="shared" si="7"/>
        <v>2973</v>
      </c>
      <c r="AU53" s="88">
        <f>'TOD Demand Allocation'!I91</f>
        <v>193</v>
      </c>
    </row>
    <row r="54" spans="1:47" x14ac:dyDescent="0.35">
      <c r="A54" s="17">
        <v>2024</v>
      </c>
      <c r="B54" s="17">
        <v>11</v>
      </c>
      <c r="C54" s="18" t="str">
        <f t="shared" si="1"/>
        <v>202411</v>
      </c>
      <c r="D54" s="84">
        <f t="shared" si="2"/>
        <v>45597</v>
      </c>
      <c r="E54" s="14">
        <v>0</v>
      </c>
      <c r="F54" s="14">
        <v>16</v>
      </c>
      <c r="G54" s="14">
        <v>16</v>
      </c>
      <c r="H54" s="14">
        <v>229</v>
      </c>
      <c r="I54" s="14">
        <v>28</v>
      </c>
      <c r="J54" s="14">
        <v>257</v>
      </c>
      <c r="K54" s="14">
        <v>3282</v>
      </c>
      <c r="L54" s="14">
        <v>1105</v>
      </c>
      <c r="M54" s="14">
        <v>4387</v>
      </c>
      <c r="N54" s="14">
        <v>18</v>
      </c>
      <c r="O54" s="14">
        <v>27</v>
      </c>
      <c r="P54" s="14">
        <v>45</v>
      </c>
      <c r="Q54" s="12">
        <f t="shared" si="3"/>
        <v>4705</v>
      </c>
      <c r="R54" s="92"/>
      <c r="S54" s="14">
        <v>0</v>
      </c>
      <c r="T54" s="14">
        <v>0</v>
      </c>
      <c r="U54" s="14">
        <v>0</v>
      </c>
      <c r="V54" s="14">
        <v>71</v>
      </c>
      <c r="W54" s="14">
        <v>3</v>
      </c>
      <c r="X54" s="14">
        <v>74</v>
      </c>
      <c r="Y54" s="14">
        <v>1694</v>
      </c>
      <c r="Z54" s="14">
        <v>124</v>
      </c>
      <c r="AA54" s="14">
        <v>1818</v>
      </c>
      <c r="AB54" s="14">
        <v>0</v>
      </c>
      <c r="AC54" s="14">
        <v>0</v>
      </c>
      <c r="AD54" s="14">
        <v>0</v>
      </c>
      <c r="AE54" s="39">
        <f t="shared" si="4"/>
        <v>1892</v>
      </c>
      <c r="AF54" s="14">
        <f t="shared" si="5"/>
        <v>1892</v>
      </c>
      <c r="AG54" s="14">
        <v>0</v>
      </c>
      <c r="AH54" s="14">
        <v>16</v>
      </c>
      <c r="AI54" s="14">
        <v>16</v>
      </c>
      <c r="AJ54" s="14">
        <v>158</v>
      </c>
      <c r="AK54" s="14">
        <v>25</v>
      </c>
      <c r="AL54" s="14">
        <v>183</v>
      </c>
      <c r="AM54" s="14">
        <v>1588</v>
      </c>
      <c r="AN54" s="14">
        <v>981</v>
      </c>
      <c r="AO54" s="14">
        <v>2569</v>
      </c>
      <c r="AP54" s="14">
        <v>18</v>
      </c>
      <c r="AQ54" s="14">
        <v>27</v>
      </c>
      <c r="AR54" s="14">
        <v>45</v>
      </c>
      <c r="AS54" s="39">
        <f t="shared" si="6"/>
        <v>2813</v>
      </c>
      <c r="AT54" s="39">
        <f t="shared" si="7"/>
        <v>2813</v>
      </c>
      <c r="AU54" s="88">
        <f>'TOD Demand Allocation'!I92</f>
        <v>183</v>
      </c>
    </row>
    <row r="55" spans="1:47" x14ac:dyDescent="0.35">
      <c r="A55" s="17">
        <v>2024</v>
      </c>
      <c r="B55" s="17">
        <v>12</v>
      </c>
      <c r="C55" s="18" t="str">
        <f t="shared" si="1"/>
        <v>202412</v>
      </c>
      <c r="D55" s="84">
        <f t="shared" si="2"/>
        <v>45627</v>
      </c>
      <c r="E55" s="14">
        <v>0</v>
      </c>
      <c r="F55" s="14">
        <v>19</v>
      </c>
      <c r="G55" s="14">
        <v>19</v>
      </c>
      <c r="H55" s="14">
        <v>210</v>
      </c>
      <c r="I55" s="14">
        <v>35</v>
      </c>
      <c r="J55" s="14">
        <v>245</v>
      </c>
      <c r="K55" s="14">
        <v>3028</v>
      </c>
      <c r="L55" s="14">
        <v>1022</v>
      </c>
      <c r="M55" s="14">
        <v>4050</v>
      </c>
      <c r="N55" s="14">
        <v>35</v>
      </c>
      <c r="O55" s="14">
        <v>26</v>
      </c>
      <c r="P55" s="14">
        <v>61</v>
      </c>
      <c r="Q55" s="12">
        <f t="shared" si="3"/>
        <v>4375</v>
      </c>
      <c r="R55" s="92"/>
      <c r="S55" s="14">
        <v>0</v>
      </c>
      <c r="T55" s="14">
        <v>0</v>
      </c>
      <c r="U55" s="14">
        <v>0</v>
      </c>
      <c r="V55" s="14">
        <v>68</v>
      </c>
      <c r="W55" s="14">
        <v>11</v>
      </c>
      <c r="X55" s="14">
        <v>79</v>
      </c>
      <c r="Y55" s="14">
        <v>1586</v>
      </c>
      <c r="Z55" s="14">
        <v>114</v>
      </c>
      <c r="AA55" s="14">
        <v>1700</v>
      </c>
      <c r="AB55" s="14">
        <v>20</v>
      </c>
      <c r="AC55" s="14">
        <v>4</v>
      </c>
      <c r="AD55" s="14">
        <v>24</v>
      </c>
      <c r="AE55" s="39">
        <f t="shared" si="4"/>
        <v>1803</v>
      </c>
      <c r="AF55" s="14">
        <f t="shared" si="5"/>
        <v>1803</v>
      </c>
      <c r="AG55" s="14">
        <v>0</v>
      </c>
      <c r="AH55" s="14">
        <v>19</v>
      </c>
      <c r="AI55" s="14">
        <v>19</v>
      </c>
      <c r="AJ55" s="14">
        <v>142</v>
      </c>
      <c r="AK55" s="14">
        <v>24</v>
      </c>
      <c r="AL55" s="14">
        <v>166</v>
      </c>
      <c r="AM55" s="14">
        <v>1442</v>
      </c>
      <c r="AN55" s="14">
        <v>908</v>
      </c>
      <c r="AO55" s="14">
        <v>2350</v>
      </c>
      <c r="AP55" s="14">
        <v>15</v>
      </c>
      <c r="AQ55" s="14">
        <v>22</v>
      </c>
      <c r="AR55" s="14">
        <v>37</v>
      </c>
      <c r="AS55" s="39">
        <f t="shared" si="6"/>
        <v>2572</v>
      </c>
      <c r="AT55" s="39">
        <f t="shared" si="7"/>
        <v>2572</v>
      </c>
      <c r="AU55" s="88">
        <f>'TOD Demand Allocation'!I93</f>
        <v>205</v>
      </c>
    </row>
    <row r="56" spans="1:47" x14ac:dyDescent="0.35">
      <c r="A56" s="9">
        <v>2025</v>
      </c>
      <c r="B56" s="9">
        <v>1</v>
      </c>
      <c r="C56" s="10" t="str">
        <f t="shared" si="1"/>
        <v>202501</v>
      </c>
      <c r="D56" s="84">
        <f t="shared" si="2"/>
        <v>45658</v>
      </c>
      <c r="E56" s="12">
        <v>2</v>
      </c>
      <c r="F56" s="12">
        <v>15</v>
      </c>
      <c r="G56" s="12">
        <v>17</v>
      </c>
      <c r="H56" s="12">
        <v>217</v>
      </c>
      <c r="I56" s="12">
        <v>39</v>
      </c>
      <c r="J56" s="12">
        <v>256</v>
      </c>
      <c r="K56" s="12">
        <v>3160</v>
      </c>
      <c r="L56" s="12">
        <v>1052</v>
      </c>
      <c r="M56" s="12">
        <v>4212</v>
      </c>
      <c r="N56" s="12">
        <v>41</v>
      </c>
      <c r="O56" s="12">
        <v>29</v>
      </c>
      <c r="P56" s="12">
        <v>70</v>
      </c>
      <c r="Q56" s="12">
        <f t="shared" si="3"/>
        <v>4555</v>
      </c>
      <c r="R56" s="92"/>
      <c r="S56" s="12">
        <v>0</v>
      </c>
      <c r="T56" s="12">
        <v>0</v>
      </c>
      <c r="U56" s="12">
        <v>0</v>
      </c>
      <c r="V56" s="12">
        <v>66</v>
      </c>
      <c r="W56" s="12">
        <v>11</v>
      </c>
      <c r="X56" s="12">
        <v>77</v>
      </c>
      <c r="Y56" s="12">
        <v>1592</v>
      </c>
      <c r="Z56" s="12">
        <v>76</v>
      </c>
      <c r="AA56" s="12">
        <v>1668</v>
      </c>
      <c r="AB56" s="12">
        <v>25</v>
      </c>
      <c r="AC56" s="12">
        <v>8</v>
      </c>
      <c r="AD56" s="12">
        <v>33</v>
      </c>
      <c r="AE56" s="12">
        <f t="shared" si="4"/>
        <v>1778</v>
      </c>
      <c r="AF56" s="12">
        <f t="shared" si="5"/>
        <v>1778</v>
      </c>
      <c r="AG56" s="12">
        <v>2</v>
      </c>
      <c r="AH56" s="12">
        <v>15</v>
      </c>
      <c r="AI56" s="12">
        <v>17</v>
      </c>
      <c r="AJ56" s="12">
        <v>151</v>
      </c>
      <c r="AK56" s="12">
        <v>28</v>
      </c>
      <c r="AL56" s="12">
        <v>179</v>
      </c>
      <c r="AM56" s="12">
        <v>1568</v>
      </c>
      <c r="AN56" s="12">
        <v>976</v>
      </c>
      <c r="AO56" s="12">
        <v>2544</v>
      </c>
      <c r="AP56" s="12">
        <v>16</v>
      </c>
      <c r="AQ56" s="12">
        <v>21</v>
      </c>
      <c r="AR56" s="12">
        <v>37</v>
      </c>
      <c r="AS56" s="12">
        <f t="shared" si="6"/>
        <v>2777</v>
      </c>
      <c r="AT56" s="12">
        <f t="shared" si="7"/>
        <v>2777</v>
      </c>
      <c r="AU56" s="88">
        <f>'TOD Demand Allocation'!I94</f>
        <v>189</v>
      </c>
    </row>
    <row r="57" spans="1:47" x14ac:dyDescent="0.35">
      <c r="A57" s="9">
        <v>2025</v>
      </c>
      <c r="B57" s="9">
        <v>2</v>
      </c>
      <c r="C57" s="10" t="str">
        <f t="shared" si="1"/>
        <v>202502</v>
      </c>
      <c r="D57" s="84">
        <f t="shared" si="2"/>
        <v>45689</v>
      </c>
      <c r="E57" s="12">
        <v>0</v>
      </c>
      <c r="F57" s="12">
        <v>24</v>
      </c>
      <c r="G57" s="12">
        <v>24</v>
      </c>
      <c r="H57" s="12">
        <v>227</v>
      </c>
      <c r="I57" s="12">
        <v>35</v>
      </c>
      <c r="J57" s="12">
        <v>262</v>
      </c>
      <c r="K57" s="12">
        <v>3099</v>
      </c>
      <c r="L57" s="12">
        <v>1076</v>
      </c>
      <c r="M57" s="12">
        <v>4175</v>
      </c>
      <c r="N57" s="12">
        <v>52</v>
      </c>
      <c r="O57" s="12">
        <v>27</v>
      </c>
      <c r="P57" s="12">
        <v>79</v>
      </c>
      <c r="Q57" s="12">
        <f t="shared" si="3"/>
        <v>4540</v>
      </c>
      <c r="R57" s="92"/>
      <c r="S57" s="12">
        <v>0</v>
      </c>
      <c r="T57" s="12">
        <v>0</v>
      </c>
      <c r="U57" s="12">
        <v>0</v>
      </c>
      <c r="V57" s="12">
        <v>67</v>
      </c>
      <c r="W57" s="12">
        <v>9</v>
      </c>
      <c r="X57" s="12">
        <v>76</v>
      </c>
      <c r="Y57" s="12">
        <v>1562</v>
      </c>
      <c r="Z57" s="12">
        <v>97</v>
      </c>
      <c r="AA57" s="12">
        <v>1659</v>
      </c>
      <c r="AB57" s="12">
        <v>35</v>
      </c>
      <c r="AC57" s="12">
        <v>8</v>
      </c>
      <c r="AD57" s="12">
        <v>43</v>
      </c>
      <c r="AE57" s="12">
        <f t="shared" si="4"/>
        <v>1778</v>
      </c>
      <c r="AF57" s="12">
        <f t="shared" si="5"/>
        <v>1778</v>
      </c>
      <c r="AG57" s="12">
        <v>0</v>
      </c>
      <c r="AH57" s="12">
        <v>24</v>
      </c>
      <c r="AI57" s="12">
        <v>24</v>
      </c>
      <c r="AJ57" s="12">
        <v>160</v>
      </c>
      <c r="AK57" s="12">
        <v>26</v>
      </c>
      <c r="AL57" s="12">
        <v>186</v>
      </c>
      <c r="AM57" s="12">
        <v>1537</v>
      </c>
      <c r="AN57" s="12">
        <v>979</v>
      </c>
      <c r="AO57" s="12">
        <v>2516</v>
      </c>
      <c r="AP57" s="12">
        <v>17</v>
      </c>
      <c r="AQ57" s="12">
        <v>19</v>
      </c>
      <c r="AR57" s="12">
        <v>36</v>
      </c>
      <c r="AS57" s="12">
        <f t="shared" si="6"/>
        <v>2762</v>
      </c>
      <c r="AT57" s="12">
        <f t="shared" si="7"/>
        <v>2762</v>
      </c>
      <c r="AU57" s="88">
        <f>'TOD Demand Allocation'!I95</f>
        <v>192</v>
      </c>
    </row>
    <row r="58" spans="1:47" x14ac:dyDescent="0.35">
      <c r="A58" s="9">
        <v>2025</v>
      </c>
      <c r="B58" s="9">
        <v>3</v>
      </c>
      <c r="C58" s="10" t="str">
        <f t="shared" si="1"/>
        <v>202503</v>
      </c>
      <c r="D58" s="84">
        <f t="shared" si="2"/>
        <v>45717</v>
      </c>
      <c r="E58" s="12">
        <v>0</v>
      </c>
      <c r="F58" s="12">
        <v>22</v>
      </c>
      <c r="G58" s="12">
        <v>22</v>
      </c>
      <c r="H58" s="12">
        <v>201</v>
      </c>
      <c r="I58" s="12">
        <v>38</v>
      </c>
      <c r="J58" s="12">
        <v>239</v>
      </c>
      <c r="K58" s="12">
        <v>3072</v>
      </c>
      <c r="L58" s="12">
        <v>1039</v>
      </c>
      <c r="M58" s="12">
        <v>4111</v>
      </c>
      <c r="N58" s="12">
        <v>42</v>
      </c>
      <c r="O58" s="12">
        <v>24</v>
      </c>
      <c r="P58" s="12">
        <v>66</v>
      </c>
      <c r="Q58" s="12">
        <f t="shared" si="3"/>
        <v>4438</v>
      </c>
      <c r="R58" s="92"/>
      <c r="S58" s="12">
        <v>0</v>
      </c>
      <c r="T58" s="12">
        <v>0</v>
      </c>
      <c r="U58" s="12">
        <v>0</v>
      </c>
      <c r="V58" s="12">
        <v>53</v>
      </c>
      <c r="W58" s="12">
        <v>13</v>
      </c>
      <c r="X58" s="12">
        <v>66</v>
      </c>
      <c r="Y58" s="12">
        <v>1558</v>
      </c>
      <c r="Z58" s="12">
        <v>103</v>
      </c>
      <c r="AA58" s="12">
        <v>1661</v>
      </c>
      <c r="AB58" s="12">
        <v>27</v>
      </c>
      <c r="AC58" s="12">
        <v>4</v>
      </c>
      <c r="AD58" s="12">
        <v>31</v>
      </c>
      <c r="AE58" s="12">
        <f t="shared" si="4"/>
        <v>1758</v>
      </c>
      <c r="AF58" s="12">
        <f t="shared" si="5"/>
        <v>1758</v>
      </c>
      <c r="AG58" s="12">
        <v>0</v>
      </c>
      <c r="AH58" s="12">
        <v>22</v>
      </c>
      <c r="AI58" s="12">
        <v>22</v>
      </c>
      <c r="AJ58" s="12">
        <v>148</v>
      </c>
      <c r="AK58" s="12">
        <v>25</v>
      </c>
      <c r="AL58" s="12">
        <v>173</v>
      </c>
      <c r="AM58" s="12">
        <v>1514</v>
      </c>
      <c r="AN58" s="12">
        <v>936</v>
      </c>
      <c r="AO58" s="12">
        <v>2450</v>
      </c>
      <c r="AP58" s="12">
        <v>15</v>
      </c>
      <c r="AQ58" s="12">
        <v>20</v>
      </c>
      <c r="AR58" s="12">
        <v>35</v>
      </c>
      <c r="AS58" s="12">
        <f t="shared" si="6"/>
        <v>2680</v>
      </c>
      <c r="AT58" s="12">
        <f t="shared" si="7"/>
        <v>2680</v>
      </c>
      <c r="AU58" s="88">
        <f>'TOD Demand Allocation'!I96</f>
        <v>209</v>
      </c>
    </row>
    <row r="59" spans="1:47" x14ac:dyDescent="0.35">
      <c r="A59" s="9">
        <v>2025</v>
      </c>
      <c r="B59" s="9">
        <v>4</v>
      </c>
      <c r="C59" s="10" t="str">
        <f t="shared" si="1"/>
        <v>202504</v>
      </c>
      <c r="D59" s="84">
        <f t="shared" si="2"/>
        <v>45748</v>
      </c>
      <c r="E59" s="12">
        <v>0</v>
      </c>
      <c r="F59" s="12">
        <v>21</v>
      </c>
      <c r="G59" s="12">
        <v>21</v>
      </c>
      <c r="H59" s="12">
        <v>190</v>
      </c>
      <c r="I59" s="12">
        <v>36</v>
      </c>
      <c r="J59" s="12">
        <v>226</v>
      </c>
      <c r="K59" s="12">
        <v>3034</v>
      </c>
      <c r="L59" s="12">
        <v>1002</v>
      </c>
      <c r="M59" s="12">
        <v>4036</v>
      </c>
      <c r="N59" s="12">
        <v>26</v>
      </c>
      <c r="O59" s="12">
        <v>24</v>
      </c>
      <c r="P59" s="12">
        <v>50</v>
      </c>
      <c r="Q59" s="12">
        <f t="shared" si="3"/>
        <v>4333</v>
      </c>
      <c r="R59" s="92"/>
      <c r="S59" s="12">
        <v>0</v>
      </c>
      <c r="T59" s="12">
        <v>0</v>
      </c>
      <c r="U59" s="12">
        <v>0</v>
      </c>
      <c r="V59" s="12">
        <v>49</v>
      </c>
      <c r="W59" s="12">
        <v>11</v>
      </c>
      <c r="X59" s="12">
        <v>60</v>
      </c>
      <c r="Y59" s="12">
        <v>1564</v>
      </c>
      <c r="Z59" s="12">
        <v>93</v>
      </c>
      <c r="AA59" s="12">
        <v>1657</v>
      </c>
      <c r="AB59" s="12">
        <v>14</v>
      </c>
      <c r="AC59" s="12">
        <v>2</v>
      </c>
      <c r="AD59" s="12">
        <v>16</v>
      </c>
      <c r="AE59" s="12">
        <f t="shared" si="4"/>
        <v>1733</v>
      </c>
      <c r="AF59" s="12">
        <f t="shared" si="5"/>
        <v>1733</v>
      </c>
      <c r="AG59" s="12">
        <v>0</v>
      </c>
      <c r="AH59" s="12">
        <v>21</v>
      </c>
      <c r="AI59" s="12">
        <v>21</v>
      </c>
      <c r="AJ59" s="12">
        <v>141</v>
      </c>
      <c r="AK59" s="12">
        <v>25</v>
      </c>
      <c r="AL59" s="12">
        <v>166</v>
      </c>
      <c r="AM59" s="12">
        <v>1470</v>
      </c>
      <c r="AN59" s="12">
        <v>909</v>
      </c>
      <c r="AO59" s="12">
        <v>2379</v>
      </c>
      <c r="AP59" s="12">
        <v>12</v>
      </c>
      <c r="AQ59" s="12">
        <v>22</v>
      </c>
      <c r="AR59" s="12">
        <v>34</v>
      </c>
      <c r="AS59" s="12">
        <f t="shared" si="6"/>
        <v>2600</v>
      </c>
      <c r="AT59" s="12">
        <f t="shared" si="7"/>
        <v>2600</v>
      </c>
      <c r="AU59" s="88">
        <f>'TOD Demand Allocation'!I97</f>
        <v>216</v>
      </c>
    </row>
    <row r="60" spans="1:47" x14ac:dyDescent="0.35">
      <c r="A60" s="9">
        <v>2025</v>
      </c>
      <c r="B60" s="9">
        <v>5</v>
      </c>
      <c r="C60" s="10" t="str">
        <f t="shared" si="1"/>
        <v>202505</v>
      </c>
      <c r="D60" s="84">
        <f t="shared" si="2"/>
        <v>45778</v>
      </c>
      <c r="E60" s="12">
        <v>0</v>
      </c>
      <c r="F60" s="12">
        <v>16</v>
      </c>
      <c r="G60" s="12">
        <v>16</v>
      </c>
      <c r="H60" s="12">
        <v>227</v>
      </c>
      <c r="I60" s="12">
        <v>33</v>
      </c>
      <c r="J60" s="12">
        <v>260</v>
      </c>
      <c r="K60" s="12">
        <v>3362</v>
      </c>
      <c r="L60" s="12">
        <v>1008</v>
      </c>
      <c r="M60" s="12">
        <v>4370</v>
      </c>
      <c r="N60" s="12">
        <v>21</v>
      </c>
      <c r="O60" s="12">
        <v>23</v>
      </c>
      <c r="P60" s="12">
        <v>44</v>
      </c>
      <c r="Q60" s="12">
        <f t="shared" si="3"/>
        <v>4690</v>
      </c>
      <c r="R60" s="92"/>
      <c r="S60" s="12">
        <v>0</v>
      </c>
      <c r="T60" s="12">
        <v>0</v>
      </c>
      <c r="U60" s="12">
        <v>0</v>
      </c>
      <c r="V60" s="12">
        <v>78</v>
      </c>
      <c r="W60" s="12">
        <v>8</v>
      </c>
      <c r="X60" s="12">
        <v>86</v>
      </c>
      <c r="Y60" s="12">
        <v>1806</v>
      </c>
      <c r="Z60" s="12">
        <v>116</v>
      </c>
      <c r="AA60" s="12">
        <v>1922</v>
      </c>
      <c r="AB60" s="12">
        <v>3</v>
      </c>
      <c r="AC60" s="12">
        <v>2</v>
      </c>
      <c r="AD60" s="12">
        <v>5</v>
      </c>
      <c r="AE60" s="12">
        <f t="shared" si="4"/>
        <v>2013</v>
      </c>
      <c r="AF60" s="12">
        <f t="shared" si="5"/>
        <v>2013</v>
      </c>
      <c r="AG60" s="12">
        <v>0</v>
      </c>
      <c r="AH60" s="12">
        <v>16</v>
      </c>
      <c r="AI60" s="12">
        <v>16</v>
      </c>
      <c r="AJ60" s="12">
        <v>149</v>
      </c>
      <c r="AK60" s="12">
        <v>25</v>
      </c>
      <c r="AL60" s="12">
        <v>174</v>
      </c>
      <c r="AM60" s="12">
        <v>1556</v>
      </c>
      <c r="AN60" s="12">
        <v>892</v>
      </c>
      <c r="AO60" s="12">
        <v>2448</v>
      </c>
      <c r="AP60" s="12">
        <v>18</v>
      </c>
      <c r="AQ60" s="12">
        <v>21</v>
      </c>
      <c r="AR60" s="12">
        <v>39</v>
      </c>
      <c r="AS60" s="12">
        <f t="shared" si="6"/>
        <v>2677</v>
      </c>
      <c r="AT60" s="12">
        <f t="shared" si="7"/>
        <v>2677</v>
      </c>
      <c r="AU60" s="88">
        <f>'TOD Demand Allocation'!I98</f>
        <v>212</v>
      </c>
    </row>
    <row r="61" spans="1:47" x14ac:dyDescent="0.35">
      <c r="A61" s="9">
        <v>2025</v>
      </c>
      <c r="B61" s="9">
        <v>6</v>
      </c>
      <c r="C61" s="10" t="str">
        <f t="shared" si="1"/>
        <v>202506</v>
      </c>
      <c r="D61" s="84">
        <f t="shared" si="2"/>
        <v>45809</v>
      </c>
      <c r="E61" s="12">
        <v>0</v>
      </c>
      <c r="F61" s="12">
        <v>16</v>
      </c>
      <c r="G61" s="12">
        <v>16</v>
      </c>
      <c r="H61" s="12">
        <v>280</v>
      </c>
      <c r="I61" s="12">
        <v>53</v>
      </c>
      <c r="J61" s="12">
        <v>333</v>
      </c>
      <c r="K61" s="12">
        <v>3619</v>
      </c>
      <c r="L61" s="12">
        <v>1198</v>
      </c>
      <c r="M61" s="12">
        <v>4817</v>
      </c>
      <c r="N61" s="12">
        <v>19</v>
      </c>
      <c r="O61" s="12">
        <v>24</v>
      </c>
      <c r="P61" s="12">
        <v>43</v>
      </c>
      <c r="Q61" s="12">
        <f t="shared" si="3"/>
        <v>5209</v>
      </c>
      <c r="R61" s="92"/>
      <c r="S61" s="12">
        <v>0</v>
      </c>
      <c r="T61" s="12">
        <v>0</v>
      </c>
      <c r="U61" s="12">
        <v>0</v>
      </c>
      <c r="V61" s="12">
        <v>99</v>
      </c>
      <c r="W61" s="12">
        <v>22</v>
      </c>
      <c r="X61" s="12">
        <v>121</v>
      </c>
      <c r="Y61" s="12">
        <v>1860</v>
      </c>
      <c r="Z61" s="12">
        <v>135</v>
      </c>
      <c r="AA61" s="12">
        <v>1995</v>
      </c>
      <c r="AB61" s="12">
        <v>2</v>
      </c>
      <c r="AC61" s="12">
        <v>2</v>
      </c>
      <c r="AD61" s="12">
        <v>4</v>
      </c>
      <c r="AE61" s="12">
        <f t="shared" si="4"/>
        <v>2120</v>
      </c>
      <c r="AF61" s="12">
        <f t="shared" si="5"/>
        <v>2120</v>
      </c>
      <c r="AG61" s="12">
        <v>0</v>
      </c>
      <c r="AH61" s="12">
        <v>16</v>
      </c>
      <c r="AI61" s="12">
        <v>16</v>
      </c>
      <c r="AJ61" s="12">
        <v>181</v>
      </c>
      <c r="AK61" s="12">
        <v>31</v>
      </c>
      <c r="AL61" s="12">
        <v>212</v>
      </c>
      <c r="AM61" s="12">
        <v>1759</v>
      </c>
      <c r="AN61" s="12">
        <v>1063</v>
      </c>
      <c r="AO61" s="12">
        <v>2822</v>
      </c>
      <c r="AP61" s="12">
        <v>17</v>
      </c>
      <c r="AQ61" s="12">
        <v>22</v>
      </c>
      <c r="AR61" s="12">
        <v>39</v>
      </c>
      <c r="AS61" s="12">
        <f t="shared" si="6"/>
        <v>3089</v>
      </c>
      <c r="AT61" s="12">
        <f t="shared" si="7"/>
        <v>3089</v>
      </c>
      <c r="AU61" s="88">
        <f>'TOD Demand Allocation'!I99</f>
        <v>222</v>
      </c>
    </row>
    <row r="62" spans="1:47" x14ac:dyDescent="0.35">
      <c r="A62" s="9">
        <v>2025</v>
      </c>
      <c r="B62" s="9">
        <v>7</v>
      </c>
      <c r="C62" s="10" t="str">
        <f t="shared" si="1"/>
        <v>202507</v>
      </c>
      <c r="D62" s="84">
        <f>DATE(A62,B62,$B$8)</f>
        <v>45839</v>
      </c>
      <c r="E62" s="12">
        <v>0</v>
      </c>
      <c r="F62" s="12">
        <v>19</v>
      </c>
      <c r="G62" s="12">
        <v>19</v>
      </c>
      <c r="H62" s="12">
        <v>351</v>
      </c>
      <c r="I62" s="12">
        <v>49</v>
      </c>
      <c r="J62" s="12">
        <v>400</v>
      </c>
      <c r="K62" s="12">
        <v>3639</v>
      </c>
      <c r="L62" s="12">
        <v>1390</v>
      </c>
      <c r="M62" s="12">
        <v>5029</v>
      </c>
      <c r="N62" s="12">
        <v>19</v>
      </c>
      <c r="O62" s="12">
        <v>21</v>
      </c>
      <c r="P62" s="12">
        <v>40</v>
      </c>
      <c r="Q62" s="12">
        <f t="shared" si="3"/>
        <v>5488</v>
      </c>
      <c r="R62" s="92"/>
      <c r="S62" s="12">
        <v>0</v>
      </c>
      <c r="T62" s="12">
        <v>0</v>
      </c>
      <c r="U62" s="12">
        <v>0</v>
      </c>
      <c r="V62" s="12">
        <v>149</v>
      </c>
      <c r="W62" s="12">
        <v>14</v>
      </c>
      <c r="X62" s="12">
        <v>163</v>
      </c>
      <c r="Y62" s="12">
        <v>1687</v>
      </c>
      <c r="Z62" s="12">
        <v>136</v>
      </c>
      <c r="AA62" s="12">
        <v>1823</v>
      </c>
      <c r="AB62" s="12">
        <v>0</v>
      </c>
      <c r="AC62" s="12">
        <v>0</v>
      </c>
      <c r="AD62" s="12">
        <v>0</v>
      </c>
      <c r="AE62" s="12">
        <f t="shared" si="4"/>
        <v>1986</v>
      </c>
      <c r="AF62" s="12">
        <f t="shared" si="5"/>
        <v>1986</v>
      </c>
      <c r="AG62" s="12">
        <v>0</v>
      </c>
      <c r="AH62" s="12">
        <v>19</v>
      </c>
      <c r="AI62" s="12">
        <v>19</v>
      </c>
      <c r="AJ62" s="12">
        <v>202</v>
      </c>
      <c r="AK62" s="12">
        <v>35</v>
      </c>
      <c r="AL62" s="12">
        <v>237</v>
      </c>
      <c r="AM62" s="12">
        <v>1952</v>
      </c>
      <c r="AN62" s="12">
        <v>1254</v>
      </c>
      <c r="AO62" s="12">
        <v>3206</v>
      </c>
      <c r="AP62" s="12">
        <v>19</v>
      </c>
      <c r="AQ62" s="12">
        <v>21</v>
      </c>
      <c r="AR62" s="12">
        <v>40</v>
      </c>
      <c r="AS62" s="12">
        <f t="shared" si="6"/>
        <v>3502</v>
      </c>
      <c r="AT62" s="12">
        <f t="shared" si="7"/>
        <v>3502</v>
      </c>
      <c r="AU62" s="88">
        <f>'TOD Demand Allocation'!I100</f>
        <v>242</v>
      </c>
    </row>
    <row r="63" spans="1:47" x14ac:dyDescent="0.35">
      <c r="A63" s="9">
        <v>2025</v>
      </c>
      <c r="B63" s="9">
        <v>8</v>
      </c>
      <c r="C63" s="10" t="str">
        <f t="shared" si="1"/>
        <v>202508</v>
      </c>
      <c r="D63" s="84">
        <f t="shared" si="2"/>
        <v>45870</v>
      </c>
      <c r="E63" s="12">
        <v>0</v>
      </c>
      <c r="F63" s="12">
        <v>19</v>
      </c>
      <c r="G63" s="12">
        <v>19</v>
      </c>
      <c r="H63" s="12">
        <v>376</v>
      </c>
      <c r="I63" s="12">
        <v>54</v>
      </c>
      <c r="J63" s="12">
        <v>430</v>
      </c>
      <c r="K63" s="12">
        <v>3635</v>
      </c>
      <c r="L63" s="12">
        <v>1452</v>
      </c>
      <c r="M63" s="12">
        <v>5087</v>
      </c>
      <c r="N63" s="12">
        <v>21</v>
      </c>
      <c r="O63" s="12">
        <v>24</v>
      </c>
      <c r="P63" s="12">
        <v>45</v>
      </c>
      <c r="Q63" s="12">
        <f t="shared" si="3"/>
        <v>5581</v>
      </c>
      <c r="R63" s="92"/>
      <c r="S63" s="12">
        <v>0</v>
      </c>
      <c r="T63" s="12">
        <v>0</v>
      </c>
      <c r="U63" s="12">
        <v>0</v>
      </c>
      <c r="V63" s="12">
        <v>171</v>
      </c>
      <c r="W63" s="12">
        <v>20</v>
      </c>
      <c r="X63" s="12">
        <v>191</v>
      </c>
      <c r="Y63" s="12">
        <v>1671</v>
      </c>
      <c r="Z63" s="12">
        <v>130</v>
      </c>
      <c r="AA63" s="12">
        <v>1801</v>
      </c>
      <c r="AB63" s="12">
        <v>2</v>
      </c>
      <c r="AC63" s="12">
        <v>0</v>
      </c>
      <c r="AD63" s="12">
        <v>2</v>
      </c>
      <c r="AE63" s="12">
        <f t="shared" si="4"/>
        <v>1994</v>
      </c>
      <c r="AF63" s="12">
        <f t="shared" si="5"/>
        <v>1994</v>
      </c>
      <c r="AG63" s="12">
        <v>0</v>
      </c>
      <c r="AH63" s="12">
        <v>19</v>
      </c>
      <c r="AI63" s="12">
        <v>19</v>
      </c>
      <c r="AJ63" s="12">
        <v>205</v>
      </c>
      <c r="AK63" s="12">
        <v>34</v>
      </c>
      <c r="AL63" s="12">
        <v>239</v>
      </c>
      <c r="AM63" s="12">
        <v>1964</v>
      </c>
      <c r="AN63" s="12">
        <v>1322</v>
      </c>
      <c r="AO63" s="12">
        <v>3286</v>
      </c>
      <c r="AP63" s="12">
        <v>19</v>
      </c>
      <c r="AQ63" s="12">
        <v>24</v>
      </c>
      <c r="AR63" s="12">
        <v>43</v>
      </c>
      <c r="AS63" s="12">
        <f t="shared" si="6"/>
        <v>3587</v>
      </c>
      <c r="AT63" s="12">
        <f t="shared" si="7"/>
        <v>3587</v>
      </c>
      <c r="AU63" s="88">
        <f>'TOD Demand Allocation'!I101</f>
        <v>246</v>
      </c>
    </row>
    <row r="64" spans="1:47" x14ac:dyDescent="0.35">
      <c r="A64" s="9">
        <v>2025</v>
      </c>
      <c r="B64" s="9">
        <v>9</v>
      </c>
      <c r="C64" s="10" t="str">
        <f t="shared" si="1"/>
        <v>202509</v>
      </c>
      <c r="D64" s="84">
        <f t="shared" si="2"/>
        <v>45901</v>
      </c>
      <c r="E64" s="12">
        <v>0</v>
      </c>
      <c r="F64" s="12">
        <v>18</v>
      </c>
      <c r="G64" s="12">
        <v>18</v>
      </c>
      <c r="H64" s="12">
        <v>363</v>
      </c>
      <c r="I64" s="12">
        <v>52</v>
      </c>
      <c r="J64" s="12">
        <v>415</v>
      </c>
      <c r="K64" s="12">
        <v>3565</v>
      </c>
      <c r="L64" s="12">
        <v>1384</v>
      </c>
      <c r="M64" s="12">
        <v>4949</v>
      </c>
      <c r="N64" s="12">
        <v>19</v>
      </c>
      <c r="O64" s="12">
        <v>21</v>
      </c>
      <c r="P64" s="12">
        <v>40</v>
      </c>
      <c r="Q64" s="12">
        <f t="shared" si="3"/>
        <v>5422</v>
      </c>
      <c r="R64" s="92"/>
      <c r="S64" s="12">
        <v>0</v>
      </c>
      <c r="T64" s="12">
        <v>0</v>
      </c>
      <c r="U64" s="12">
        <v>0</v>
      </c>
      <c r="V64" s="12">
        <v>161</v>
      </c>
      <c r="W64" s="12">
        <v>20</v>
      </c>
      <c r="X64" s="12">
        <v>181</v>
      </c>
      <c r="Y64" s="12">
        <v>1719</v>
      </c>
      <c r="Z64" s="12">
        <v>140</v>
      </c>
      <c r="AA64" s="12">
        <v>1859</v>
      </c>
      <c r="AB64" s="12">
        <v>0</v>
      </c>
      <c r="AC64" s="12">
        <v>0</v>
      </c>
      <c r="AD64" s="12">
        <v>0</v>
      </c>
      <c r="AE64" s="12">
        <f t="shared" si="4"/>
        <v>2040</v>
      </c>
      <c r="AF64" s="12">
        <f t="shared" si="5"/>
        <v>2040</v>
      </c>
      <c r="AG64" s="12">
        <v>0</v>
      </c>
      <c r="AH64" s="12">
        <v>18</v>
      </c>
      <c r="AI64" s="12">
        <v>18</v>
      </c>
      <c r="AJ64" s="12">
        <v>202</v>
      </c>
      <c r="AK64" s="12">
        <v>32</v>
      </c>
      <c r="AL64" s="12">
        <v>234</v>
      </c>
      <c r="AM64" s="12">
        <v>1846</v>
      </c>
      <c r="AN64" s="12">
        <v>1244</v>
      </c>
      <c r="AO64" s="12">
        <v>3090</v>
      </c>
      <c r="AP64" s="12">
        <v>19</v>
      </c>
      <c r="AQ64" s="12">
        <v>21</v>
      </c>
      <c r="AR64" s="12">
        <v>40</v>
      </c>
      <c r="AS64" s="12">
        <f t="shared" si="6"/>
        <v>3382</v>
      </c>
      <c r="AT64" s="12">
        <f t="shared" si="7"/>
        <v>3382</v>
      </c>
      <c r="AU64" s="88">
        <f>'TOD Demand Allocation'!I102</f>
        <v>228</v>
      </c>
    </row>
    <row r="65" spans="1:47" x14ac:dyDescent="0.35">
      <c r="A65" s="9">
        <v>2025</v>
      </c>
      <c r="B65" s="9">
        <v>10</v>
      </c>
      <c r="C65" s="10" t="str">
        <f t="shared" si="1"/>
        <v>202510</v>
      </c>
      <c r="D65" s="84">
        <f t="shared" si="2"/>
        <v>45931</v>
      </c>
      <c r="E65" s="12">
        <v>0</v>
      </c>
      <c r="F65" s="12">
        <v>18</v>
      </c>
      <c r="G65" s="12">
        <v>18</v>
      </c>
      <c r="H65" s="12">
        <v>295</v>
      </c>
      <c r="I65" s="12">
        <v>41</v>
      </c>
      <c r="J65" s="12">
        <v>336</v>
      </c>
      <c r="K65" s="12">
        <v>3421</v>
      </c>
      <c r="L65" s="12">
        <v>1153</v>
      </c>
      <c r="M65" s="12">
        <v>4574</v>
      </c>
      <c r="N65" s="12">
        <v>16</v>
      </c>
      <c r="O65" s="12">
        <v>18</v>
      </c>
      <c r="P65" s="12">
        <v>34</v>
      </c>
      <c r="Q65" s="12">
        <f t="shared" si="3"/>
        <v>4962</v>
      </c>
      <c r="R65" s="92"/>
      <c r="S65" s="12">
        <v>0</v>
      </c>
      <c r="T65" s="12">
        <v>0</v>
      </c>
      <c r="U65" s="12">
        <v>0</v>
      </c>
      <c r="V65" s="12">
        <v>117</v>
      </c>
      <c r="W65" s="12">
        <v>11</v>
      </c>
      <c r="X65" s="12">
        <v>128</v>
      </c>
      <c r="Y65" s="12">
        <v>1761</v>
      </c>
      <c r="Z65" s="12">
        <v>125</v>
      </c>
      <c r="AA65" s="12">
        <v>1886</v>
      </c>
      <c r="AB65" s="12">
        <v>0</v>
      </c>
      <c r="AC65" s="12">
        <v>0</v>
      </c>
      <c r="AD65" s="12">
        <v>0</v>
      </c>
      <c r="AE65" s="12">
        <f t="shared" si="4"/>
        <v>2014</v>
      </c>
      <c r="AF65" s="12">
        <f t="shared" si="5"/>
        <v>2014</v>
      </c>
      <c r="AG65" s="12">
        <v>0</v>
      </c>
      <c r="AH65" s="12">
        <v>18</v>
      </c>
      <c r="AI65" s="12">
        <v>18</v>
      </c>
      <c r="AJ65" s="12">
        <v>178</v>
      </c>
      <c r="AK65" s="12">
        <v>30</v>
      </c>
      <c r="AL65" s="12">
        <v>208</v>
      </c>
      <c r="AM65" s="12">
        <v>1660</v>
      </c>
      <c r="AN65" s="12">
        <v>1028</v>
      </c>
      <c r="AO65" s="12">
        <v>2688</v>
      </c>
      <c r="AP65" s="12">
        <v>16</v>
      </c>
      <c r="AQ65" s="12">
        <v>18</v>
      </c>
      <c r="AR65" s="12">
        <v>34</v>
      </c>
      <c r="AS65" s="12">
        <f t="shared" si="6"/>
        <v>2948</v>
      </c>
      <c r="AT65" s="12">
        <f t="shared" si="7"/>
        <v>2948</v>
      </c>
      <c r="AU65" s="88">
        <f>'TOD Demand Allocation'!I103</f>
        <v>191</v>
      </c>
    </row>
    <row r="66" spans="1:47" x14ac:dyDescent="0.35">
      <c r="A66" s="9">
        <v>2025</v>
      </c>
      <c r="B66" s="9">
        <v>11</v>
      </c>
      <c r="C66" s="10" t="str">
        <f t="shared" si="1"/>
        <v>202511</v>
      </c>
      <c r="D66" s="84">
        <f t="shared" si="2"/>
        <v>45962</v>
      </c>
      <c r="E66" s="12">
        <v>0</v>
      </c>
      <c r="F66" s="12">
        <v>16</v>
      </c>
      <c r="G66" s="12">
        <v>16</v>
      </c>
      <c r="H66" s="12">
        <v>228</v>
      </c>
      <c r="I66" s="12">
        <v>28</v>
      </c>
      <c r="J66" s="12">
        <v>256</v>
      </c>
      <c r="K66" s="12">
        <v>3245</v>
      </c>
      <c r="L66" s="12">
        <v>1075</v>
      </c>
      <c r="M66" s="12">
        <v>4320</v>
      </c>
      <c r="N66" s="12">
        <v>18</v>
      </c>
      <c r="O66" s="12">
        <v>26</v>
      </c>
      <c r="P66" s="12">
        <v>44</v>
      </c>
      <c r="Q66" s="12">
        <f t="shared" si="3"/>
        <v>4636</v>
      </c>
      <c r="R66" s="92"/>
      <c r="S66" s="12">
        <v>0</v>
      </c>
      <c r="T66" s="12">
        <v>0</v>
      </c>
      <c r="U66" s="12">
        <v>0</v>
      </c>
      <c r="V66" s="12">
        <v>75</v>
      </c>
      <c r="W66" s="12">
        <v>3</v>
      </c>
      <c r="X66" s="12">
        <v>78</v>
      </c>
      <c r="Y66" s="12">
        <v>1688</v>
      </c>
      <c r="Z66" s="12">
        <v>123</v>
      </c>
      <c r="AA66" s="12">
        <v>1811</v>
      </c>
      <c r="AB66" s="12">
        <v>0</v>
      </c>
      <c r="AC66" s="12">
        <v>0</v>
      </c>
      <c r="AD66" s="12">
        <v>0</v>
      </c>
      <c r="AE66" s="12">
        <f t="shared" si="4"/>
        <v>1889</v>
      </c>
      <c r="AF66" s="12">
        <f t="shared" si="5"/>
        <v>1889</v>
      </c>
      <c r="AG66" s="12">
        <v>0</v>
      </c>
      <c r="AH66" s="12">
        <v>16</v>
      </c>
      <c r="AI66" s="12">
        <v>16</v>
      </c>
      <c r="AJ66" s="12">
        <v>153</v>
      </c>
      <c r="AK66" s="12">
        <v>25</v>
      </c>
      <c r="AL66" s="12">
        <v>178</v>
      </c>
      <c r="AM66" s="12">
        <v>1557</v>
      </c>
      <c r="AN66" s="12">
        <v>952</v>
      </c>
      <c r="AO66" s="12">
        <v>2509</v>
      </c>
      <c r="AP66" s="12">
        <v>18</v>
      </c>
      <c r="AQ66" s="12">
        <v>26</v>
      </c>
      <c r="AR66" s="12">
        <v>44</v>
      </c>
      <c r="AS66" s="12">
        <f t="shared" si="6"/>
        <v>2747</v>
      </c>
      <c r="AT66" s="12">
        <f t="shared" si="7"/>
        <v>2747</v>
      </c>
      <c r="AU66" s="88">
        <f>'TOD Demand Allocation'!I104</f>
        <v>178</v>
      </c>
    </row>
    <row r="67" spans="1:47" x14ac:dyDescent="0.35">
      <c r="A67" s="9">
        <v>2025</v>
      </c>
      <c r="B67" s="9">
        <v>12</v>
      </c>
      <c r="C67" s="10" t="str">
        <f t="shared" si="1"/>
        <v>202512</v>
      </c>
      <c r="D67" s="84">
        <f t="shared" si="2"/>
        <v>45992</v>
      </c>
      <c r="E67" s="12">
        <v>0</v>
      </c>
      <c r="F67" s="12">
        <v>20</v>
      </c>
      <c r="G67" s="12">
        <v>20</v>
      </c>
      <c r="H67" s="12">
        <v>209</v>
      </c>
      <c r="I67" s="12">
        <v>35</v>
      </c>
      <c r="J67" s="12">
        <v>244</v>
      </c>
      <c r="K67" s="12">
        <v>2951</v>
      </c>
      <c r="L67" s="12">
        <v>1039</v>
      </c>
      <c r="M67" s="12">
        <v>3990</v>
      </c>
      <c r="N67" s="12">
        <v>36</v>
      </c>
      <c r="O67" s="12">
        <v>28</v>
      </c>
      <c r="P67" s="12">
        <v>64</v>
      </c>
      <c r="Q67" s="12">
        <f t="shared" si="3"/>
        <v>4318</v>
      </c>
      <c r="R67" s="92"/>
      <c r="S67" s="12">
        <v>0</v>
      </c>
      <c r="T67" s="12">
        <v>0</v>
      </c>
      <c r="U67" s="12">
        <v>0</v>
      </c>
      <c r="V67" s="12">
        <v>63</v>
      </c>
      <c r="W67" s="12">
        <v>11</v>
      </c>
      <c r="X67" s="12">
        <v>74</v>
      </c>
      <c r="Y67" s="12">
        <v>1477</v>
      </c>
      <c r="Z67" s="12">
        <v>104</v>
      </c>
      <c r="AA67" s="12">
        <v>1581</v>
      </c>
      <c r="AB67" s="12">
        <v>20</v>
      </c>
      <c r="AC67" s="12">
        <v>4</v>
      </c>
      <c r="AD67" s="12">
        <v>24</v>
      </c>
      <c r="AE67" s="12">
        <f t="shared" si="4"/>
        <v>1679</v>
      </c>
      <c r="AF67" s="12">
        <f t="shared" si="5"/>
        <v>1679</v>
      </c>
      <c r="AG67" s="12">
        <v>0</v>
      </c>
      <c r="AH67" s="12">
        <v>20</v>
      </c>
      <c r="AI67" s="12">
        <v>20</v>
      </c>
      <c r="AJ67" s="12">
        <v>146</v>
      </c>
      <c r="AK67" s="12">
        <v>24</v>
      </c>
      <c r="AL67" s="12">
        <v>170</v>
      </c>
      <c r="AM67" s="12">
        <v>1474</v>
      </c>
      <c r="AN67" s="12">
        <v>935</v>
      </c>
      <c r="AO67" s="12">
        <v>2409</v>
      </c>
      <c r="AP67" s="12">
        <v>16</v>
      </c>
      <c r="AQ67" s="12">
        <v>24</v>
      </c>
      <c r="AR67" s="12">
        <v>40</v>
      </c>
      <c r="AS67" s="12">
        <f t="shared" si="6"/>
        <v>2639</v>
      </c>
      <c r="AT67" s="12">
        <f t="shared" si="7"/>
        <v>2639</v>
      </c>
      <c r="AU67" s="88">
        <f>'TOD Demand Allocation'!I105</f>
        <v>208</v>
      </c>
    </row>
    <row r="68" spans="1:47" x14ac:dyDescent="0.35">
      <c r="A68" s="17">
        <v>2026</v>
      </c>
      <c r="B68" s="17">
        <v>1</v>
      </c>
      <c r="C68" s="18" t="str">
        <f t="shared" si="1"/>
        <v>202601</v>
      </c>
      <c r="D68" s="84">
        <f t="shared" si="2"/>
        <v>46023</v>
      </c>
      <c r="E68" s="14">
        <v>2</v>
      </c>
      <c r="F68" s="14">
        <v>15</v>
      </c>
      <c r="G68" s="14">
        <v>17</v>
      </c>
      <c r="H68" s="14">
        <v>218</v>
      </c>
      <c r="I68" s="14">
        <v>36</v>
      </c>
      <c r="J68" s="14">
        <v>254</v>
      </c>
      <c r="K68" s="14">
        <v>3047</v>
      </c>
      <c r="L68" s="14">
        <v>1052</v>
      </c>
      <c r="M68" s="14">
        <v>4099</v>
      </c>
      <c r="N68" s="14">
        <v>40</v>
      </c>
      <c r="O68" s="14">
        <v>30</v>
      </c>
      <c r="P68" s="14">
        <v>70</v>
      </c>
      <c r="Q68" s="12">
        <f t="shared" si="3"/>
        <v>4440</v>
      </c>
      <c r="R68" s="92"/>
      <c r="S68" s="14">
        <v>0</v>
      </c>
      <c r="T68" s="14">
        <v>0</v>
      </c>
      <c r="U68" s="14">
        <v>0</v>
      </c>
      <c r="V68" s="14">
        <v>65</v>
      </c>
      <c r="W68" s="14">
        <v>9</v>
      </c>
      <c r="X68" s="14">
        <v>74</v>
      </c>
      <c r="Y68" s="14">
        <v>1463</v>
      </c>
      <c r="Z68" s="14">
        <v>69</v>
      </c>
      <c r="AA68" s="14">
        <v>1532</v>
      </c>
      <c r="AB68" s="14">
        <v>23</v>
      </c>
      <c r="AC68" s="14">
        <v>9</v>
      </c>
      <c r="AD68" s="14">
        <v>32</v>
      </c>
      <c r="AE68" s="39">
        <f t="shared" si="4"/>
        <v>1638</v>
      </c>
      <c r="AF68" s="14">
        <f t="shared" si="5"/>
        <v>1638</v>
      </c>
      <c r="AG68" s="14">
        <v>2</v>
      </c>
      <c r="AH68" s="14">
        <v>15</v>
      </c>
      <c r="AI68" s="14">
        <v>17</v>
      </c>
      <c r="AJ68" s="14">
        <v>153</v>
      </c>
      <c r="AK68" s="14">
        <v>27</v>
      </c>
      <c r="AL68" s="14">
        <v>180</v>
      </c>
      <c r="AM68" s="14">
        <v>1584</v>
      </c>
      <c r="AN68" s="14">
        <v>983</v>
      </c>
      <c r="AO68" s="14">
        <v>2567</v>
      </c>
      <c r="AP68" s="14">
        <v>17</v>
      </c>
      <c r="AQ68" s="14">
        <v>21</v>
      </c>
      <c r="AR68" s="14">
        <v>38</v>
      </c>
      <c r="AS68" s="39">
        <f t="shared" si="6"/>
        <v>2802</v>
      </c>
      <c r="AT68" s="39">
        <f t="shared" si="7"/>
        <v>2802</v>
      </c>
      <c r="AU68" s="88">
        <f>'TOD Demand Allocation'!I106</f>
        <v>189</v>
      </c>
    </row>
    <row r="69" spans="1:47" x14ac:dyDescent="0.35">
      <c r="A69" s="17">
        <v>2026</v>
      </c>
      <c r="B69" s="17">
        <v>2</v>
      </c>
      <c r="C69" s="18" t="str">
        <f t="shared" si="1"/>
        <v>202602</v>
      </c>
      <c r="D69" s="84">
        <f t="shared" si="2"/>
        <v>46054</v>
      </c>
      <c r="E69" s="14">
        <v>0</v>
      </c>
      <c r="F69" s="14">
        <v>24</v>
      </c>
      <c r="G69" s="14">
        <v>24</v>
      </c>
      <c r="H69" s="14">
        <v>227</v>
      </c>
      <c r="I69" s="14">
        <v>34</v>
      </c>
      <c r="J69" s="14">
        <v>261</v>
      </c>
      <c r="K69" s="14">
        <v>3008</v>
      </c>
      <c r="L69" s="14">
        <v>1062</v>
      </c>
      <c r="M69" s="14">
        <v>4070</v>
      </c>
      <c r="N69" s="14">
        <v>53</v>
      </c>
      <c r="O69" s="14">
        <v>28</v>
      </c>
      <c r="P69" s="14">
        <v>81</v>
      </c>
      <c r="Q69" s="12">
        <f t="shared" si="3"/>
        <v>4436</v>
      </c>
      <c r="R69" s="92"/>
      <c r="S69" s="14">
        <v>0</v>
      </c>
      <c r="T69" s="14">
        <v>0</v>
      </c>
      <c r="U69" s="14">
        <v>0</v>
      </c>
      <c r="V69" s="14">
        <v>67</v>
      </c>
      <c r="W69" s="14">
        <v>9</v>
      </c>
      <c r="X69" s="14">
        <v>76</v>
      </c>
      <c r="Y69" s="14">
        <v>1471</v>
      </c>
      <c r="Z69" s="14">
        <v>90</v>
      </c>
      <c r="AA69" s="14">
        <v>1561</v>
      </c>
      <c r="AB69" s="14">
        <v>36</v>
      </c>
      <c r="AC69" s="14">
        <v>8</v>
      </c>
      <c r="AD69" s="14">
        <v>44</v>
      </c>
      <c r="AE69" s="39">
        <f t="shared" si="4"/>
        <v>1681</v>
      </c>
      <c r="AF69" s="14">
        <f t="shared" si="5"/>
        <v>1681</v>
      </c>
      <c r="AG69" s="14">
        <v>0</v>
      </c>
      <c r="AH69" s="14">
        <v>24</v>
      </c>
      <c r="AI69" s="14">
        <v>24</v>
      </c>
      <c r="AJ69" s="14">
        <v>160</v>
      </c>
      <c r="AK69" s="14">
        <v>25</v>
      </c>
      <c r="AL69" s="14">
        <v>185</v>
      </c>
      <c r="AM69" s="14">
        <v>1537</v>
      </c>
      <c r="AN69" s="14">
        <v>972</v>
      </c>
      <c r="AO69" s="14">
        <v>2509</v>
      </c>
      <c r="AP69" s="14">
        <v>17</v>
      </c>
      <c r="AQ69" s="14">
        <v>20</v>
      </c>
      <c r="AR69" s="14">
        <v>37</v>
      </c>
      <c r="AS69" s="39">
        <f t="shared" si="6"/>
        <v>2755</v>
      </c>
      <c r="AT69" s="39">
        <f t="shared" si="7"/>
        <v>2755</v>
      </c>
      <c r="AU69" s="88">
        <f>'TOD Demand Allocation'!I107</f>
        <v>189</v>
      </c>
    </row>
    <row r="70" spans="1:47" x14ac:dyDescent="0.35">
      <c r="A70" s="17">
        <v>2026</v>
      </c>
      <c r="B70" s="17">
        <v>3</v>
      </c>
      <c r="C70" s="18" t="str">
        <f t="shared" si="1"/>
        <v>202603</v>
      </c>
      <c r="D70" s="84">
        <f t="shared" si="2"/>
        <v>46082</v>
      </c>
      <c r="E70" s="14">
        <v>0</v>
      </c>
      <c r="F70" s="14">
        <v>22</v>
      </c>
      <c r="G70" s="14">
        <v>22</v>
      </c>
      <c r="H70" s="14">
        <v>201</v>
      </c>
      <c r="I70" s="14">
        <v>37</v>
      </c>
      <c r="J70" s="14">
        <v>238</v>
      </c>
      <c r="K70" s="14">
        <v>2969</v>
      </c>
      <c r="L70" s="14">
        <v>1022</v>
      </c>
      <c r="M70" s="14">
        <v>3991</v>
      </c>
      <c r="N70" s="14">
        <v>42</v>
      </c>
      <c r="O70" s="14">
        <v>24</v>
      </c>
      <c r="P70" s="14">
        <v>66</v>
      </c>
      <c r="Q70" s="12">
        <f t="shared" si="3"/>
        <v>4317</v>
      </c>
      <c r="R70" s="92"/>
      <c r="S70" s="14">
        <v>0</v>
      </c>
      <c r="T70" s="14">
        <v>0</v>
      </c>
      <c r="U70" s="14">
        <v>0</v>
      </c>
      <c r="V70" s="14">
        <v>53</v>
      </c>
      <c r="W70" s="14">
        <v>13</v>
      </c>
      <c r="X70" s="14">
        <v>66</v>
      </c>
      <c r="Y70" s="14">
        <v>1467</v>
      </c>
      <c r="Z70" s="14">
        <v>97</v>
      </c>
      <c r="AA70" s="14">
        <v>1564</v>
      </c>
      <c r="AB70" s="14">
        <v>27</v>
      </c>
      <c r="AC70" s="14">
        <v>4</v>
      </c>
      <c r="AD70" s="14">
        <v>31</v>
      </c>
      <c r="AE70" s="39">
        <f t="shared" si="4"/>
        <v>1661</v>
      </c>
      <c r="AF70" s="14">
        <f t="shared" si="5"/>
        <v>1661</v>
      </c>
      <c r="AG70" s="14">
        <v>0</v>
      </c>
      <c r="AH70" s="14">
        <v>22</v>
      </c>
      <c r="AI70" s="14">
        <v>22</v>
      </c>
      <c r="AJ70" s="14">
        <v>148</v>
      </c>
      <c r="AK70" s="14">
        <v>24</v>
      </c>
      <c r="AL70" s="14">
        <v>172</v>
      </c>
      <c r="AM70" s="14">
        <v>1502</v>
      </c>
      <c r="AN70" s="14">
        <v>925</v>
      </c>
      <c r="AO70" s="14">
        <v>2427</v>
      </c>
      <c r="AP70" s="14">
        <v>15</v>
      </c>
      <c r="AQ70" s="14">
        <v>20</v>
      </c>
      <c r="AR70" s="14">
        <v>35</v>
      </c>
      <c r="AS70" s="39">
        <f t="shared" si="6"/>
        <v>2656</v>
      </c>
      <c r="AT70" s="39">
        <f t="shared" si="7"/>
        <v>2656</v>
      </c>
      <c r="AU70" s="88">
        <f>'TOD Demand Allocation'!I108</f>
        <v>205</v>
      </c>
    </row>
    <row r="71" spans="1:47" x14ac:dyDescent="0.35">
      <c r="A71" s="17">
        <v>2026</v>
      </c>
      <c r="B71" s="17">
        <v>4</v>
      </c>
      <c r="C71" s="18" t="str">
        <f t="shared" si="1"/>
        <v>202604</v>
      </c>
      <c r="D71" s="84">
        <f t="shared" si="2"/>
        <v>46113</v>
      </c>
      <c r="E71" s="14">
        <v>0</v>
      </c>
      <c r="F71" s="14">
        <v>21</v>
      </c>
      <c r="G71" s="14">
        <v>21</v>
      </c>
      <c r="H71" s="14">
        <v>190</v>
      </c>
      <c r="I71" s="14">
        <v>36</v>
      </c>
      <c r="J71" s="14">
        <v>226</v>
      </c>
      <c r="K71" s="14">
        <v>3009</v>
      </c>
      <c r="L71" s="14">
        <v>995</v>
      </c>
      <c r="M71" s="14">
        <v>4004</v>
      </c>
      <c r="N71" s="14">
        <v>24</v>
      </c>
      <c r="O71" s="14">
        <v>24</v>
      </c>
      <c r="P71" s="14">
        <v>48</v>
      </c>
      <c r="Q71" s="12">
        <f t="shared" si="3"/>
        <v>4299</v>
      </c>
      <c r="R71" s="92"/>
      <c r="S71" s="14">
        <v>0</v>
      </c>
      <c r="T71" s="14">
        <v>0</v>
      </c>
      <c r="U71" s="14">
        <v>0</v>
      </c>
      <c r="V71" s="14">
        <v>51</v>
      </c>
      <c r="W71" s="14">
        <v>11</v>
      </c>
      <c r="X71" s="14">
        <v>62</v>
      </c>
      <c r="Y71" s="14">
        <v>1546</v>
      </c>
      <c r="Z71" s="14">
        <v>92</v>
      </c>
      <c r="AA71" s="14">
        <v>1638</v>
      </c>
      <c r="AB71" s="14">
        <v>12</v>
      </c>
      <c r="AC71" s="14">
        <v>2</v>
      </c>
      <c r="AD71" s="14">
        <v>14</v>
      </c>
      <c r="AE71" s="39">
        <f t="shared" si="4"/>
        <v>1714</v>
      </c>
      <c r="AF71" s="14">
        <f t="shared" si="5"/>
        <v>1714</v>
      </c>
      <c r="AG71" s="14">
        <v>0</v>
      </c>
      <c r="AH71" s="14">
        <v>21</v>
      </c>
      <c r="AI71" s="14">
        <v>21</v>
      </c>
      <c r="AJ71" s="14">
        <v>139</v>
      </c>
      <c r="AK71" s="14">
        <v>25</v>
      </c>
      <c r="AL71" s="14">
        <v>164</v>
      </c>
      <c r="AM71" s="14">
        <v>1463</v>
      </c>
      <c r="AN71" s="14">
        <v>903</v>
      </c>
      <c r="AO71" s="14">
        <v>2366</v>
      </c>
      <c r="AP71" s="14">
        <v>12</v>
      </c>
      <c r="AQ71" s="14">
        <v>22</v>
      </c>
      <c r="AR71" s="14">
        <v>34</v>
      </c>
      <c r="AS71" s="39">
        <f t="shared" si="6"/>
        <v>2585</v>
      </c>
      <c r="AT71" s="39">
        <f t="shared" si="7"/>
        <v>2585</v>
      </c>
      <c r="AU71" s="88">
        <f>'TOD Demand Allocation'!I109</f>
        <v>215</v>
      </c>
    </row>
    <row r="72" spans="1:47" x14ac:dyDescent="0.35">
      <c r="A72" s="17">
        <v>2026</v>
      </c>
      <c r="B72" s="17">
        <v>5</v>
      </c>
      <c r="C72" s="18" t="str">
        <f t="shared" ref="C72:C91" si="8">CONCATENATE(A72,IF(B72&lt;10,0,""),B72)</f>
        <v>202605</v>
      </c>
      <c r="D72" s="84">
        <f t="shared" si="2"/>
        <v>46143</v>
      </c>
      <c r="E72" s="14">
        <v>0</v>
      </c>
      <c r="F72" s="14">
        <v>16</v>
      </c>
      <c r="G72" s="14">
        <v>16</v>
      </c>
      <c r="H72" s="14">
        <v>228</v>
      </c>
      <c r="I72" s="14">
        <v>33</v>
      </c>
      <c r="J72" s="14">
        <v>261</v>
      </c>
      <c r="K72" s="14">
        <v>3340</v>
      </c>
      <c r="L72" s="14">
        <v>998</v>
      </c>
      <c r="M72" s="14">
        <v>4338</v>
      </c>
      <c r="N72" s="14">
        <v>21</v>
      </c>
      <c r="O72" s="14">
        <v>23</v>
      </c>
      <c r="P72" s="14">
        <v>44</v>
      </c>
      <c r="Q72" s="12">
        <f t="shared" si="3"/>
        <v>4659</v>
      </c>
      <c r="R72" s="92"/>
      <c r="S72" s="14">
        <v>0</v>
      </c>
      <c r="T72" s="14">
        <v>0</v>
      </c>
      <c r="U72" s="14">
        <v>0</v>
      </c>
      <c r="V72" s="14">
        <v>80</v>
      </c>
      <c r="W72" s="14">
        <v>8</v>
      </c>
      <c r="X72" s="14">
        <v>88</v>
      </c>
      <c r="Y72" s="14">
        <v>1807</v>
      </c>
      <c r="Z72" s="14">
        <v>116</v>
      </c>
      <c r="AA72" s="14">
        <v>1923</v>
      </c>
      <c r="AB72" s="14">
        <v>3</v>
      </c>
      <c r="AC72" s="14">
        <v>2</v>
      </c>
      <c r="AD72" s="14">
        <v>5</v>
      </c>
      <c r="AE72" s="39">
        <f t="shared" si="4"/>
        <v>2016</v>
      </c>
      <c r="AF72" s="14">
        <f t="shared" si="5"/>
        <v>2016</v>
      </c>
      <c r="AG72" s="14">
        <v>0</v>
      </c>
      <c r="AH72" s="14">
        <v>16</v>
      </c>
      <c r="AI72" s="14">
        <v>16</v>
      </c>
      <c r="AJ72" s="14">
        <v>148</v>
      </c>
      <c r="AK72" s="14">
        <v>25</v>
      </c>
      <c r="AL72" s="14">
        <v>173</v>
      </c>
      <c r="AM72" s="14">
        <v>1533</v>
      </c>
      <c r="AN72" s="14">
        <v>882</v>
      </c>
      <c r="AO72" s="14">
        <v>2415</v>
      </c>
      <c r="AP72" s="14">
        <v>18</v>
      </c>
      <c r="AQ72" s="14">
        <v>21</v>
      </c>
      <c r="AR72" s="14">
        <v>39</v>
      </c>
      <c r="AS72" s="39">
        <f t="shared" si="6"/>
        <v>2643</v>
      </c>
      <c r="AT72" s="39">
        <f t="shared" si="7"/>
        <v>2643</v>
      </c>
      <c r="AU72" s="88">
        <f>'TOD Demand Allocation'!I110</f>
        <v>210</v>
      </c>
    </row>
    <row r="73" spans="1:47" x14ac:dyDescent="0.35">
      <c r="A73" s="17">
        <v>2026</v>
      </c>
      <c r="B73" s="17">
        <v>6</v>
      </c>
      <c r="C73" s="18" t="str">
        <f t="shared" si="8"/>
        <v>202606</v>
      </c>
      <c r="D73" s="84">
        <f t="shared" ref="D73:D91" si="9">DATE(A73,B73,$B$8)</f>
        <v>46174</v>
      </c>
      <c r="E73" s="14">
        <v>0</v>
      </c>
      <c r="F73" s="14">
        <v>16</v>
      </c>
      <c r="G73" s="14">
        <v>16</v>
      </c>
      <c r="H73" s="14">
        <v>278</v>
      </c>
      <c r="I73" s="14">
        <v>53</v>
      </c>
      <c r="J73" s="14">
        <v>331</v>
      </c>
      <c r="K73" s="14">
        <v>3582</v>
      </c>
      <c r="L73" s="14">
        <v>1196</v>
      </c>
      <c r="M73" s="14">
        <v>4778</v>
      </c>
      <c r="N73" s="14">
        <v>19</v>
      </c>
      <c r="O73" s="14">
        <v>24</v>
      </c>
      <c r="P73" s="14">
        <v>43</v>
      </c>
      <c r="Q73" s="12">
        <f t="shared" ref="Q73:Q91" si="10">E73+F73+H73+I73+K73+L73+N73+O73</f>
        <v>5168</v>
      </c>
      <c r="R73" s="92"/>
      <c r="S73" s="14">
        <v>0</v>
      </c>
      <c r="T73" s="14">
        <v>0</v>
      </c>
      <c r="U73" s="14">
        <v>0</v>
      </c>
      <c r="V73" s="14">
        <v>97</v>
      </c>
      <c r="W73" s="14">
        <v>22</v>
      </c>
      <c r="X73" s="14">
        <v>119</v>
      </c>
      <c r="Y73" s="14">
        <v>1827</v>
      </c>
      <c r="Z73" s="14">
        <v>133</v>
      </c>
      <c r="AA73" s="14">
        <v>1960</v>
      </c>
      <c r="AB73" s="14">
        <v>2</v>
      </c>
      <c r="AC73" s="14">
        <v>2</v>
      </c>
      <c r="AD73" s="14">
        <v>4</v>
      </c>
      <c r="AE73" s="39">
        <f t="shared" ref="AE73:AE91" si="11">S73+T73+V73+W73+Y73+Z73+AB73+AC73</f>
        <v>2083</v>
      </c>
      <c r="AF73" s="14">
        <f t="shared" ref="AF73:AF91" si="12">AE73</f>
        <v>2083</v>
      </c>
      <c r="AG73" s="14">
        <v>0</v>
      </c>
      <c r="AH73" s="14">
        <v>16</v>
      </c>
      <c r="AI73" s="14">
        <v>16</v>
      </c>
      <c r="AJ73" s="14">
        <v>181</v>
      </c>
      <c r="AK73" s="14">
        <v>31</v>
      </c>
      <c r="AL73" s="14">
        <v>212</v>
      </c>
      <c r="AM73" s="14">
        <v>1755</v>
      </c>
      <c r="AN73" s="14">
        <v>1063</v>
      </c>
      <c r="AO73" s="14">
        <v>2818</v>
      </c>
      <c r="AP73" s="14">
        <v>17</v>
      </c>
      <c r="AQ73" s="14">
        <v>22</v>
      </c>
      <c r="AR73" s="14">
        <v>39</v>
      </c>
      <c r="AS73" s="39">
        <f t="shared" ref="AS73:AS91" si="13">AG73+AH73+AJ73+AK73+AM73+AN73+AP73+AQ73</f>
        <v>3085</v>
      </c>
      <c r="AT73" s="39">
        <f t="shared" ref="AT73:AT91" si="14">AS73</f>
        <v>3085</v>
      </c>
      <c r="AU73" s="88">
        <f>'TOD Demand Allocation'!I111</f>
        <v>222</v>
      </c>
    </row>
    <row r="74" spans="1:47" x14ac:dyDescent="0.35">
      <c r="A74" s="17">
        <v>2026</v>
      </c>
      <c r="B74" s="17">
        <v>7</v>
      </c>
      <c r="C74" s="18" t="str">
        <f t="shared" si="8"/>
        <v>202607</v>
      </c>
      <c r="D74" s="84">
        <f t="shared" si="9"/>
        <v>46204</v>
      </c>
      <c r="E74" s="14">
        <v>0</v>
      </c>
      <c r="F74" s="14">
        <v>19</v>
      </c>
      <c r="G74" s="14">
        <v>19</v>
      </c>
      <c r="H74" s="14">
        <v>353</v>
      </c>
      <c r="I74" s="14">
        <v>51</v>
      </c>
      <c r="J74" s="14">
        <v>404</v>
      </c>
      <c r="K74" s="14">
        <v>3547</v>
      </c>
      <c r="L74" s="14">
        <v>1379</v>
      </c>
      <c r="M74" s="14">
        <v>4926</v>
      </c>
      <c r="N74" s="14">
        <v>19</v>
      </c>
      <c r="O74" s="14">
        <v>21</v>
      </c>
      <c r="P74" s="14">
        <v>40</v>
      </c>
      <c r="Q74" s="12">
        <f t="shared" si="10"/>
        <v>5389</v>
      </c>
      <c r="R74" s="92"/>
      <c r="S74" s="14">
        <v>0</v>
      </c>
      <c r="T74" s="14">
        <v>0</v>
      </c>
      <c r="U74" s="14">
        <v>0</v>
      </c>
      <c r="V74" s="14">
        <v>151</v>
      </c>
      <c r="W74" s="14">
        <v>16</v>
      </c>
      <c r="X74" s="14">
        <v>167</v>
      </c>
      <c r="Y74" s="14">
        <v>1612</v>
      </c>
      <c r="Z74" s="14">
        <v>129</v>
      </c>
      <c r="AA74" s="14">
        <v>1741</v>
      </c>
      <c r="AB74" s="14">
        <v>0</v>
      </c>
      <c r="AC74" s="14">
        <v>0</v>
      </c>
      <c r="AD74" s="14">
        <v>0</v>
      </c>
      <c r="AE74" s="39">
        <f t="shared" si="11"/>
        <v>1908</v>
      </c>
      <c r="AF74" s="14">
        <f t="shared" si="12"/>
        <v>1908</v>
      </c>
      <c r="AG74" s="14">
        <v>0</v>
      </c>
      <c r="AH74" s="14">
        <v>19</v>
      </c>
      <c r="AI74" s="14">
        <v>19</v>
      </c>
      <c r="AJ74" s="14">
        <v>202</v>
      </c>
      <c r="AK74" s="14">
        <v>35</v>
      </c>
      <c r="AL74" s="14">
        <v>237</v>
      </c>
      <c r="AM74" s="14">
        <v>1935</v>
      </c>
      <c r="AN74" s="14">
        <v>1250</v>
      </c>
      <c r="AO74" s="14">
        <v>3185</v>
      </c>
      <c r="AP74" s="14">
        <v>19</v>
      </c>
      <c r="AQ74" s="14">
        <v>21</v>
      </c>
      <c r="AR74" s="14">
        <v>40</v>
      </c>
      <c r="AS74" s="39">
        <f t="shared" si="13"/>
        <v>3481</v>
      </c>
      <c r="AT74" s="39">
        <f t="shared" si="14"/>
        <v>3481</v>
      </c>
      <c r="AU74" s="88">
        <f>'TOD Demand Allocation'!I112</f>
        <v>240</v>
      </c>
    </row>
    <row r="75" spans="1:47" x14ac:dyDescent="0.35">
      <c r="A75" s="17">
        <v>2026</v>
      </c>
      <c r="B75" s="17">
        <v>8</v>
      </c>
      <c r="C75" s="18" t="str">
        <f t="shared" si="8"/>
        <v>202608</v>
      </c>
      <c r="D75" s="84">
        <f t="shared" si="9"/>
        <v>46235</v>
      </c>
      <c r="E75" s="14">
        <v>0</v>
      </c>
      <c r="F75" s="14">
        <v>19</v>
      </c>
      <c r="G75" s="14">
        <v>19</v>
      </c>
      <c r="H75" s="14">
        <v>374</v>
      </c>
      <c r="I75" s="14">
        <v>58</v>
      </c>
      <c r="J75" s="14">
        <v>432</v>
      </c>
      <c r="K75" s="14">
        <v>3559</v>
      </c>
      <c r="L75" s="14">
        <v>1444</v>
      </c>
      <c r="M75" s="14">
        <v>5003</v>
      </c>
      <c r="N75" s="14">
        <v>21</v>
      </c>
      <c r="O75" s="14">
        <v>22</v>
      </c>
      <c r="P75" s="14">
        <v>43</v>
      </c>
      <c r="Q75" s="12">
        <f t="shared" si="10"/>
        <v>5497</v>
      </c>
      <c r="R75" s="92"/>
      <c r="S75" s="14">
        <v>0</v>
      </c>
      <c r="T75" s="14">
        <v>0</v>
      </c>
      <c r="U75" s="14">
        <v>0</v>
      </c>
      <c r="V75" s="14">
        <v>171</v>
      </c>
      <c r="W75" s="14">
        <v>24</v>
      </c>
      <c r="X75" s="14">
        <v>195</v>
      </c>
      <c r="Y75" s="14">
        <v>1600</v>
      </c>
      <c r="Z75" s="14">
        <v>123</v>
      </c>
      <c r="AA75" s="14">
        <v>1723</v>
      </c>
      <c r="AB75" s="14">
        <v>2</v>
      </c>
      <c r="AC75" s="14">
        <v>0</v>
      </c>
      <c r="AD75" s="14">
        <v>2</v>
      </c>
      <c r="AE75" s="39">
        <f t="shared" si="11"/>
        <v>1920</v>
      </c>
      <c r="AF75" s="14">
        <f t="shared" si="12"/>
        <v>1920</v>
      </c>
      <c r="AG75" s="14">
        <v>0</v>
      </c>
      <c r="AH75" s="14">
        <v>19</v>
      </c>
      <c r="AI75" s="14">
        <v>19</v>
      </c>
      <c r="AJ75" s="14">
        <v>203</v>
      </c>
      <c r="AK75" s="14">
        <v>34</v>
      </c>
      <c r="AL75" s="14">
        <v>237</v>
      </c>
      <c r="AM75" s="14">
        <v>1959</v>
      </c>
      <c r="AN75" s="14">
        <v>1321</v>
      </c>
      <c r="AO75" s="14">
        <v>3280</v>
      </c>
      <c r="AP75" s="14">
        <v>19</v>
      </c>
      <c r="AQ75" s="14">
        <v>22</v>
      </c>
      <c r="AR75" s="14">
        <v>41</v>
      </c>
      <c r="AS75" s="39">
        <f t="shared" si="13"/>
        <v>3577</v>
      </c>
      <c r="AT75" s="39">
        <f t="shared" si="14"/>
        <v>3577</v>
      </c>
      <c r="AU75" s="88">
        <f>'TOD Demand Allocation'!I113</f>
        <v>244</v>
      </c>
    </row>
    <row r="76" spans="1:47" x14ac:dyDescent="0.35">
      <c r="A76" s="17">
        <v>2026</v>
      </c>
      <c r="B76" s="17">
        <v>9</v>
      </c>
      <c r="C76" s="18" t="str">
        <f t="shared" si="8"/>
        <v>202609</v>
      </c>
      <c r="D76" s="84">
        <f t="shared" si="9"/>
        <v>46266</v>
      </c>
      <c r="E76" s="14">
        <v>0</v>
      </c>
      <c r="F76" s="14">
        <v>18</v>
      </c>
      <c r="G76" s="14">
        <v>18</v>
      </c>
      <c r="H76" s="14">
        <v>362</v>
      </c>
      <c r="I76" s="14">
        <v>55</v>
      </c>
      <c r="J76" s="14">
        <v>417</v>
      </c>
      <c r="K76" s="14">
        <v>3469</v>
      </c>
      <c r="L76" s="14">
        <v>1391</v>
      </c>
      <c r="M76" s="14">
        <v>4860</v>
      </c>
      <c r="N76" s="14">
        <v>19</v>
      </c>
      <c r="O76" s="14">
        <v>21</v>
      </c>
      <c r="P76" s="14">
        <v>40</v>
      </c>
      <c r="Q76" s="12">
        <f t="shared" si="10"/>
        <v>5335</v>
      </c>
      <c r="R76" s="92"/>
      <c r="S76" s="14">
        <v>0</v>
      </c>
      <c r="T76" s="14">
        <v>0</v>
      </c>
      <c r="U76" s="14">
        <v>0</v>
      </c>
      <c r="V76" s="14">
        <v>157</v>
      </c>
      <c r="W76" s="14">
        <v>22</v>
      </c>
      <c r="X76" s="14">
        <v>179</v>
      </c>
      <c r="Y76" s="14">
        <v>1605</v>
      </c>
      <c r="Z76" s="14">
        <v>129</v>
      </c>
      <c r="AA76" s="14">
        <v>1734</v>
      </c>
      <c r="AB76" s="14">
        <v>0</v>
      </c>
      <c r="AC76" s="14">
        <v>0</v>
      </c>
      <c r="AD76" s="14">
        <v>0</v>
      </c>
      <c r="AE76" s="39">
        <f t="shared" si="11"/>
        <v>1913</v>
      </c>
      <c r="AF76" s="14">
        <f t="shared" si="12"/>
        <v>1913</v>
      </c>
      <c r="AG76" s="14">
        <v>0</v>
      </c>
      <c r="AH76" s="14">
        <v>18</v>
      </c>
      <c r="AI76" s="14">
        <v>18</v>
      </c>
      <c r="AJ76" s="14">
        <v>205</v>
      </c>
      <c r="AK76" s="14">
        <v>33</v>
      </c>
      <c r="AL76" s="14">
        <v>238</v>
      </c>
      <c r="AM76" s="14">
        <v>1864</v>
      </c>
      <c r="AN76" s="14">
        <v>1262</v>
      </c>
      <c r="AO76" s="14">
        <v>3126</v>
      </c>
      <c r="AP76" s="14">
        <v>19</v>
      </c>
      <c r="AQ76" s="14">
        <v>21</v>
      </c>
      <c r="AR76" s="14">
        <v>40</v>
      </c>
      <c r="AS76" s="39">
        <f t="shared" si="13"/>
        <v>3422</v>
      </c>
      <c r="AT76" s="39">
        <f t="shared" si="14"/>
        <v>3422</v>
      </c>
      <c r="AU76" s="88">
        <f>'TOD Demand Allocation'!I114</f>
        <v>229</v>
      </c>
    </row>
    <row r="77" spans="1:47" x14ac:dyDescent="0.35">
      <c r="A77" s="17">
        <v>2026</v>
      </c>
      <c r="B77" s="17">
        <v>10</v>
      </c>
      <c r="C77" s="18" t="str">
        <f t="shared" si="8"/>
        <v>202610</v>
      </c>
      <c r="D77" s="84">
        <f t="shared" si="9"/>
        <v>46296</v>
      </c>
      <c r="E77" s="14">
        <v>0</v>
      </c>
      <c r="F77" s="14">
        <v>18</v>
      </c>
      <c r="G77" s="14">
        <v>18</v>
      </c>
      <c r="H77" s="14">
        <v>294</v>
      </c>
      <c r="I77" s="14">
        <v>42</v>
      </c>
      <c r="J77" s="14">
        <v>336</v>
      </c>
      <c r="K77" s="14">
        <v>3335</v>
      </c>
      <c r="L77" s="14">
        <v>1128</v>
      </c>
      <c r="M77" s="14">
        <v>4463</v>
      </c>
      <c r="N77" s="14">
        <v>16</v>
      </c>
      <c r="O77" s="14">
        <v>18</v>
      </c>
      <c r="P77" s="14">
        <v>34</v>
      </c>
      <c r="Q77" s="12">
        <f t="shared" si="10"/>
        <v>4851</v>
      </c>
      <c r="R77" s="92"/>
      <c r="S77" s="14">
        <v>0</v>
      </c>
      <c r="T77" s="14">
        <v>0</v>
      </c>
      <c r="U77" s="14">
        <v>0</v>
      </c>
      <c r="V77" s="14">
        <v>118</v>
      </c>
      <c r="W77" s="14">
        <v>13</v>
      </c>
      <c r="X77" s="14">
        <v>131</v>
      </c>
      <c r="Y77" s="14">
        <v>1696</v>
      </c>
      <c r="Z77" s="14">
        <v>118</v>
      </c>
      <c r="AA77" s="14">
        <v>1814</v>
      </c>
      <c r="AB77" s="14">
        <v>0</v>
      </c>
      <c r="AC77" s="14">
        <v>0</v>
      </c>
      <c r="AD77" s="14">
        <v>0</v>
      </c>
      <c r="AE77" s="39">
        <f t="shared" si="11"/>
        <v>1945</v>
      </c>
      <c r="AF77" s="14">
        <f t="shared" si="12"/>
        <v>1945</v>
      </c>
      <c r="AG77" s="14">
        <v>0</v>
      </c>
      <c r="AH77" s="14">
        <v>18</v>
      </c>
      <c r="AI77" s="14">
        <v>18</v>
      </c>
      <c r="AJ77" s="14">
        <v>176</v>
      </c>
      <c r="AK77" s="14">
        <v>29</v>
      </c>
      <c r="AL77" s="14">
        <v>205</v>
      </c>
      <c r="AM77" s="14">
        <v>1639</v>
      </c>
      <c r="AN77" s="14">
        <v>1010</v>
      </c>
      <c r="AO77" s="14">
        <v>2649</v>
      </c>
      <c r="AP77" s="14">
        <v>16</v>
      </c>
      <c r="AQ77" s="14">
        <v>18</v>
      </c>
      <c r="AR77" s="14">
        <v>34</v>
      </c>
      <c r="AS77" s="39">
        <f t="shared" si="13"/>
        <v>2906</v>
      </c>
      <c r="AT77" s="39">
        <f t="shared" si="14"/>
        <v>2906</v>
      </c>
      <c r="AU77" s="88">
        <f>'TOD Demand Allocation'!I115</f>
        <v>187</v>
      </c>
    </row>
    <row r="78" spans="1:47" x14ac:dyDescent="0.35">
      <c r="A78" s="17">
        <v>2026</v>
      </c>
      <c r="B78" s="17">
        <v>11</v>
      </c>
      <c r="C78" s="18" t="str">
        <f t="shared" si="8"/>
        <v>202611</v>
      </c>
      <c r="D78" s="84">
        <f t="shared" si="9"/>
        <v>46327</v>
      </c>
      <c r="E78" s="14">
        <v>0</v>
      </c>
      <c r="F78" s="14">
        <v>16</v>
      </c>
      <c r="G78" s="14">
        <v>16</v>
      </c>
      <c r="H78" s="14">
        <v>228</v>
      </c>
      <c r="I78" s="14">
        <v>30</v>
      </c>
      <c r="J78" s="14">
        <v>258</v>
      </c>
      <c r="K78" s="14">
        <v>3151</v>
      </c>
      <c r="L78" s="14">
        <v>1066</v>
      </c>
      <c r="M78" s="14">
        <v>4217</v>
      </c>
      <c r="N78" s="14">
        <v>18</v>
      </c>
      <c r="O78" s="14">
        <v>26</v>
      </c>
      <c r="P78" s="14">
        <v>44</v>
      </c>
      <c r="Q78" s="12">
        <f t="shared" si="10"/>
        <v>4535</v>
      </c>
      <c r="R78" s="92"/>
      <c r="S78" s="14">
        <v>0</v>
      </c>
      <c r="T78" s="14">
        <v>0</v>
      </c>
      <c r="U78" s="14">
        <v>0</v>
      </c>
      <c r="V78" s="14">
        <v>75</v>
      </c>
      <c r="W78" s="14">
        <v>5</v>
      </c>
      <c r="X78" s="14">
        <v>80</v>
      </c>
      <c r="Y78" s="14">
        <v>1603</v>
      </c>
      <c r="Z78" s="14">
        <v>117</v>
      </c>
      <c r="AA78" s="14">
        <v>1720</v>
      </c>
      <c r="AB78" s="14">
        <v>0</v>
      </c>
      <c r="AC78" s="14">
        <v>0</v>
      </c>
      <c r="AD78" s="14">
        <v>0</v>
      </c>
      <c r="AE78" s="39">
        <f t="shared" si="11"/>
        <v>1800</v>
      </c>
      <c r="AF78" s="14">
        <f t="shared" si="12"/>
        <v>1800</v>
      </c>
      <c r="AG78" s="14">
        <v>0</v>
      </c>
      <c r="AH78" s="14">
        <v>16</v>
      </c>
      <c r="AI78" s="14">
        <v>16</v>
      </c>
      <c r="AJ78" s="14">
        <v>153</v>
      </c>
      <c r="AK78" s="14">
        <v>25</v>
      </c>
      <c r="AL78" s="14">
        <v>178</v>
      </c>
      <c r="AM78" s="14">
        <v>1548</v>
      </c>
      <c r="AN78" s="14">
        <v>949</v>
      </c>
      <c r="AO78" s="14">
        <v>2497</v>
      </c>
      <c r="AP78" s="14">
        <v>18</v>
      </c>
      <c r="AQ78" s="14">
        <v>26</v>
      </c>
      <c r="AR78" s="14">
        <v>44</v>
      </c>
      <c r="AS78" s="39">
        <f t="shared" si="13"/>
        <v>2735</v>
      </c>
      <c r="AT78" s="39">
        <f t="shared" si="14"/>
        <v>2735</v>
      </c>
      <c r="AU78" s="88">
        <f>'TOD Demand Allocation'!I116</f>
        <v>176</v>
      </c>
    </row>
    <row r="79" spans="1:47" x14ac:dyDescent="0.35">
      <c r="A79" s="17">
        <v>2026</v>
      </c>
      <c r="B79" s="17">
        <v>12</v>
      </c>
      <c r="C79" s="18" t="str">
        <f t="shared" si="8"/>
        <v>202612</v>
      </c>
      <c r="D79" s="84">
        <f t="shared" si="9"/>
        <v>46357</v>
      </c>
      <c r="E79" s="14">
        <v>0</v>
      </c>
      <c r="F79" s="14">
        <v>20</v>
      </c>
      <c r="G79" s="14">
        <v>20</v>
      </c>
      <c r="H79" s="14">
        <v>208</v>
      </c>
      <c r="I79" s="14">
        <v>36</v>
      </c>
      <c r="J79" s="14">
        <v>244</v>
      </c>
      <c r="K79" s="14">
        <v>2863</v>
      </c>
      <c r="L79" s="14">
        <v>1033</v>
      </c>
      <c r="M79" s="14">
        <v>3896</v>
      </c>
      <c r="N79" s="14">
        <v>34</v>
      </c>
      <c r="O79" s="14">
        <v>28</v>
      </c>
      <c r="P79" s="14">
        <v>62</v>
      </c>
      <c r="Q79" s="12">
        <f t="shared" si="10"/>
        <v>4222</v>
      </c>
      <c r="R79" s="92"/>
      <c r="S79" s="14">
        <v>0</v>
      </c>
      <c r="T79" s="14">
        <v>0</v>
      </c>
      <c r="U79" s="14">
        <v>0</v>
      </c>
      <c r="V79" s="14">
        <v>61</v>
      </c>
      <c r="W79" s="14">
        <v>11</v>
      </c>
      <c r="X79" s="14">
        <v>72</v>
      </c>
      <c r="Y79" s="14">
        <v>1383</v>
      </c>
      <c r="Z79" s="14">
        <v>95</v>
      </c>
      <c r="AA79" s="14">
        <v>1478</v>
      </c>
      <c r="AB79" s="14">
        <v>18</v>
      </c>
      <c r="AC79" s="14">
        <v>4</v>
      </c>
      <c r="AD79" s="14">
        <v>22</v>
      </c>
      <c r="AE79" s="39">
        <f t="shared" si="11"/>
        <v>1572</v>
      </c>
      <c r="AF79" s="14">
        <f t="shared" si="12"/>
        <v>1572</v>
      </c>
      <c r="AG79" s="14">
        <v>0</v>
      </c>
      <c r="AH79" s="14">
        <v>20</v>
      </c>
      <c r="AI79" s="14">
        <v>20</v>
      </c>
      <c r="AJ79" s="14">
        <v>147</v>
      </c>
      <c r="AK79" s="14">
        <v>25</v>
      </c>
      <c r="AL79" s="14">
        <v>172</v>
      </c>
      <c r="AM79" s="14">
        <v>1480</v>
      </c>
      <c r="AN79" s="14">
        <v>938</v>
      </c>
      <c r="AO79" s="14">
        <v>2418</v>
      </c>
      <c r="AP79" s="14">
        <v>16</v>
      </c>
      <c r="AQ79" s="14">
        <v>24</v>
      </c>
      <c r="AR79" s="14">
        <v>40</v>
      </c>
      <c r="AS79" s="39">
        <f t="shared" si="13"/>
        <v>2650</v>
      </c>
      <c r="AT79" s="39">
        <f t="shared" si="14"/>
        <v>2650</v>
      </c>
      <c r="AU79" s="88">
        <f>'TOD Demand Allocation'!I117</f>
        <v>207</v>
      </c>
    </row>
    <row r="80" spans="1:47" x14ac:dyDescent="0.35">
      <c r="A80" s="9">
        <v>2027</v>
      </c>
      <c r="B80" s="9">
        <v>1</v>
      </c>
      <c r="C80" s="10" t="str">
        <f t="shared" si="8"/>
        <v>202701</v>
      </c>
      <c r="D80" s="84">
        <f t="shared" si="9"/>
        <v>46388</v>
      </c>
      <c r="E80" s="12">
        <v>2</v>
      </c>
      <c r="F80" s="12">
        <v>15</v>
      </c>
      <c r="G80" s="12">
        <v>17</v>
      </c>
      <c r="H80" s="12">
        <v>216</v>
      </c>
      <c r="I80" s="12">
        <v>36</v>
      </c>
      <c r="J80" s="12">
        <v>252</v>
      </c>
      <c r="K80" s="12">
        <v>3013</v>
      </c>
      <c r="L80" s="12">
        <v>1057</v>
      </c>
      <c r="M80" s="12">
        <v>4070</v>
      </c>
      <c r="N80" s="12">
        <v>39</v>
      </c>
      <c r="O80" s="12">
        <v>31</v>
      </c>
      <c r="P80" s="12">
        <v>70</v>
      </c>
      <c r="Q80" s="12">
        <f t="shared" si="10"/>
        <v>4409</v>
      </c>
      <c r="R80" s="92"/>
      <c r="S80" s="12">
        <v>0</v>
      </c>
      <c r="T80" s="12">
        <v>0</v>
      </c>
      <c r="U80" s="12">
        <v>0</v>
      </c>
      <c r="V80" s="12">
        <v>65</v>
      </c>
      <c r="W80" s="12">
        <v>9</v>
      </c>
      <c r="X80" s="12">
        <v>74</v>
      </c>
      <c r="Y80" s="12">
        <v>1429</v>
      </c>
      <c r="Z80" s="12">
        <v>67</v>
      </c>
      <c r="AA80" s="12">
        <v>1496</v>
      </c>
      <c r="AB80" s="12">
        <v>23</v>
      </c>
      <c r="AC80" s="12">
        <v>9</v>
      </c>
      <c r="AD80" s="12">
        <v>32</v>
      </c>
      <c r="AE80" s="12">
        <f t="shared" si="11"/>
        <v>1602</v>
      </c>
      <c r="AF80" s="12">
        <f t="shared" si="12"/>
        <v>1602</v>
      </c>
      <c r="AG80" s="12">
        <v>2</v>
      </c>
      <c r="AH80" s="12">
        <v>15</v>
      </c>
      <c r="AI80" s="12">
        <v>17</v>
      </c>
      <c r="AJ80" s="12">
        <v>151</v>
      </c>
      <c r="AK80" s="12">
        <v>27</v>
      </c>
      <c r="AL80" s="12">
        <v>178</v>
      </c>
      <c r="AM80" s="12">
        <v>1584</v>
      </c>
      <c r="AN80" s="12">
        <v>990</v>
      </c>
      <c r="AO80" s="12">
        <v>2574</v>
      </c>
      <c r="AP80" s="12">
        <v>16</v>
      </c>
      <c r="AQ80" s="12">
        <v>22</v>
      </c>
      <c r="AR80" s="12">
        <v>38</v>
      </c>
      <c r="AS80" s="12">
        <f t="shared" si="13"/>
        <v>2807</v>
      </c>
      <c r="AT80" s="12">
        <f t="shared" si="14"/>
        <v>2807</v>
      </c>
      <c r="AU80" s="88">
        <f>'TOD Demand Allocation'!I118</f>
        <v>189</v>
      </c>
    </row>
    <row r="81" spans="1:47" x14ac:dyDescent="0.35">
      <c r="A81" s="9">
        <v>2027</v>
      </c>
      <c r="B81" s="9">
        <v>2</v>
      </c>
      <c r="C81" s="10" t="str">
        <f t="shared" si="8"/>
        <v>202702</v>
      </c>
      <c r="D81" s="84">
        <f t="shared" si="9"/>
        <v>46419</v>
      </c>
      <c r="E81" s="12">
        <v>0</v>
      </c>
      <c r="F81" s="12">
        <v>24</v>
      </c>
      <c r="G81" s="12">
        <v>24</v>
      </c>
      <c r="H81" s="12">
        <v>223</v>
      </c>
      <c r="I81" s="12">
        <v>34</v>
      </c>
      <c r="J81" s="12">
        <v>257</v>
      </c>
      <c r="K81" s="12">
        <v>2955</v>
      </c>
      <c r="L81" s="12">
        <v>1070</v>
      </c>
      <c r="M81" s="12">
        <v>4025</v>
      </c>
      <c r="N81" s="12">
        <v>51</v>
      </c>
      <c r="O81" s="12">
        <v>26</v>
      </c>
      <c r="P81" s="12">
        <v>77</v>
      </c>
      <c r="Q81" s="12">
        <f t="shared" si="10"/>
        <v>4383</v>
      </c>
      <c r="R81" s="92"/>
      <c r="S81" s="12">
        <v>0</v>
      </c>
      <c r="T81" s="12">
        <v>0</v>
      </c>
      <c r="U81" s="12">
        <v>0</v>
      </c>
      <c r="V81" s="12">
        <v>63</v>
      </c>
      <c r="W81" s="12">
        <v>9</v>
      </c>
      <c r="X81" s="12">
        <v>72</v>
      </c>
      <c r="Y81" s="12">
        <v>1409</v>
      </c>
      <c r="Z81" s="12">
        <v>86</v>
      </c>
      <c r="AA81" s="12">
        <v>1495</v>
      </c>
      <c r="AB81" s="12">
        <v>34</v>
      </c>
      <c r="AC81" s="12">
        <v>6</v>
      </c>
      <c r="AD81" s="12">
        <v>40</v>
      </c>
      <c r="AE81" s="12">
        <f t="shared" si="11"/>
        <v>1607</v>
      </c>
      <c r="AF81" s="12">
        <f t="shared" si="12"/>
        <v>1607</v>
      </c>
      <c r="AG81" s="12">
        <v>0</v>
      </c>
      <c r="AH81" s="12">
        <v>24</v>
      </c>
      <c r="AI81" s="12">
        <v>24</v>
      </c>
      <c r="AJ81" s="12">
        <v>160</v>
      </c>
      <c r="AK81" s="12">
        <v>25</v>
      </c>
      <c r="AL81" s="12">
        <v>185</v>
      </c>
      <c r="AM81" s="12">
        <v>1546</v>
      </c>
      <c r="AN81" s="12">
        <v>984</v>
      </c>
      <c r="AO81" s="12">
        <v>2530</v>
      </c>
      <c r="AP81" s="12">
        <v>17</v>
      </c>
      <c r="AQ81" s="12">
        <v>20</v>
      </c>
      <c r="AR81" s="12">
        <v>37</v>
      </c>
      <c r="AS81" s="12">
        <f t="shared" si="13"/>
        <v>2776</v>
      </c>
      <c r="AT81" s="12">
        <f t="shared" si="14"/>
        <v>2776</v>
      </c>
      <c r="AU81" s="88">
        <f>'TOD Demand Allocation'!I119</f>
        <v>191</v>
      </c>
    </row>
    <row r="82" spans="1:47" x14ac:dyDescent="0.35">
      <c r="A82" s="9">
        <v>2027</v>
      </c>
      <c r="B82" s="9">
        <v>3</v>
      </c>
      <c r="C82" s="10" t="str">
        <f t="shared" si="8"/>
        <v>202703</v>
      </c>
      <c r="D82" s="84">
        <f t="shared" si="9"/>
        <v>46447</v>
      </c>
      <c r="E82" s="12">
        <v>0</v>
      </c>
      <c r="F82" s="12">
        <v>22</v>
      </c>
      <c r="G82" s="12">
        <v>22</v>
      </c>
      <c r="H82" s="12">
        <v>197</v>
      </c>
      <c r="I82" s="12">
        <v>37</v>
      </c>
      <c r="J82" s="12">
        <v>234</v>
      </c>
      <c r="K82" s="12">
        <v>2919</v>
      </c>
      <c r="L82" s="12">
        <v>1029</v>
      </c>
      <c r="M82" s="12">
        <v>3948</v>
      </c>
      <c r="N82" s="12">
        <v>40</v>
      </c>
      <c r="O82" s="12">
        <v>24</v>
      </c>
      <c r="P82" s="12">
        <v>64</v>
      </c>
      <c r="Q82" s="12">
        <f t="shared" si="10"/>
        <v>4268</v>
      </c>
      <c r="R82" s="92"/>
      <c r="S82" s="12">
        <v>0</v>
      </c>
      <c r="T82" s="12">
        <v>0</v>
      </c>
      <c r="U82" s="12">
        <v>0</v>
      </c>
      <c r="V82" s="12">
        <v>49</v>
      </c>
      <c r="W82" s="12">
        <v>13</v>
      </c>
      <c r="X82" s="12">
        <v>62</v>
      </c>
      <c r="Y82" s="12">
        <v>1405</v>
      </c>
      <c r="Z82" s="12">
        <v>92</v>
      </c>
      <c r="AA82" s="12">
        <v>1497</v>
      </c>
      <c r="AB82" s="12">
        <v>24</v>
      </c>
      <c r="AC82" s="12">
        <v>4</v>
      </c>
      <c r="AD82" s="12">
        <v>28</v>
      </c>
      <c r="AE82" s="12">
        <f t="shared" si="11"/>
        <v>1587</v>
      </c>
      <c r="AF82" s="12">
        <f t="shared" si="12"/>
        <v>1587</v>
      </c>
      <c r="AG82" s="12">
        <v>0</v>
      </c>
      <c r="AH82" s="12">
        <v>22</v>
      </c>
      <c r="AI82" s="12">
        <v>22</v>
      </c>
      <c r="AJ82" s="12">
        <v>148</v>
      </c>
      <c r="AK82" s="12">
        <v>24</v>
      </c>
      <c r="AL82" s="12">
        <v>172</v>
      </c>
      <c r="AM82" s="12">
        <v>1514</v>
      </c>
      <c r="AN82" s="12">
        <v>937</v>
      </c>
      <c r="AO82" s="12">
        <v>2451</v>
      </c>
      <c r="AP82" s="12">
        <v>16</v>
      </c>
      <c r="AQ82" s="12">
        <v>20</v>
      </c>
      <c r="AR82" s="12">
        <v>36</v>
      </c>
      <c r="AS82" s="12">
        <f t="shared" si="13"/>
        <v>2681</v>
      </c>
      <c r="AT82" s="12">
        <f t="shared" si="14"/>
        <v>2681</v>
      </c>
      <c r="AU82" s="88">
        <f>'TOD Demand Allocation'!I120</f>
        <v>207</v>
      </c>
    </row>
    <row r="83" spans="1:47" x14ac:dyDescent="0.35">
      <c r="A83" s="9">
        <v>2027</v>
      </c>
      <c r="B83" s="9">
        <v>4</v>
      </c>
      <c r="C83" s="10" t="str">
        <f t="shared" si="8"/>
        <v>202704</v>
      </c>
      <c r="D83" s="84">
        <f t="shared" si="9"/>
        <v>46478</v>
      </c>
      <c r="E83" s="12">
        <v>0</v>
      </c>
      <c r="F83" s="12">
        <v>22</v>
      </c>
      <c r="G83" s="12">
        <v>22</v>
      </c>
      <c r="H83" s="12">
        <v>186</v>
      </c>
      <c r="I83" s="12">
        <v>34</v>
      </c>
      <c r="J83" s="12">
        <v>220</v>
      </c>
      <c r="K83" s="12">
        <v>2832</v>
      </c>
      <c r="L83" s="12">
        <v>1007</v>
      </c>
      <c r="M83" s="12">
        <v>3839</v>
      </c>
      <c r="N83" s="12">
        <v>25</v>
      </c>
      <c r="O83" s="12">
        <v>24</v>
      </c>
      <c r="P83" s="12">
        <v>49</v>
      </c>
      <c r="Q83" s="12">
        <f t="shared" si="10"/>
        <v>4130</v>
      </c>
      <c r="R83" s="92"/>
      <c r="S83" s="12">
        <v>0</v>
      </c>
      <c r="T83" s="12">
        <v>0</v>
      </c>
      <c r="U83" s="12">
        <v>0</v>
      </c>
      <c r="V83" s="12">
        <v>43</v>
      </c>
      <c r="W83" s="12">
        <v>9</v>
      </c>
      <c r="X83" s="12">
        <v>52</v>
      </c>
      <c r="Y83" s="12">
        <v>1338</v>
      </c>
      <c r="Z83" s="12">
        <v>78</v>
      </c>
      <c r="AA83" s="12">
        <v>1416</v>
      </c>
      <c r="AB83" s="12">
        <v>12</v>
      </c>
      <c r="AC83" s="12">
        <v>2</v>
      </c>
      <c r="AD83" s="12">
        <v>14</v>
      </c>
      <c r="AE83" s="12">
        <f t="shared" si="11"/>
        <v>1482</v>
      </c>
      <c r="AF83" s="12">
        <f t="shared" si="12"/>
        <v>1482</v>
      </c>
      <c r="AG83" s="12">
        <v>0</v>
      </c>
      <c r="AH83" s="12">
        <v>22</v>
      </c>
      <c r="AI83" s="12">
        <v>22</v>
      </c>
      <c r="AJ83" s="12">
        <v>143</v>
      </c>
      <c r="AK83" s="12">
        <v>25</v>
      </c>
      <c r="AL83" s="12">
        <v>168</v>
      </c>
      <c r="AM83" s="12">
        <v>1494</v>
      </c>
      <c r="AN83" s="12">
        <v>929</v>
      </c>
      <c r="AO83" s="12">
        <v>2423</v>
      </c>
      <c r="AP83" s="12">
        <v>13</v>
      </c>
      <c r="AQ83" s="12">
        <v>22</v>
      </c>
      <c r="AR83" s="12">
        <v>35</v>
      </c>
      <c r="AS83" s="12">
        <f t="shared" si="13"/>
        <v>2648</v>
      </c>
      <c r="AT83" s="12">
        <f t="shared" si="14"/>
        <v>2648</v>
      </c>
      <c r="AU83" s="88">
        <f>'TOD Demand Allocation'!I121</f>
        <v>218</v>
      </c>
    </row>
    <row r="84" spans="1:47" x14ac:dyDescent="0.35">
      <c r="A84" s="9">
        <v>2027</v>
      </c>
      <c r="B84" s="9">
        <v>5</v>
      </c>
      <c r="C84" s="10" t="str">
        <f t="shared" si="8"/>
        <v>202705</v>
      </c>
      <c r="D84" s="84">
        <f t="shared" si="9"/>
        <v>46508</v>
      </c>
      <c r="E84" s="12">
        <v>0</v>
      </c>
      <c r="F84" s="12">
        <v>17</v>
      </c>
      <c r="G84" s="12">
        <v>17</v>
      </c>
      <c r="H84" s="12">
        <v>222</v>
      </c>
      <c r="I84" s="12">
        <v>35</v>
      </c>
      <c r="J84" s="12">
        <v>257</v>
      </c>
      <c r="K84" s="12">
        <v>3143</v>
      </c>
      <c r="L84" s="12">
        <v>1015</v>
      </c>
      <c r="M84" s="12">
        <v>4158</v>
      </c>
      <c r="N84" s="12">
        <v>22</v>
      </c>
      <c r="O84" s="12">
        <v>24</v>
      </c>
      <c r="P84" s="12">
        <v>46</v>
      </c>
      <c r="Q84" s="12">
        <f t="shared" si="10"/>
        <v>4478</v>
      </c>
      <c r="R84" s="92"/>
      <c r="S84" s="12">
        <v>0</v>
      </c>
      <c r="T84" s="12">
        <v>0</v>
      </c>
      <c r="U84" s="12">
        <v>0</v>
      </c>
      <c r="V84" s="12">
        <v>69</v>
      </c>
      <c r="W84" s="12">
        <v>9</v>
      </c>
      <c r="X84" s="12">
        <v>78</v>
      </c>
      <c r="Y84" s="12">
        <v>1557</v>
      </c>
      <c r="Z84" s="12">
        <v>98</v>
      </c>
      <c r="AA84" s="12">
        <v>1655</v>
      </c>
      <c r="AB84" s="12">
        <v>3</v>
      </c>
      <c r="AC84" s="12">
        <v>2</v>
      </c>
      <c r="AD84" s="12">
        <v>5</v>
      </c>
      <c r="AE84" s="12">
        <f t="shared" si="11"/>
        <v>1738</v>
      </c>
      <c r="AF84" s="12">
        <f t="shared" si="12"/>
        <v>1738</v>
      </c>
      <c r="AG84" s="12">
        <v>0</v>
      </c>
      <c r="AH84" s="12">
        <v>17</v>
      </c>
      <c r="AI84" s="12">
        <v>17</v>
      </c>
      <c r="AJ84" s="12">
        <v>153</v>
      </c>
      <c r="AK84" s="12">
        <v>26</v>
      </c>
      <c r="AL84" s="12">
        <v>179</v>
      </c>
      <c r="AM84" s="12">
        <v>1586</v>
      </c>
      <c r="AN84" s="12">
        <v>917</v>
      </c>
      <c r="AO84" s="12">
        <v>2503</v>
      </c>
      <c r="AP84" s="12">
        <v>19</v>
      </c>
      <c r="AQ84" s="12">
        <v>22</v>
      </c>
      <c r="AR84" s="12">
        <v>41</v>
      </c>
      <c r="AS84" s="12">
        <f t="shared" si="13"/>
        <v>2740</v>
      </c>
      <c r="AT84" s="12">
        <f t="shared" si="14"/>
        <v>2740</v>
      </c>
      <c r="AU84" s="88">
        <f>'TOD Demand Allocation'!I122</f>
        <v>213</v>
      </c>
    </row>
    <row r="85" spans="1:47" x14ac:dyDescent="0.35">
      <c r="A85" s="9">
        <v>2027</v>
      </c>
      <c r="B85" s="9">
        <v>6</v>
      </c>
      <c r="C85" s="10" t="str">
        <f t="shared" si="8"/>
        <v>202706</v>
      </c>
      <c r="D85" s="84">
        <f t="shared" si="9"/>
        <v>46539</v>
      </c>
      <c r="E85" s="12">
        <v>0</v>
      </c>
      <c r="F85" s="12">
        <v>16</v>
      </c>
      <c r="G85" s="12">
        <v>16</v>
      </c>
      <c r="H85" s="12">
        <v>275</v>
      </c>
      <c r="I85" s="12">
        <v>53</v>
      </c>
      <c r="J85" s="12">
        <v>328</v>
      </c>
      <c r="K85" s="12">
        <v>3424</v>
      </c>
      <c r="L85" s="12">
        <v>1169</v>
      </c>
      <c r="M85" s="12">
        <v>4593</v>
      </c>
      <c r="N85" s="12">
        <v>19</v>
      </c>
      <c r="O85" s="12">
        <v>24</v>
      </c>
      <c r="P85" s="12">
        <v>43</v>
      </c>
      <c r="Q85" s="12">
        <f t="shared" si="10"/>
        <v>4980</v>
      </c>
      <c r="R85" s="92"/>
      <c r="S85" s="12">
        <v>0</v>
      </c>
      <c r="T85" s="12">
        <v>0</v>
      </c>
      <c r="U85" s="12">
        <v>0</v>
      </c>
      <c r="V85" s="12">
        <v>95</v>
      </c>
      <c r="W85" s="12">
        <v>22</v>
      </c>
      <c r="X85" s="12">
        <v>117</v>
      </c>
      <c r="Y85" s="12">
        <v>1696</v>
      </c>
      <c r="Z85" s="12">
        <v>122</v>
      </c>
      <c r="AA85" s="12">
        <v>1818</v>
      </c>
      <c r="AB85" s="12">
        <v>2</v>
      </c>
      <c r="AC85" s="12">
        <v>2</v>
      </c>
      <c r="AD85" s="12">
        <v>4</v>
      </c>
      <c r="AE85" s="12">
        <f t="shared" si="11"/>
        <v>1939</v>
      </c>
      <c r="AF85" s="12">
        <f t="shared" si="12"/>
        <v>1939</v>
      </c>
      <c r="AG85" s="12">
        <v>0</v>
      </c>
      <c r="AH85" s="12">
        <v>16</v>
      </c>
      <c r="AI85" s="12">
        <v>16</v>
      </c>
      <c r="AJ85" s="12">
        <v>180</v>
      </c>
      <c r="AK85" s="12">
        <v>31</v>
      </c>
      <c r="AL85" s="12">
        <v>211</v>
      </c>
      <c r="AM85" s="12">
        <v>1728</v>
      </c>
      <c r="AN85" s="12">
        <v>1047</v>
      </c>
      <c r="AO85" s="12">
        <v>2775</v>
      </c>
      <c r="AP85" s="12">
        <v>17</v>
      </c>
      <c r="AQ85" s="12">
        <v>22</v>
      </c>
      <c r="AR85" s="12">
        <v>39</v>
      </c>
      <c r="AS85" s="12">
        <f t="shared" si="13"/>
        <v>3041</v>
      </c>
      <c r="AT85" s="12">
        <f t="shared" si="14"/>
        <v>3041</v>
      </c>
      <c r="AU85" s="88">
        <f>'TOD Demand Allocation'!I123</f>
        <v>217</v>
      </c>
    </row>
    <row r="86" spans="1:47" x14ac:dyDescent="0.35">
      <c r="A86" s="9">
        <v>2027</v>
      </c>
      <c r="B86" s="9">
        <v>7</v>
      </c>
      <c r="C86" s="10" t="str">
        <f t="shared" si="8"/>
        <v>202707</v>
      </c>
      <c r="D86" s="84">
        <f t="shared" si="9"/>
        <v>46569</v>
      </c>
      <c r="E86" s="12">
        <v>0</v>
      </c>
      <c r="F86" s="12">
        <v>19</v>
      </c>
      <c r="G86" s="12">
        <v>19</v>
      </c>
      <c r="H86" s="12">
        <v>345</v>
      </c>
      <c r="I86" s="12">
        <v>51</v>
      </c>
      <c r="J86" s="12">
        <v>396</v>
      </c>
      <c r="K86" s="12">
        <v>3432</v>
      </c>
      <c r="L86" s="12">
        <v>1370</v>
      </c>
      <c r="M86" s="12">
        <v>4802</v>
      </c>
      <c r="N86" s="12">
        <v>19</v>
      </c>
      <c r="O86" s="12">
        <v>21</v>
      </c>
      <c r="P86" s="12">
        <v>40</v>
      </c>
      <c r="Q86" s="12">
        <f t="shared" si="10"/>
        <v>5257</v>
      </c>
      <c r="R86" s="92"/>
      <c r="S86" s="12">
        <v>0</v>
      </c>
      <c r="T86" s="12">
        <v>0</v>
      </c>
      <c r="U86" s="12">
        <v>0</v>
      </c>
      <c r="V86" s="12">
        <v>142</v>
      </c>
      <c r="W86" s="12">
        <v>16</v>
      </c>
      <c r="X86" s="12">
        <v>158</v>
      </c>
      <c r="Y86" s="12">
        <v>1488</v>
      </c>
      <c r="Z86" s="12">
        <v>116</v>
      </c>
      <c r="AA86" s="12">
        <v>1604</v>
      </c>
      <c r="AB86" s="12">
        <v>0</v>
      </c>
      <c r="AC86" s="12">
        <v>0</v>
      </c>
      <c r="AD86" s="12">
        <v>0</v>
      </c>
      <c r="AE86" s="12">
        <f t="shared" si="11"/>
        <v>1762</v>
      </c>
      <c r="AF86" s="12">
        <f t="shared" si="12"/>
        <v>1762</v>
      </c>
      <c r="AG86" s="12">
        <v>0</v>
      </c>
      <c r="AH86" s="12">
        <v>19</v>
      </c>
      <c r="AI86" s="12">
        <v>19</v>
      </c>
      <c r="AJ86" s="12">
        <v>203</v>
      </c>
      <c r="AK86" s="12">
        <v>35</v>
      </c>
      <c r="AL86" s="12">
        <v>238</v>
      </c>
      <c r="AM86" s="12">
        <v>1944</v>
      </c>
      <c r="AN86" s="12">
        <v>1254</v>
      </c>
      <c r="AO86" s="12">
        <v>3198</v>
      </c>
      <c r="AP86" s="12">
        <v>19</v>
      </c>
      <c r="AQ86" s="12">
        <v>21</v>
      </c>
      <c r="AR86" s="12">
        <v>40</v>
      </c>
      <c r="AS86" s="12">
        <f t="shared" si="13"/>
        <v>3495</v>
      </c>
      <c r="AT86" s="12">
        <f t="shared" si="14"/>
        <v>3495</v>
      </c>
      <c r="AU86" s="88">
        <f>'TOD Demand Allocation'!I124</f>
        <v>239</v>
      </c>
    </row>
    <row r="87" spans="1:47" x14ac:dyDescent="0.35">
      <c r="A87" s="9">
        <v>2027</v>
      </c>
      <c r="B87" s="9">
        <v>8</v>
      </c>
      <c r="C87" s="10" t="str">
        <f t="shared" si="8"/>
        <v>202708</v>
      </c>
      <c r="D87" s="84">
        <f t="shared" si="9"/>
        <v>46600</v>
      </c>
      <c r="E87" s="12">
        <v>0</v>
      </c>
      <c r="F87" s="12">
        <v>19</v>
      </c>
      <c r="G87" s="12">
        <v>19</v>
      </c>
      <c r="H87" s="12">
        <v>366</v>
      </c>
      <c r="I87" s="12">
        <v>58</v>
      </c>
      <c r="J87" s="12">
        <v>424</v>
      </c>
      <c r="K87" s="12">
        <v>3455</v>
      </c>
      <c r="L87" s="12">
        <v>1426</v>
      </c>
      <c r="M87" s="12">
        <v>4881</v>
      </c>
      <c r="N87" s="12">
        <v>21</v>
      </c>
      <c r="O87" s="12">
        <v>22</v>
      </c>
      <c r="P87" s="12">
        <v>43</v>
      </c>
      <c r="Q87" s="12">
        <f t="shared" si="10"/>
        <v>5367</v>
      </c>
      <c r="R87" s="92"/>
      <c r="S87" s="12">
        <v>0</v>
      </c>
      <c r="T87" s="12">
        <v>0</v>
      </c>
      <c r="U87" s="12">
        <v>0</v>
      </c>
      <c r="V87" s="12">
        <v>164</v>
      </c>
      <c r="W87" s="12">
        <v>24</v>
      </c>
      <c r="X87" s="12">
        <v>188</v>
      </c>
      <c r="Y87" s="12">
        <v>1510</v>
      </c>
      <c r="Z87" s="12">
        <v>116</v>
      </c>
      <c r="AA87" s="12">
        <v>1626</v>
      </c>
      <c r="AB87" s="12">
        <v>2</v>
      </c>
      <c r="AC87" s="12">
        <v>0</v>
      </c>
      <c r="AD87" s="12">
        <v>2</v>
      </c>
      <c r="AE87" s="12">
        <f t="shared" si="11"/>
        <v>1816</v>
      </c>
      <c r="AF87" s="12">
        <f t="shared" si="12"/>
        <v>1816</v>
      </c>
      <c r="AG87" s="12">
        <v>0</v>
      </c>
      <c r="AH87" s="12">
        <v>19</v>
      </c>
      <c r="AI87" s="12">
        <v>19</v>
      </c>
      <c r="AJ87" s="12">
        <v>202</v>
      </c>
      <c r="AK87" s="12">
        <v>34</v>
      </c>
      <c r="AL87" s="12">
        <v>236</v>
      </c>
      <c r="AM87" s="12">
        <v>1945</v>
      </c>
      <c r="AN87" s="12">
        <v>1310</v>
      </c>
      <c r="AO87" s="12">
        <v>3255</v>
      </c>
      <c r="AP87" s="12">
        <v>19</v>
      </c>
      <c r="AQ87" s="12">
        <v>22</v>
      </c>
      <c r="AR87" s="12">
        <v>41</v>
      </c>
      <c r="AS87" s="12">
        <f t="shared" si="13"/>
        <v>3551</v>
      </c>
      <c r="AT87" s="12">
        <f t="shared" si="14"/>
        <v>3551</v>
      </c>
      <c r="AU87" s="88">
        <f>'TOD Demand Allocation'!I125</f>
        <v>241</v>
      </c>
    </row>
    <row r="88" spans="1:47" x14ac:dyDescent="0.35">
      <c r="A88" s="9">
        <v>2027</v>
      </c>
      <c r="B88" s="9">
        <v>9</v>
      </c>
      <c r="C88" s="10" t="str">
        <f t="shared" si="8"/>
        <v>202709</v>
      </c>
      <c r="D88" s="84">
        <f t="shared" si="9"/>
        <v>46631</v>
      </c>
      <c r="E88" s="12">
        <v>0</v>
      </c>
      <c r="F88" s="12">
        <v>18</v>
      </c>
      <c r="G88" s="12">
        <v>18</v>
      </c>
      <c r="H88" s="12">
        <v>353</v>
      </c>
      <c r="I88" s="12">
        <v>57</v>
      </c>
      <c r="J88" s="12">
        <v>410</v>
      </c>
      <c r="K88" s="12">
        <v>3358</v>
      </c>
      <c r="L88" s="12">
        <v>1381</v>
      </c>
      <c r="M88" s="12">
        <v>4739</v>
      </c>
      <c r="N88" s="12">
        <v>19</v>
      </c>
      <c r="O88" s="12">
        <v>19</v>
      </c>
      <c r="P88" s="12">
        <v>38</v>
      </c>
      <c r="Q88" s="12">
        <f t="shared" si="10"/>
        <v>5205</v>
      </c>
      <c r="R88" s="92"/>
      <c r="S88" s="12">
        <v>0</v>
      </c>
      <c r="T88" s="12">
        <v>0</v>
      </c>
      <c r="U88" s="12">
        <v>0</v>
      </c>
      <c r="V88" s="12">
        <v>147</v>
      </c>
      <c r="W88" s="12">
        <v>24</v>
      </c>
      <c r="X88" s="12">
        <v>171</v>
      </c>
      <c r="Y88" s="12">
        <v>1498</v>
      </c>
      <c r="Z88" s="12">
        <v>121</v>
      </c>
      <c r="AA88" s="12">
        <v>1619</v>
      </c>
      <c r="AB88" s="12">
        <v>0</v>
      </c>
      <c r="AC88" s="12">
        <v>0</v>
      </c>
      <c r="AD88" s="12">
        <v>0</v>
      </c>
      <c r="AE88" s="12">
        <f t="shared" si="11"/>
        <v>1790</v>
      </c>
      <c r="AF88" s="12">
        <f t="shared" si="12"/>
        <v>1790</v>
      </c>
      <c r="AG88" s="12">
        <v>0</v>
      </c>
      <c r="AH88" s="12">
        <v>18</v>
      </c>
      <c r="AI88" s="12">
        <v>18</v>
      </c>
      <c r="AJ88" s="12">
        <v>206</v>
      </c>
      <c r="AK88" s="12">
        <v>33</v>
      </c>
      <c r="AL88" s="12">
        <v>239</v>
      </c>
      <c r="AM88" s="12">
        <v>1860</v>
      </c>
      <c r="AN88" s="12">
        <v>1260</v>
      </c>
      <c r="AO88" s="12">
        <v>3120</v>
      </c>
      <c r="AP88" s="12">
        <v>19</v>
      </c>
      <c r="AQ88" s="12">
        <v>19</v>
      </c>
      <c r="AR88" s="12">
        <v>38</v>
      </c>
      <c r="AS88" s="12">
        <f t="shared" si="13"/>
        <v>3415</v>
      </c>
      <c r="AT88" s="12">
        <f t="shared" si="14"/>
        <v>3415</v>
      </c>
      <c r="AU88" s="88">
        <f>'TOD Demand Allocation'!I126</f>
        <v>227</v>
      </c>
    </row>
    <row r="89" spans="1:47" x14ac:dyDescent="0.35">
      <c r="A89" s="9">
        <v>2027</v>
      </c>
      <c r="B89" s="9">
        <v>10</v>
      </c>
      <c r="C89" s="10" t="str">
        <f t="shared" si="8"/>
        <v>202710</v>
      </c>
      <c r="D89" s="84">
        <f t="shared" si="9"/>
        <v>46661</v>
      </c>
      <c r="E89" s="12">
        <v>0</v>
      </c>
      <c r="F89" s="12">
        <v>18</v>
      </c>
      <c r="G89" s="12">
        <v>18</v>
      </c>
      <c r="H89" s="12">
        <v>292</v>
      </c>
      <c r="I89" s="12">
        <v>44</v>
      </c>
      <c r="J89" s="12">
        <v>336</v>
      </c>
      <c r="K89" s="12">
        <v>3279</v>
      </c>
      <c r="L89" s="12">
        <v>1126</v>
      </c>
      <c r="M89" s="12">
        <v>4405</v>
      </c>
      <c r="N89" s="12">
        <v>16</v>
      </c>
      <c r="O89" s="12">
        <v>18</v>
      </c>
      <c r="P89" s="12">
        <v>34</v>
      </c>
      <c r="Q89" s="12">
        <f t="shared" si="10"/>
        <v>4793</v>
      </c>
      <c r="R89" s="92"/>
      <c r="S89" s="12">
        <v>0</v>
      </c>
      <c r="T89" s="12">
        <v>0</v>
      </c>
      <c r="U89" s="12">
        <v>0</v>
      </c>
      <c r="V89" s="12">
        <v>116</v>
      </c>
      <c r="W89" s="12">
        <v>15</v>
      </c>
      <c r="X89" s="12">
        <v>131</v>
      </c>
      <c r="Y89" s="12">
        <v>1645</v>
      </c>
      <c r="Z89" s="12">
        <v>114</v>
      </c>
      <c r="AA89" s="12">
        <v>1759</v>
      </c>
      <c r="AB89" s="12">
        <v>0</v>
      </c>
      <c r="AC89" s="12">
        <v>0</v>
      </c>
      <c r="AD89" s="12">
        <v>0</v>
      </c>
      <c r="AE89" s="12">
        <f t="shared" si="11"/>
        <v>1890</v>
      </c>
      <c r="AF89" s="12">
        <f t="shared" si="12"/>
        <v>1890</v>
      </c>
      <c r="AG89" s="12">
        <v>0</v>
      </c>
      <c r="AH89" s="12">
        <v>18</v>
      </c>
      <c r="AI89" s="12">
        <v>18</v>
      </c>
      <c r="AJ89" s="12">
        <v>176</v>
      </c>
      <c r="AK89" s="12">
        <v>29</v>
      </c>
      <c r="AL89" s="12">
        <v>205</v>
      </c>
      <c r="AM89" s="12">
        <v>1634</v>
      </c>
      <c r="AN89" s="12">
        <v>1012</v>
      </c>
      <c r="AO89" s="12">
        <v>2646</v>
      </c>
      <c r="AP89" s="12">
        <v>16</v>
      </c>
      <c r="AQ89" s="12">
        <v>18</v>
      </c>
      <c r="AR89" s="12">
        <v>34</v>
      </c>
      <c r="AS89" s="12">
        <f t="shared" si="13"/>
        <v>2903</v>
      </c>
      <c r="AT89" s="12">
        <f t="shared" si="14"/>
        <v>2903</v>
      </c>
      <c r="AU89" s="88">
        <f>'TOD Demand Allocation'!I127</f>
        <v>187</v>
      </c>
    </row>
    <row r="90" spans="1:47" x14ac:dyDescent="0.35">
      <c r="A90" s="9">
        <v>2027</v>
      </c>
      <c r="B90" s="9">
        <v>11</v>
      </c>
      <c r="C90" s="10" t="str">
        <f t="shared" si="8"/>
        <v>202711</v>
      </c>
      <c r="D90" s="84">
        <f t="shared" si="9"/>
        <v>46692</v>
      </c>
      <c r="E90" s="12">
        <v>0</v>
      </c>
      <c r="F90" s="12">
        <v>16</v>
      </c>
      <c r="G90" s="12">
        <v>16</v>
      </c>
      <c r="H90" s="12">
        <v>225</v>
      </c>
      <c r="I90" s="12">
        <v>28</v>
      </c>
      <c r="J90" s="12">
        <v>253</v>
      </c>
      <c r="K90" s="12">
        <v>3125</v>
      </c>
      <c r="L90" s="12">
        <v>1068</v>
      </c>
      <c r="M90" s="12">
        <v>4193</v>
      </c>
      <c r="N90" s="12">
        <v>18</v>
      </c>
      <c r="O90" s="12">
        <v>24</v>
      </c>
      <c r="P90" s="12">
        <v>42</v>
      </c>
      <c r="Q90" s="12">
        <f t="shared" si="10"/>
        <v>4504</v>
      </c>
      <c r="R90" s="92"/>
      <c r="S90" s="12">
        <v>0</v>
      </c>
      <c r="T90" s="12">
        <v>0</v>
      </c>
      <c r="U90" s="12">
        <v>0</v>
      </c>
      <c r="V90" s="12">
        <v>73</v>
      </c>
      <c r="W90" s="12">
        <v>3</v>
      </c>
      <c r="X90" s="12">
        <v>76</v>
      </c>
      <c r="Y90" s="12">
        <v>1567</v>
      </c>
      <c r="Z90" s="12">
        <v>113</v>
      </c>
      <c r="AA90" s="12">
        <v>1680</v>
      </c>
      <c r="AB90" s="12">
        <v>0</v>
      </c>
      <c r="AC90" s="12">
        <v>0</v>
      </c>
      <c r="AD90" s="12">
        <v>0</v>
      </c>
      <c r="AE90" s="12">
        <f t="shared" si="11"/>
        <v>1756</v>
      </c>
      <c r="AF90" s="12">
        <f t="shared" si="12"/>
        <v>1756</v>
      </c>
      <c r="AG90" s="12">
        <v>0</v>
      </c>
      <c r="AH90" s="12">
        <v>16</v>
      </c>
      <c r="AI90" s="12">
        <v>16</v>
      </c>
      <c r="AJ90" s="12">
        <v>152</v>
      </c>
      <c r="AK90" s="12">
        <v>25</v>
      </c>
      <c r="AL90" s="12">
        <v>177</v>
      </c>
      <c r="AM90" s="12">
        <v>1558</v>
      </c>
      <c r="AN90" s="12">
        <v>955</v>
      </c>
      <c r="AO90" s="12">
        <v>2513</v>
      </c>
      <c r="AP90" s="12">
        <v>18</v>
      </c>
      <c r="AQ90" s="12">
        <v>24</v>
      </c>
      <c r="AR90" s="12">
        <v>42</v>
      </c>
      <c r="AS90" s="12">
        <f t="shared" si="13"/>
        <v>2748</v>
      </c>
      <c r="AT90" s="12">
        <f t="shared" si="14"/>
        <v>2748</v>
      </c>
      <c r="AU90" s="88">
        <f>'TOD Demand Allocation'!I128</f>
        <v>177</v>
      </c>
    </row>
    <row r="91" spans="1:47" x14ac:dyDescent="0.35">
      <c r="A91" s="9">
        <v>2027</v>
      </c>
      <c r="B91" s="9">
        <v>12</v>
      </c>
      <c r="C91" s="10" t="str">
        <f t="shared" si="8"/>
        <v>202712</v>
      </c>
      <c r="D91" s="84">
        <f t="shared" si="9"/>
        <v>46722</v>
      </c>
      <c r="E91" s="12">
        <v>0</v>
      </c>
      <c r="F91" s="12">
        <v>20</v>
      </c>
      <c r="G91" s="12">
        <v>20</v>
      </c>
      <c r="H91" s="12">
        <v>206</v>
      </c>
      <c r="I91" s="12">
        <v>37</v>
      </c>
      <c r="J91" s="12">
        <v>243</v>
      </c>
      <c r="K91" s="12">
        <v>2837</v>
      </c>
      <c r="L91" s="12">
        <v>1038</v>
      </c>
      <c r="M91" s="12">
        <v>3875</v>
      </c>
      <c r="N91" s="12">
        <v>34</v>
      </c>
      <c r="O91" s="12">
        <v>26</v>
      </c>
      <c r="P91" s="12">
        <v>60</v>
      </c>
      <c r="Q91" s="12">
        <f t="shared" si="10"/>
        <v>4198</v>
      </c>
      <c r="R91" s="92"/>
      <c r="S91" s="12">
        <v>0</v>
      </c>
      <c r="T91" s="12">
        <v>0</v>
      </c>
      <c r="U91" s="12">
        <v>0</v>
      </c>
      <c r="V91" s="12">
        <v>59</v>
      </c>
      <c r="W91" s="12">
        <v>12</v>
      </c>
      <c r="X91" s="12">
        <v>71</v>
      </c>
      <c r="Y91" s="12">
        <v>1351</v>
      </c>
      <c r="Z91" s="12">
        <v>94</v>
      </c>
      <c r="AA91" s="12">
        <v>1445</v>
      </c>
      <c r="AB91" s="12">
        <v>18</v>
      </c>
      <c r="AC91" s="12">
        <v>2</v>
      </c>
      <c r="AD91" s="12">
        <v>20</v>
      </c>
      <c r="AE91" s="12">
        <f t="shared" si="11"/>
        <v>1536</v>
      </c>
      <c r="AF91" s="12">
        <f t="shared" si="12"/>
        <v>1536</v>
      </c>
      <c r="AG91" s="12">
        <v>0</v>
      </c>
      <c r="AH91" s="12">
        <v>20</v>
      </c>
      <c r="AI91" s="12">
        <v>20</v>
      </c>
      <c r="AJ91" s="12">
        <v>147</v>
      </c>
      <c r="AK91" s="12">
        <v>25</v>
      </c>
      <c r="AL91" s="12">
        <v>172</v>
      </c>
      <c r="AM91" s="12">
        <v>1486</v>
      </c>
      <c r="AN91" s="12">
        <v>944</v>
      </c>
      <c r="AO91" s="12">
        <v>2430</v>
      </c>
      <c r="AP91" s="12">
        <v>16</v>
      </c>
      <c r="AQ91" s="12">
        <v>24</v>
      </c>
      <c r="AR91" s="12">
        <v>40</v>
      </c>
      <c r="AS91" s="12">
        <f t="shared" si="13"/>
        <v>2662</v>
      </c>
      <c r="AT91" s="12">
        <f t="shared" si="14"/>
        <v>2662</v>
      </c>
      <c r="AU91" s="88">
        <f>'TOD Demand Allocation'!I129</f>
        <v>208</v>
      </c>
    </row>
    <row r="95" spans="1:47" x14ac:dyDescent="0.35">
      <c r="A95" s="17">
        <v>2021</v>
      </c>
      <c r="E95" s="14">
        <f t="shared" ref="E95:Q95" si="15">SUM(E8:E19)</f>
        <v>3</v>
      </c>
      <c r="F95" s="14">
        <f t="shared" si="15"/>
        <v>162</v>
      </c>
      <c r="G95" s="14">
        <f t="shared" si="15"/>
        <v>165</v>
      </c>
      <c r="H95" s="14">
        <f t="shared" si="15"/>
        <v>2540</v>
      </c>
      <c r="I95" s="14">
        <f t="shared" si="15"/>
        <v>396</v>
      </c>
      <c r="J95" s="14">
        <f t="shared" si="15"/>
        <v>2936</v>
      </c>
      <c r="K95" s="14">
        <f t="shared" si="15"/>
        <v>31390</v>
      </c>
      <c r="L95" s="14">
        <f t="shared" si="15"/>
        <v>11152</v>
      </c>
      <c r="M95" s="14">
        <f t="shared" si="15"/>
        <v>42542</v>
      </c>
      <c r="N95" s="14">
        <f t="shared" si="15"/>
        <v>230</v>
      </c>
      <c r="O95" s="14">
        <f t="shared" si="15"/>
        <v>222</v>
      </c>
      <c r="P95" s="14">
        <f t="shared" si="15"/>
        <v>452</v>
      </c>
      <c r="Q95" s="14">
        <f t="shared" si="15"/>
        <v>46095</v>
      </c>
      <c r="S95" s="14">
        <f t="shared" ref="S95:AR95" si="16">SUM(S8:S19)</f>
        <v>0</v>
      </c>
      <c r="T95" s="14">
        <f t="shared" si="16"/>
        <v>0</v>
      </c>
      <c r="U95" s="14">
        <f t="shared" si="16"/>
        <v>0</v>
      </c>
      <c r="V95" s="14">
        <f t="shared" si="16"/>
        <v>968</v>
      </c>
      <c r="W95" s="14">
        <f t="shared" si="16"/>
        <v>124</v>
      </c>
      <c r="X95" s="14">
        <f t="shared" si="16"/>
        <v>1092</v>
      </c>
      <c r="Y95" s="14">
        <f t="shared" si="16"/>
        <v>15795</v>
      </c>
      <c r="Z95" s="14">
        <f t="shared" si="16"/>
        <v>1147</v>
      </c>
      <c r="AA95" s="14">
        <f t="shared" si="16"/>
        <v>16942</v>
      </c>
      <c r="AB95" s="14">
        <f t="shared" si="16"/>
        <v>72</v>
      </c>
      <c r="AC95" s="14">
        <f t="shared" si="16"/>
        <v>13</v>
      </c>
      <c r="AD95" s="14">
        <f t="shared" si="16"/>
        <v>85</v>
      </c>
      <c r="AE95" s="14">
        <f t="shared" si="16"/>
        <v>18119</v>
      </c>
      <c r="AF95" s="14">
        <f t="shared" si="16"/>
        <v>18119</v>
      </c>
      <c r="AG95" s="14">
        <f t="shared" si="16"/>
        <v>3</v>
      </c>
      <c r="AH95" s="14">
        <f t="shared" si="16"/>
        <v>162</v>
      </c>
      <c r="AI95" s="14">
        <f t="shared" si="16"/>
        <v>165</v>
      </c>
      <c r="AJ95" s="14">
        <f t="shared" si="16"/>
        <v>1572</v>
      </c>
      <c r="AK95" s="14">
        <f t="shared" si="16"/>
        <v>272</v>
      </c>
      <c r="AL95" s="14">
        <f t="shared" si="16"/>
        <v>1844</v>
      </c>
      <c r="AM95" s="14">
        <f t="shared" si="16"/>
        <v>15595</v>
      </c>
      <c r="AN95" s="14">
        <f t="shared" si="16"/>
        <v>10005</v>
      </c>
      <c r="AO95" s="14">
        <f t="shared" si="16"/>
        <v>25600</v>
      </c>
      <c r="AP95" s="14">
        <f t="shared" si="16"/>
        <v>158</v>
      </c>
      <c r="AQ95" s="14">
        <f t="shared" si="16"/>
        <v>209</v>
      </c>
      <c r="AR95" s="14">
        <f t="shared" si="16"/>
        <v>367</v>
      </c>
      <c r="AS95" s="14">
        <f>SUM(AS8:AS19)</f>
        <v>27976</v>
      </c>
      <c r="AT95" s="14">
        <f t="shared" ref="AT95" si="17">SUM(AT8:AT19)</f>
        <v>27976</v>
      </c>
    </row>
    <row r="96" spans="1:47" x14ac:dyDescent="0.35">
      <c r="A96" s="17">
        <v>2022</v>
      </c>
      <c r="E96" s="14">
        <f t="shared" ref="E96:Q96" si="18">SUM(E20:E31)</f>
        <v>2</v>
      </c>
      <c r="F96" s="14">
        <f t="shared" si="18"/>
        <v>223</v>
      </c>
      <c r="G96" s="14">
        <f t="shared" si="18"/>
        <v>225</v>
      </c>
      <c r="H96" s="14">
        <f t="shared" si="18"/>
        <v>3209</v>
      </c>
      <c r="I96" s="14">
        <f t="shared" si="18"/>
        <v>503</v>
      </c>
      <c r="J96" s="14">
        <f t="shared" si="18"/>
        <v>3712</v>
      </c>
      <c r="K96" s="14">
        <f t="shared" si="18"/>
        <v>42057</v>
      </c>
      <c r="L96" s="14">
        <f t="shared" si="18"/>
        <v>14256</v>
      </c>
      <c r="M96" s="14">
        <f t="shared" si="18"/>
        <v>56313</v>
      </c>
      <c r="N96" s="14">
        <f t="shared" si="18"/>
        <v>369</v>
      </c>
      <c r="O96" s="14">
        <f t="shared" si="18"/>
        <v>305</v>
      </c>
      <c r="P96" s="14">
        <f t="shared" si="18"/>
        <v>674</v>
      </c>
      <c r="Q96" s="14">
        <f t="shared" si="18"/>
        <v>60924</v>
      </c>
      <c r="S96" s="14">
        <f t="shared" ref="S96:AT96" si="19">SUM(S20:S31)</f>
        <v>0</v>
      </c>
      <c r="T96" s="14">
        <f t="shared" si="19"/>
        <v>0</v>
      </c>
      <c r="U96" s="14">
        <f t="shared" si="19"/>
        <v>0</v>
      </c>
      <c r="V96" s="14">
        <f t="shared" si="19"/>
        <v>1175</v>
      </c>
      <c r="W96" s="14">
        <f t="shared" si="19"/>
        <v>161</v>
      </c>
      <c r="X96" s="14">
        <f t="shared" si="19"/>
        <v>1336</v>
      </c>
      <c r="Y96" s="14">
        <f t="shared" si="19"/>
        <v>21817</v>
      </c>
      <c r="Z96" s="14">
        <f t="shared" si="19"/>
        <v>1530</v>
      </c>
      <c r="AA96" s="14">
        <f t="shared" si="19"/>
        <v>23347</v>
      </c>
      <c r="AB96" s="14">
        <f t="shared" si="19"/>
        <v>166</v>
      </c>
      <c r="AC96" s="14">
        <f t="shared" si="19"/>
        <v>40</v>
      </c>
      <c r="AD96" s="14">
        <f t="shared" si="19"/>
        <v>206</v>
      </c>
      <c r="AE96" s="14">
        <f t="shared" si="19"/>
        <v>24889</v>
      </c>
      <c r="AF96" s="14">
        <f t="shared" si="19"/>
        <v>24889</v>
      </c>
      <c r="AG96" s="14">
        <f t="shared" si="19"/>
        <v>2</v>
      </c>
      <c r="AH96" s="14">
        <f t="shared" si="19"/>
        <v>223</v>
      </c>
      <c r="AI96" s="14">
        <f t="shared" si="19"/>
        <v>225</v>
      </c>
      <c r="AJ96" s="14">
        <f t="shared" si="19"/>
        <v>2034</v>
      </c>
      <c r="AK96" s="14">
        <f t="shared" si="19"/>
        <v>342</v>
      </c>
      <c r="AL96" s="14">
        <f t="shared" si="19"/>
        <v>2376</v>
      </c>
      <c r="AM96" s="14">
        <f t="shared" si="19"/>
        <v>20240</v>
      </c>
      <c r="AN96" s="14">
        <f t="shared" si="19"/>
        <v>12726</v>
      </c>
      <c r="AO96" s="14">
        <f t="shared" si="19"/>
        <v>32966</v>
      </c>
      <c r="AP96" s="14">
        <f t="shared" si="19"/>
        <v>203</v>
      </c>
      <c r="AQ96" s="14">
        <f t="shared" si="19"/>
        <v>265</v>
      </c>
      <c r="AR96" s="14">
        <f t="shared" si="19"/>
        <v>468</v>
      </c>
      <c r="AS96" s="14">
        <f t="shared" si="19"/>
        <v>36035</v>
      </c>
      <c r="AT96" s="14">
        <f t="shared" si="19"/>
        <v>36035</v>
      </c>
    </row>
    <row r="97" spans="1:46" x14ac:dyDescent="0.35">
      <c r="A97" s="17">
        <v>2023</v>
      </c>
      <c r="E97" s="14">
        <f t="shared" ref="E97:Q97" si="20">SUM(E32:E43)</f>
        <v>2</v>
      </c>
      <c r="F97" s="14">
        <f t="shared" si="20"/>
        <v>225</v>
      </c>
      <c r="G97" s="14">
        <f t="shared" si="20"/>
        <v>227</v>
      </c>
      <c r="H97" s="14">
        <f t="shared" si="20"/>
        <v>3163</v>
      </c>
      <c r="I97" s="14">
        <f t="shared" si="20"/>
        <v>498</v>
      </c>
      <c r="J97" s="14">
        <f t="shared" si="20"/>
        <v>3661</v>
      </c>
      <c r="K97" s="14">
        <f t="shared" si="20"/>
        <v>41470</v>
      </c>
      <c r="L97" s="14">
        <f t="shared" si="20"/>
        <v>14203</v>
      </c>
      <c r="M97" s="14">
        <f t="shared" si="20"/>
        <v>55673</v>
      </c>
      <c r="N97" s="14">
        <f t="shared" si="20"/>
        <v>350</v>
      </c>
      <c r="O97" s="14">
        <f t="shared" si="20"/>
        <v>298</v>
      </c>
      <c r="P97" s="14">
        <f t="shared" si="20"/>
        <v>648</v>
      </c>
      <c r="Q97" s="14">
        <f t="shared" si="20"/>
        <v>60209</v>
      </c>
      <c r="S97" s="14">
        <f t="shared" ref="S97:AT97" si="21">SUM(S32:S43)</f>
        <v>0</v>
      </c>
      <c r="T97" s="14">
        <f t="shared" si="21"/>
        <v>0</v>
      </c>
      <c r="U97" s="14">
        <f t="shared" si="21"/>
        <v>0</v>
      </c>
      <c r="V97" s="14">
        <f t="shared" si="21"/>
        <v>1125</v>
      </c>
      <c r="W97" s="14">
        <f t="shared" si="21"/>
        <v>154</v>
      </c>
      <c r="X97" s="14">
        <f t="shared" si="21"/>
        <v>1279</v>
      </c>
      <c r="Y97" s="14">
        <f t="shared" si="21"/>
        <v>21253</v>
      </c>
      <c r="Z97" s="14">
        <f t="shared" si="21"/>
        <v>1485</v>
      </c>
      <c r="AA97" s="14">
        <f t="shared" si="21"/>
        <v>22738</v>
      </c>
      <c r="AB97" s="14">
        <f t="shared" si="21"/>
        <v>145</v>
      </c>
      <c r="AC97" s="14">
        <f t="shared" si="21"/>
        <v>33</v>
      </c>
      <c r="AD97" s="14">
        <f t="shared" si="21"/>
        <v>178</v>
      </c>
      <c r="AE97" s="14">
        <f t="shared" si="21"/>
        <v>24195</v>
      </c>
      <c r="AF97" s="14">
        <f t="shared" si="21"/>
        <v>24195</v>
      </c>
      <c r="AG97" s="14">
        <f t="shared" si="21"/>
        <v>2</v>
      </c>
      <c r="AH97" s="14">
        <f t="shared" si="21"/>
        <v>225</v>
      </c>
      <c r="AI97" s="14">
        <f t="shared" si="21"/>
        <v>227</v>
      </c>
      <c r="AJ97" s="14">
        <f t="shared" si="21"/>
        <v>2038</v>
      </c>
      <c r="AK97" s="14">
        <f t="shared" si="21"/>
        <v>344</v>
      </c>
      <c r="AL97" s="14">
        <f t="shared" si="21"/>
        <v>2382</v>
      </c>
      <c r="AM97" s="14">
        <f t="shared" si="21"/>
        <v>20217</v>
      </c>
      <c r="AN97" s="14">
        <f t="shared" si="21"/>
        <v>12718</v>
      </c>
      <c r="AO97" s="14">
        <f t="shared" si="21"/>
        <v>32935</v>
      </c>
      <c r="AP97" s="14">
        <f t="shared" si="21"/>
        <v>205</v>
      </c>
      <c r="AQ97" s="14">
        <f t="shared" si="21"/>
        <v>265</v>
      </c>
      <c r="AR97" s="14">
        <f t="shared" si="21"/>
        <v>470</v>
      </c>
      <c r="AS97" s="14">
        <f t="shared" si="21"/>
        <v>36014</v>
      </c>
      <c r="AT97" s="14">
        <f t="shared" si="21"/>
        <v>36014</v>
      </c>
    </row>
    <row r="98" spans="1:46" x14ac:dyDescent="0.35">
      <c r="A98" s="17">
        <v>2024</v>
      </c>
      <c r="E98" s="14">
        <f t="shared" ref="E98:Q98" si="22">SUM(E44:E55)</f>
        <v>2</v>
      </c>
      <c r="F98" s="14">
        <f t="shared" si="22"/>
        <v>222</v>
      </c>
      <c r="G98" s="14">
        <f t="shared" si="22"/>
        <v>224</v>
      </c>
      <c r="H98" s="14">
        <f t="shared" si="22"/>
        <v>3167</v>
      </c>
      <c r="I98" s="14">
        <f t="shared" si="22"/>
        <v>500</v>
      </c>
      <c r="J98" s="14">
        <f t="shared" si="22"/>
        <v>3667</v>
      </c>
      <c r="K98" s="14">
        <f t="shared" si="22"/>
        <v>40762</v>
      </c>
      <c r="L98" s="14">
        <f t="shared" si="22"/>
        <v>14098</v>
      </c>
      <c r="M98" s="14">
        <f t="shared" si="22"/>
        <v>54860</v>
      </c>
      <c r="N98" s="14">
        <f t="shared" si="22"/>
        <v>342</v>
      </c>
      <c r="O98" s="14">
        <f t="shared" si="22"/>
        <v>295</v>
      </c>
      <c r="P98" s="14">
        <f t="shared" si="22"/>
        <v>637</v>
      </c>
      <c r="Q98" s="14">
        <f t="shared" si="22"/>
        <v>59388</v>
      </c>
      <c r="S98" s="14">
        <f t="shared" ref="S98:AT98" si="23">SUM(S44:S55)</f>
        <v>0</v>
      </c>
      <c r="T98" s="14">
        <f t="shared" si="23"/>
        <v>0</v>
      </c>
      <c r="U98" s="14">
        <f t="shared" si="23"/>
        <v>0</v>
      </c>
      <c r="V98" s="14">
        <f t="shared" si="23"/>
        <v>1137</v>
      </c>
      <c r="W98" s="14">
        <f t="shared" si="23"/>
        <v>157</v>
      </c>
      <c r="X98" s="14">
        <f t="shared" si="23"/>
        <v>1294</v>
      </c>
      <c r="Y98" s="14">
        <f t="shared" si="23"/>
        <v>20697</v>
      </c>
      <c r="Z98" s="14">
        <f t="shared" si="23"/>
        <v>1446</v>
      </c>
      <c r="AA98" s="14">
        <f t="shared" si="23"/>
        <v>22143</v>
      </c>
      <c r="AB98" s="14">
        <f t="shared" si="23"/>
        <v>140</v>
      </c>
      <c r="AC98" s="14">
        <f t="shared" si="23"/>
        <v>33</v>
      </c>
      <c r="AD98" s="14">
        <f t="shared" si="23"/>
        <v>173</v>
      </c>
      <c r="AE98" s="14">
        <f t="shared" si="23"/>
        <v>23610</v>
      </c>
      <c r="AF98" s="14">
        <f t="shared" si="23"/>
        <v>23610</v>
      </c>
      <c r="AG98" s="14">
        <f t="shared" si="23"/>
        <v>2</v>
      </c>
      <c r="AH98" s="14">
        <f t="shared" si="23"/>
        <v>222</v>
      </c>
      <c r="AI98" s="14">
        <f t="shared" si="23"/>
        <v>224</v>
      </c>
      <c r="AJ98" s="14">
        <f t="shared" si="23"/>
        <v>2030</v>
      </c>
      <c r="AK98" s="14">
        <f t="shared" si="23"/>
        <v>343</v>
      </c>
      <c r="AL98" s="14">
        <f t="shared" si="23"/>
        <v>2373</v>
      </c>
      <c r="AM98" s="14">
        <f t="shared" si="23"/>
        <v>20065</v>
      </c>
      <c r="AN98" s="14">
        <f t="shared" si="23"/>
        <v>12652</v>
      </c>
      <c r="AO98" s="14">
        <f t="shared" si="23"/>
        <v>32717</v>
      </c>
      <c r="AP98" s="14">
        <f t="shared" si="23"/>
        <v>202</v>
      </c>
      <c r="AQ98" s="14">
        <f t="shared" si="23"/>
        <v>262</v>
      </c>
      <c r="AR98" s="14">
        <f t="shared" si="23"/>
        <v>464</v>
      </c>
      <c r="AS98" s="14">
        <f t="shared" si="23"/>
        <v>35778</v>
      </c>
      <c r="AT98" s="14">
        <f t="shared" si="23"/>
        <v>35778</v>
      </c>
    </row>
    <row r="99" spans="1:46" x14ac:dyDescent="0.35">
      <c r="A99" s="17">
        <v>2025</v>
      </c>
      <c r="E99" s="14">
        <f t="shared" ref="E99:Q99" si="24">SUM(E56:E67)</f>
        <v>2</v>
      </c>
      <c r="F99" s="14">
        <f t="shared" si="24"/>
        <v>224</v>
      </c>
      <c r="G99" s="14">
        <f t="shared" si="24"/>
        <v>226</v>
      </c>
      <c r="H99" s="14">
        <f t="shared" si="24"/>
        <v>3164</v>
      </c>
      <c r="I99" s="14">
        <f t="shared" si="24"/>
        <v>493</v>
      </c>
      <c r="J99" s="14">
        <f t="shared" si="24"/>
        <v>3657</v>
      </c>
      <c r="K99" s="14">
        <f t="shared" si="24"/>
        <v>39802</v>
      </c>
      <c r="L99" s="14">
        <f t="shared" si="24"/>
        <v>13868</v>
      </c>
      <c r="M99" s="14">
        <f t="shared" si="24"/>
        <v>53670</v>
      </c>
      <c r="N99" s="14">
        <f t="shared" si="24"/>
        <v>330</v>
      </c>
      <c r="O99" s="14">
        <f t="shared" si="24"/>
        <v>289</v>
      </c>
      <c r="P99" s="14">
        <f t="shared" si="24"/>
        <v>619</v>
      </c>
      <c r="Q99" s="14">
        <f t="shared" si="24"/>
        <v>58172</v>
      </c>
      <c r="S99" s="14">
        <f t="shared" ref="S99:AT99" si="25">SUM(S56:S67)</f>
        <v>0</v>
      </c>
      <c r="T99" s="14">
        <f t="shared" si="25"/>
        <v>0</v>
      </c>
      <c r="U99" s="14">
        <f t="shared" si="25"/>
        <v>0</v>
      </c>
      <c r="V99" s="14">
        <f t="shared" si="25"/>
        <v>1148</v>
      </c>
      <c r="W99" s="14">
        <f t="shared" si="25"/>
        <v>153</v>
      </c>
      <c r="X99" s="14">
        <f t="shared" si="25"/>
        <v>1301</v>
      </c>
      <c r="Y99" s="14">
        <f t="shared" si="25"/>
        <v>19945</v>
      </c>
      <c r="Z99" s="14">
        <f t="shared" si="25"/>
        <v>1378</v>
      </c>
      <c r="AA99" s="14">
        <f t="shared" si="25"/>
        <v>21323</v>
      </c>
      <c r="AB99" s="14">
        <f t="shared" si="25"/>
        <v>128</v>
      </c>
      <c r="AC99" s="14">
        <f t="shared" si="25"/>
        <v>30</v>
      </c>
      <c r="AD99" s="14">
        <f t="shared" si="25"/>
        <v>158</v>
      </c>
      <c r="AE99" s="14">
        <f t="shared" si="25"/>
        <v>22782</v>
      </c>
      <c r="AF99" s="14">
        <f t="shared" si="25"/>
        <v>22782</v>
      </c>
      <c r="AG99" s="14">
        <f t="shared" si="25"/>
        <v>2</v>
      </c>
      <c r="AH99" s="14">
        <f t="shared" si="25"/>
        <v>224</v>
      </c>
      <c r="AI99" s="14">
        <f t="shared" si="25"/>
        <v>226</v>
      </c>
      <c r="AJ99" s="14">
        <f t="shared" si="25"/>
        <v>2016</v>
      </c>
      <c r="AK99" s="14">
        <f t="shared" si="25"/>
        <v>340</v>
      </c>
      <c r="AL99" s="14">
        <f t="shared" si="25"/>
        <v>2356</v>
      </c>
      <c r="AM99" s="14">
        <f t="shared" si="25"/>
        <v>19857</v>
      </c>
      <c r="AN99" s="14">
        <f t="shared" si="25"/>
        <v>12490</v>
      </c>
      <c r="AO99" s="14">
        <f t="shared" si="25"/>
        <v>32347</v>
      </c>
      <c r="AP99" s="14">
        <f t="shared" si="25"/>
        <v>202</v>
      </c>
      <c r="AQ99" s="14">
        <f t="shared" si="25"/>
        <v>259</v>
      </c>
      <c r="AR99" s="14">
        <f t="shared" si="25"/>
        <v>461</v>
      </c>
      <c r="AS99" s="14">
        <f t="shared" si="25"/>
        <v>35390</v>
      </c>
      <c r="AT99" s="14">
        <f t="shared" si="25"/>
        <v>35390</v>
      </c>
    </row>
    <row r="100" spans="1:46" x14ac:dyDescent="0.35">
      <c r="A100" s="17">
        <v>2026</v>
      </c>
      <c r="E100" s="14">
        <f t="shared" ref="E100:Q100" si="26">SUM(E68:E79)</f>
        <v>2</v>
      </c>
      <c r="F100" s="14">
        <f t="shared" si="26"/>
        <v>224</v>
      </c>
      <c r="G100" s="14">
        <f t="shared" si="26"/>
        <v>226</v>
      </c>
      <c r="H100" s="14">
        <f t="shared" si="26"/>
        <v>3161</v>
      </c>
      <c r="I100" s="14">
        <f t="shared" si="26"/>
        <v>501</v>
      </c>
      <c r="J100" s="14">
        <f t="shared" si="26"/>
        <v>3662</v>
      </c>
      <c r="K100" s="14">
        <f t="shared" si="26"/>
        <v>38879</v>
      </c>
      <c r="L100" s="14">
        <f t="shared" si="26"/>
        <v>13766</v>
      </c>
      <c r="M100" s="14">
        <f t="shared" si="26"/>
        <v>52645</v>
      </c>
      <c r="N100" s="14">
        <f t="shared" si="26"/>
        <v>326</v>
      </c>
      <c r="O100" s="14">
        <f t="shared" si="26"/>
        <v>289</v>
      </c>
      <c r="P100" s="14">
        <f t="shared" si="26"/>
        <v>615</v>
      </c>
      <c r="Q100" s="14">
        <f t="shared" si="26"/>
        <v>57148</v>
      </c>
      <c r="S100" s="14">
        <f t="shared" ref="S100:AT100" si="27">SUM(S68:S79)</f>
        <v>0</v>
      </c>
      <c r="T100" s="14">
        <f t="shared" si="27"/>
        <v>0</v>
      </c>
      <c r="U100" s="14">
        <f t="shared" si="27"/>
        <v>0</v>
      </c>
      <c r="V100" s="14">
        <f t="shared" si="27"/>
        <v>1146</v>
      </c>
      <c r="W100" s="14">
        <f t="shared" si="27"/>
        <v>163</v>
      </c>
      <c r="X100" s="14">
        <f t="shared" si="27"/>
        <v>1309</v>
      </c>
      <c r="Y100" s="14">
        <f t="shared" si="27"/>
        <v>19080</v>
      </c>
      <c r="Z100" s="14">
        <f t="shared" si="27"/>
        <v>1308</v>
      </c>
      <c r="AA100" s="14">
        <f t="shared" si="27"/>
        <v>20388</v>
      </c>
      <c r="AB100" s="14">
        <f t="shared" si="27"/>
        <v>123</v>
      </c>
      <c r="AC100" s="14">
        <f t="shared" si="27"/>
        <v>31</v>
      </c>
      <c r="AD100" s="14">
        <f t="shared" si="27"/>
        <v>154</v>
      </c>
      <c r="AE100" s="14">
        <f t="shared" si="27"/>
        <v>21851</v>
      </c>
      <c r="AF100" s="14">
        <f t="shared" si="27"/>
        <v>21851</v>
      </c>
      <c r="AG100" s="14">
        <f t="shared" si="27"/>
        <v>2</v>
      </c>
      <c r="AH100" s="14">
        <f t="shared" si="27"/>
        <v>224</v>
      </c>
      <c r="AI100" s="14">
        <f t="shared" si="27"/>
        <v>226</v>
      </c>
      <c r="AJ100" s="14">
        <f t="shared" si="27"/>
        <v>2015</v>
      </c>
      <c r="AK100" s="14">
        <f t="shared" si="27"/>
        <v>338</v>
      </c>
      <c r="AL100" s="14">
        <f t="shared" si="27"/>
        <v>2353</v>
      </c>
      <c r="AM100" s="14">
        <f t="shared" si="27"/>
        <v>19799</v>
      </c>
      <c r="AN100" s="14">
        <f t="shared" si="27"/>
        <v>12458</v>
      </c>
      <c r="AO100" s="14">
        <f t="shared" si="27"/>
        <v>32257</v>
      </c>
      <c r="AP100" s="14">
        <f t="shared" si="27"/>
        <v>203</v>
      </c>
      <c r="AQ100" s="14">
        <f t="shared" si="27"/>
        <v>258</v>
      </c>
      <c r="AR100" s="14">
        <f t="shared" si="27"/>
        <v>461</v>
      </c>
      <c r="AS100" s="14">
        <f t="shared" si="27"/>
        <v>35297</v>
      </c>
      <c r="AT100" s="14">
        <f t="shared" si="27"/>
        <v>35297</v>
      </c>
    </row>
    <row r="101" spans="1:46" x14ac:dyDescent="0.35">
      <c r="A101" s="17">
        <v>2027</v>
      </c>
      <c r="E101" s="14">
        <f t="shared" ref="E101:Q101" si="28">SUM(E80:E91)</f>
        <v>2</v>
      </c>
      <c r="F101" s="14">
        <f t="shared" si="28"/>
        <v>226</v>
      </c>
      <c r="G101" s="14">
        <f t="shared" si="28"/>
        <v>228</v>
      </c>
      <c r="H101" s="14">
        <f t="shared" si="28"/>
        <v>3106</v>
      </c>
      <c r="I101" s="14">
        <f t="shared" si="28"/>
        <v>504</v>
      </c>
      <c r="J101" s="14">
        <f t="shared" si="28"/>
        <v>3610</v>
      </c>
      <c r="K101" s="14">
        <f t="shared" si="28"/>
        <v>37772</v>
      </c>
      <c r="L101" s="14">
        <f t="shared" si="28"/>
        <v>13756</v>
      </c>
      <c r="M101" s="14">
        <f t="shared" si="28"/>
        <v>51528</v>
      </c>
      <c r="N101" s="14">
        <f t="shared" si="28"/>
        <v>323</v>
      </c>
      <c r="O101" s="14">
        <f t="shared" si="28"/>
        <v>283</v>
      </c>
      <c r="P101" s="14">
        <f t="shared" si="28"/>
        <v>606</v>
      </c>
      <c r="Q101" s="14">
        <f t="shared" si="28"/>
        <v>55972</v>
      </c>
      <c r="S101" s="14">
        <f t="shared" ref="S101:AT101" si="29">SUM(S80:S91)</f>
        <v>0</v>
      </c>
      <c r="T101" s="14">
        <f t="shared" si="29"/>
        <v>0</v>
      </c>
      <c r="U101" s="14">
        <f t="shared" si="29"/>
        <v>0</v>
      </c>
      <c r="V101" s="14">
        <f t="shared" si="29"/>
        <v>1085</v>
      </c>
      <c r="W101" s="14">
        <f t="shared" si="29"/>
        <v>165</v>
      </c>
      <c r="X101" s="14">
        <f t="shared" si="29"/>
        <v>1250</v>
      </c>
      <c r="Y101" s="14">
        <f t="shared" si="29"/>
        <v>17893</v>
      </c>
      <c r="Z101" s="14">
        <f t="shared" si="29"/>
        <v>1217</v>
      </c>
      <c r="AA101" s="14">
        <f t="shared" si="29"/>
        <v>19110</v>
      </c>
      <c r="AB101" s="14">
        <f t="shared" si="29"/>
        <v>118</v>
      </c>
      <c r="AC101" s="14">
        <f t="shared" si="29"/>
        <v>27</v>
      </c>
      <c r="AD101" s="14">
        <f t="shared" si="29"/>
        <v>145</v>
      </c>
      <c r="AE101" s="14">
        <f t="shared" si="29"/>
        <v>20505</v>
      </c>
      <c r="AF101" s="14">
        <f t="shared" si="29"/>
        <v>20505</v>
      </c>
      <c r="AG101" s="14">
        <f t="shared" si="29"/>
        <v>2</v>
      </c>
      <c r="AH101" s="14">
        <f t="shared" si="29"/>
        <v>226</v>
      </c>
      <c r="AI101" s="14">
        <f t="shared" si="29"/>
        <v>228</v>
      </c>
      <c r="AJ101" s="14">
        <f t="shared" si="29"/>
        <v>2021</v>
      </c>
      <c r="AK101" s="14">
        <f t="shared" si="29"/>
        <v>339</v>
      </c>
      <c r="AL101" s="14">
        <f t="shared" si="29"/>
        <v>2360</v>
      </c>
      <c r="AM101" s="14">
        <f t="shared" si="29"/>
        <v>19879</v>
      </c>
      <c r="AN101" s="14">
        <f t="shared" si="29"/>
        <v>12539</v>
      </c>
      <c r="AO101" s="14">
        <f t="shared" si="29"/>
        <v>32418</v>
      </c>
      <c r="AP101" s="14">
        <f t="shared" si="29"/>
        <v>205</v>
      </c>
      <c r="AQ101" s="14">
        <f t="shared" si="29"/>
        <v>256</v>
      </c>
      <c r="AR101" s="14">
        <f t="shared" si="29"/>
        <v>461</v>
      </c>
      <c r="AS101" s="14">
        <f t="shared" si="29"/>
        <v>35467</v>
      </c>
      <c r="AT101" s="14">
        <f t="shared" si="29"/>
        <v>35467</v>
      </c>
    </row>
    <row r="104" spans="1:46" x14ac:dyDescent="0.35">
      <c r="K104" s="14"/>
      <c r="L104" s="14"/>
      <c r="M104" s="14"/>
    </row>
    <row r="105" spans="1:46" x14ac:dyDescent="0.35">
      <c r="K105" s="14"/>
      <c r="L105" s="14"/>
      <c r="M105" s="14"/>
    </row>
    <row r="106" spans="1:46" x14ac:dyDescent="0.35">
      <c r="K106" s="14"/>
      <c r="L106" s="14"/>
      <c r="M106" s="14"/>
    </row>
  </sheetData>
  <mergeCells count="6">
    <mergeCell ref="E5:Q5"/>
    <mergeCell ref="S5:AE5"/>
    <mergeCell ref="AG5:AS5"/>
    <mergeCell ref="E6:Q6"/>
    <mergeCell ref="S6:AE6"/>
    <mergeCell ref="AG6:AS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69285-8D7C-481C-A19C-00C50D5C3D79}">
  <sheetPr>
    <tabColor theme="5" tint="0.39997558519241921"/>
  </sheetPr>
  <dimension ref="A1:AH139"/>
  <sheetViews>
    <sheetView workbookViewId="0">
      <pane xSplit="4" ySplit="9" topLeftCell="E63" activePane="bottomRight" state="frozen"/>
      <selection activeCell="Q8" sqref="Q8"/>
      <selection pane="topRight" activeCell="Q8" sqref="Q8"/>
      <selection pane="bottomLeft" activeCell="Q8" sqref="Q8"/>
      <selection pane="bottomRight" activeCell="A63" sqref="A63:XFD63"/>
    </sheetView>
  </sheetViews>
  <sheetFormatPr defaultRowHeight="14.5" x14ac:dyDescent="0.35"/>
  <cols>
    <col min="5" max="5" width="9.7265625" bestFit="1" customWidth="1"/>
    <col min="15" max="15" width="9.1796875" customWidth="1"/>
    <col min="18" max="18" width="9.1796875" customWidth="1"/>
  </cols>
  <sheetData>
    <row r="1" spans="1:34" x14ac:dyDescent="0.35">
      <c r="A1" s="1" t="s">
        <v>0</v>
      </c>
    </row>
    <row r="2" spans="1:34" x14ac:dyDescent="0.35">
      <c r="A2" s="2" t="s">
        <v>113</v>
      </c>
      <c r="C2" s="2"/>
      <c r="D2" s="2"/>
    </row>
    <row r="3" spans="1:34" x14ac:dyDescent="0.35">
      <c r="A3" s="2" t="s">
        <v>57</v>
      </c>
      <c r="C3" s="2"/>
      <c r="D3" s="2"/>
    </row>
    <row r="4" spans="1:34" x14ac:dyDescent="0.35">
      <c r="A4" s="102" t="s">
        <v>40</v>
      </c>
      <c r="B4" s="102"/>
      <c r="C4" s="102"/>
      <c r="D4" s="102"/>
      <c r="E4" s="102"/>
      <c r="F4" s="102"/>
      <c r="G4" s="102"/>
    </row>
    <row r="5" spans="1:34" x14ac:dyDescent="0.35">
      <c r="A5" s="2"/>
      <c r="C5" s="2"/>
      <c r="D5" s="2"/>
    </row>
    <row r="6" spans="1:34" x14ac:dyDescent="0.35">
      <c r="A6" s="24"/>
      <c r="B6" s="2"/>
      <c r="C6" s="2"/>
      <c r="D6" s="2"/>
      <c r="F6" s="96" t="s">
        <v>2</v>
      </c>
      <c r="G6" s="97"/>
      <c r="H6" s="97"/>
      <c r="I6" s="97"/>
      <c r="J6" s="97"/>
      <c r="K6" s="98"/>
      <c r="M6" s="96" t="s">
        <v>3</v>
      </c>
      <c r="N6" s="97"/>
      <c r="O6" s="97"/>
      <c r="P6" s="97"/>
      <c r="Q6" s="97"/>
      <c r="R6" s="98"/>
      <c r="T6" s="96" t="s">
        <v>5</v>
      </c>
      <c r="U6" s="97"/>
      <c r="V6" s="97"/>
      <c r="W6" s="97"/>
      <c r="X6" s="97"/>
      <c r="Y6" s="98"/>
    </row>
    <row r="7" spans="1:34" x14ac:dyDescent="0.35">
      <c r="C7" s="4"/>
      <c r="D7" s="4"/>
      <c r="F7" s="96" t="s">
        <v>58</v>
      </c>
      <c r="G7" s="97"/>
      <c r="H7" s="97"/>
      <c r="I7" s="97"/>
      <c r="J7" s="97"/>
      <c r="K7" s="98"/>
      <c r="M7" s="96" t="str">
        <f>F7</f>
        <v>Billable Demand (MW)</v>
      </c>
      <c r="N7" s="97"/>
      <c r="O7" s="97"/>
      <c r="P7" s="97"/>
      <c r="Q7" s="97"/>
      <c r="R7" s="98"/>
      <c r="T7" s="96" t="str">
        <f>F7</f>
        <v>Billable Demand (MW)</v>
      </c>
      <c r="U7" s="97"/>
      <c r="V7" s="97"/>
      <c r="W7" s="97"/>
      <c r="X7" s="97"/>
      <c r="Y7" s="98"/>
      <c r="AA7" s="96" t="s">
        <v>42</v>
      </c>
      <c r="AB7" s="97"/>
      <c r="AC7" s="97"/>
      <c r="AD7" s="97"/>
      <c r="AE7" s="98"/>
    </row>
    <row r="8" spans="1:34" x14ac:dyDescent="0.35">
      <c r="C8" s="5" t="s">
        <v>9</v>
      </c>
      <c r="D8" s="5" t="s">
        <v>43</v>
      </c>
      <c r="F8" s="96" t="s">
        <v>25</v>
      </c>
      <c r="G8" s="97"/>
      <c r="H8" s="98"/>
      <c r="I8" s="96" t="s">
        <v>28</v>
      </c>
      <c r="J8" s="97"/>
      <c r="K8" s="98"/>
      <c r="M8" s="96" t="s">
        <v>25</v>
      </c>
      <c r="N8" s="97"/>
      <c r="O8" s="98"/>
      <c r="P8" s="96" t="s">
        <v>28</v>
      </c>
      <c r="Q8" s="97"/>
      <c r="R8" s="98"/>
      <c r="T8" s="96" t="s">
        <v>25</v>
      </c>
      <c r="U8" s="97"/>
      <c r="V8" s="98"/>
      <c r="W8" s="96" t="s">
        <v>28</v>
      </c>
      <c r="X8" s="97"/>
      <c r="Y8" s="98"/>
      <c r="AA8" s="99" t="s">
        <v>44</v>
      </c>
      <c r="AB8" s="101"/>
      <c r="AD8" s="99" t="s">
        <v>45</v>
      </c>
      <c r="AE8" s="101"/>
    </row>
    <row r="9" spans="1:34" s="7" customFormat="1" x14ac:dyDescent="0.35">
      <c r="A9" s="6" t="s">
        <v>15</v>
      </c>
      <c r="B9" s="6" t="s">
        <v>9</v>
      </c>
      <c r="C9" s="6" t="s">
        <v>16</v>
      </c>
      <c r="D9" s="6" t="s">
        <v>46</v>
      </c>
      <c r="F9" s="6" t="s">
        <v>47</v>
      </c>
      <c r="G9" s="6" t="s">
        <v>48</v>
      </c>
      <c r="H9" s="6" t="s">
        <v>49</v>
      </c>
      <c r="I9" s="6" t="s">
        <v>47</v>
      </c>
      <c r="J9" s="6" t="s">
        <v>48</v>
      </c>
      <c r="K9" s="6" t="s">
        <v>49</v>
      </c>
      <c r="M9" s="6" t="s">
        <v>47</v>
      </c>
      <c r="N9" s="6" t="s">
        <v>48</v>
      </c>
      <c r="O9" s="6" t="s">
        <v>49</v>
      </c>
      <c r="P9" s="6" t="s">
        <v>47</v>
      </c>
      <c r="Q9" s="6" t="s">
        <v>48</v>
      </c>
      <c r="R9" s="6" t="s">
        <v>49</v>
      </c>
      <c r="S9" s="6"/>
      <c r="T9" s="6" t="s">
        <v>47</v>
      </c>
      <c r="U9" s="6" t="s">
        <v>48</v>
      </c>
      <c r="V9" s="6" t="s">
        <v>49</v>
      </c>
      <c r="W9" s="6" t="s">
        <v>47</v>
      </c>
      <c r="X9" s="6" t="s">
        <v>48</v>
      </c>
      <c r="Y9" s="6" t="s">
        <v>49</v>
      </c>
      <c r="Z9" s="6"/>
      <c r="AA9" s="6" t="s">
        <v>25</v>
      </c>
      <c r="AB9" s="6" t="s">
        <v>28</v>
      </c>
      <c r="AC9" s="6"/>
      <c r="AD9" s="6" t="s">
        <v>25</v>
      </c>
      <c r="AE9" s="6" t="s">
        <v>28</v>
      </c>
      <c r="AF9" s="6"/>
      <c r="AG9" s="6"/>
      <c r="AH9" s="6"/>
    </row>
    <row r="10" spans="1:34" x14ac:dyDescent="0.35">
      <c r="A10" s="17">
        <v>2018</v>
      </c>
      <c r="B10" s="17">
        <v>1</v>
      </c>
      <c r="C10" s="18" t="str">
        <f>CONCATENATE(A10,IF(B10&lt;10,0,""),B10)</f>
        <v>201801</v>
      </c>
      <c r="D10" s="25">
        <v>32.08</v>
      </c>
      <c r="F10" s="5"/>
      <c r="G10" s="5"/>
      <c r="H10" s="5"/>
      <c r="I10" s="5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26">
        <v>0.55969000000000002</v>
      </c>
      <c r="AB10" s="26">
        <v>0.19447999999999999</v>
      </c>
      <c r="AC10" s="5"/>
      <c r="AD10" s="26">
        <v>0.68613999999999997</v>
      </c>
      <c r="AE10" s="26">
        <v>0.27995999999999999</v>
      </c>
      <c r="AF10" s="5"/>
      <c r="AG10" s="5"/>
      <c r="AH10" s="5"/>
    </row>
    <row r="11" spans="1:34" x14ac:dyDescent="0.35">
      <c r="A11" s="17">
        <v>2018</v>
      </c>
      <c r="B11" s="17">
        <v>2</v>
      </c>
      <c r="C11" s="18" t="str">
        <f t="shared" ref="C11:C74" si="0">CONCATENATE(A11,IF(B11&lt;10,0,""),B11)</f>
        <v>201802</v>
      </c>
      <c r="D11" s="25">
        <v>30.52</v>
      </c>
      <c r="F11" s="5"/>
      <c r="G11" s="5"/>
      <c r="H11" s="5"/>
      <c r="I11" s="5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26">
        <v>0.57833999999999997</v>
      </c>
      <c r="AB11" s="26">
        <v>0.18043000000000001</v>
      </c>
      <c r="AC11" s="5"/>
      <c r="AD11" s="26">
        <v>0.74299000000000004</v>
      </c>
      <c r="AE11" s="26">
        <v>0.22864000000000001</v>
      </c>
      <c r="AF11" s="5"/>
      <c r="AG11" s="5"/>
      <c r="AH11" s="5"/>
    </row>
    <row r="12" spans="1:34" x14ac:dyDescent="0.35">
      <c r="A12" s="17">
        <v>2018</v>
      </c>
      <c r="B12" s="17">
        <v>3</v>
      </c>
      <c r="C12" s="18" t="str">
        <f t="shared" si="0"/>
        <v>201803</v>
      </c>
      <c r="D12" s="25">
        <v>30.33</v>
      </c>
      <c r="F12" s="5"/>
      <c r="G12" s="5"/>
      <c r="H12" s="5"/>
      <c r="I12" s="5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26">
        <v>0.56279000000000001</v>
      </c>
      <c r="AB12" s="26">
        <v>0.16718</v>
      </c>
      <c r="AC12" s="5"/>
      <c r="AD12" s="26">
        <v>0.73407999999999995</v>
      </c>
      <c r="AE12" s="26">
        <v>0.28128999999999998</v>
      </c>
      <c r="AF12" s="5"/>
      <c r="AG12" s="5"/>
      <c r="AH12" s="5"/>
    </row>
    <row r="13" spans="1:34" x14ac:dyDescent="0.35">
      <c r="A13" s="17">
        <v>2018</v>
      </c>
      <c r="B13" s="17">
        <v>4</v>
      </c>
      <c r="C13" s="18" t="str">
        <f t="shared" si="0"/>
        <v>201804</v>
      </c>
      <c r="D13" s="25">
        <v>29.38</v>
      </c>
      <c r="F13" s="5"/>
      <c r="G13" s="5"/>
      <c r="H13" s="5"/>
      <c r="I13" s="5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26">
        <v>0.58370999999999995</v>
      </c>
      <c r="AB13" s="26">
        <v>0.19076000000000001</v>
      </c>
      <c r="AC13" s="5"/>
      <c r="AD13" s="26">
        <v>0.70040999999999998</v>
      </c>
      <c r="AE13" s="26">
        <v>0.26694000000000001</v>
      </c>
      <c r="AF13" s="5"/>
      <c r="AG13" s="5"/>
      <c r="AH13" s="5"/>
    </row>
    <row r="14" spans="1:34" x14ac:dyDescent="0.35">
      <c r="A14" s="17">
        <v>2018</v>
      </c>
      <c r="B14" s="17">
        <v>5</v>
      </c>
      <c r="C14" s="18" t="str">
        <f t="shared" si="0"/>
        <v>201805</v>
      </c>
      <c r="D14" s="25">
        <v>29.52</v>
      </c>
      <c r="F14" s="5"/>
      <c r="G14" s="5"/>
      <c r="H14" s="5"/>
      <c r="I14" s="5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26">
        <v>0.54678000000000004</v>
      </c>
      <c r="AB14" s="26">
        <v>0.17682999999999999</v>
      </c>
      <c r="AC14" s="5"/>
      <c r="AD14" s="26">
        <v>0.66393999999999997</v>
      </c>
      <c r="AE14" s="27">
        <v>0.23793</v>
      </c>
      <c r="AF14" s="5"/>
      <c r="AG14" s="5"/>
      <c r="AH14" s="5"/>
    </row>
    <row r="15" spans="1:34" x14ac:dyDescent="0.35">
      <c r="A15" s="17">
        <v>2018</v>
      </c>
      <c r="B15" s="17">
        <v>6</v>
      </c>
      <c r="C15" s="18" t="str">
        <f t="shared" si="0"/>
        <v>201806</v>
      </c>
      <c r="D15" s="25">
        <v>30.62</v>
      </c>
      <c r="F15" s="5"/>
      <c r="G15" s="5"/>
      <c r="H15" s="5"/>
      <c r="I15" s="5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26">
        <v>0.58289999999999997</v>
      </c>
      <c r="AB15" s="26">
        <v>0.17002999999999999</v>
      </c>
      <c r="AC15" s="5"/>
      <c r="AD15" s="26">
        <v>0.40826000000000001</v>
      </c>
      <c r="AE15" s="26">
        <v>0.28910000000000002</v>
      </c>
      <c r="AF15" s="5"/>
      <c r="AG15" s="5"/>
      <c r="AH15" s="5"/>
    </row>
    <row r="16" spans="1:34" x14ac:dyDescent="0.35">
      <c r="A16" s="17">
        <v>2018</v>
      </c>
      <c r="B16" s="17">
        <v>7</v>
      </c>
      <c r="C16" s="18" t="str">
        <f t="shared" si="0"/>
        <v>201807</v>
      </c>
      <c r="D16" s="25">
        <v>30.76</v>
      </c>
      <c r="F16" s="5"/>
      <c r="G16" s="5"/>
      <c r="H16" s="5"/>
      <c r="I16" s="5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26">
        <v>0.50014999999999998</v>
      </c>
      <c r="AB16" s="26">
        <v>0.16367999999999999</v>
      </c>
      <c r="AC16" s="5"/>
      <c r="AD16" s="26">
        <v>0.33926000000000001</v>
      </c>
      <c r="AE16" s="26">
        <v>0.27109</v>
      </c>
      <c r="AF16" s="5"/>
      <c r="AG16" s="5"/>
      <c r="AH16" s="5"/>
    </row>
    <row r="17" spans="1:34" x14ac:dyDescent="0.35">
      <c r="A17" s="17">
        <v>2018</v>
      </c>
      <c r="B17" s="17">
        <v>8</v>
      </c>
      <c r="C17" s="18" t="str">
        <f t="shared" si="0"/>
        <v>201808</v>
      </c>
      <c r="D17" s="25">
        <v>29.48</v>
      </c>
      <c r="F17" s="5"/>
      <c r="G17" s="5"/>
      <c r="H17" s="5"/>
      <c r="I17" s="5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26">
        <v>0.51736000000000004</v>
      </c>
      <c r="AB17" s="26">
        <v>0.14643999999999999</v>
      </c>
      <c r="AC17" s="5"/>
      <c r="AD17" s="26">
        <v>0.30671999999999999</v>
      </c>
      <c r="AE17" s="26">
        <v>0.30115999999999998</v>
      </c>
      <c r="AF17" s="5"/>
      <c r="AG17" s="5"/>
      <c r="AH17" s="5"/>
    </row>
    <row r="18" spans="1:34" x14ac:dyDescent="0.35">
      <c r="A18" s="17">
        <v>2018</v>
      </c>
      <c r="B18" s="17">
        <v>9</v>
      </c>
      <c r="C18" s="18" t="str">
        <f t="shared" si="0"/>
        <v>201809</v>
      </c>
      <c r="D18" s="25">
        <v>30.57</v>
      </c>
      <c r="F18" s="5"/>
      <c r="G18" s="5"/>
      <c r="H18" s="5"/>
      <c r="I18" s="5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26">
        <v>0.52808999999999995</v>
      </c>
      <c r="AB18" s="26">
        <v>0.17444999999999999</v>
      </c>
      <c r="AC18" s="5"/>
      <c r="AD18" s="26">
        <v>0.53596999999999995</v>
      </c>
      <c r="AE18" s="26">
        <v>0.28161999999999998</v>
      </c>
      <c r="AF18" s="5"/>
      <c r="AG18" s="5"/>
      <c r="AH18" s="5"/>
    </row>
    <row r="19" spans="1:34" x14ac:dyDescent="0.35">
      <c r="A19" s="17">
        <v>2018</v>
      </c>
      <c r="B19" s="17">
        <v>10</v>
      </c>
      <c r="C19" s="18" t="str">
        <f t="shared" si="0"/>
        <v>201810</v>
      </c>
      <c r="D19" s="25">
        <v>29.98</v>
      </c>
      <c r="F19" s="5"/>
      <c r="G19" s="5"/>
      <c r="H19" s="5"/>
      <c r="I19" s="5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26">
        <v>0.53261000000000003</v>
      </c>
      <c r="AB19" s="26">
        <v>0.16914999999999999</v>
      </c>
      <c r="AC19" s="5"/>
      <c r="AD19" s="26">
        <v>0.65990000000000004</v>
      </c>
      <c r="AE19" s="27">
        <v>0.29780000000000001</v>
      </c>
      <c r="AF19" s="5"/>
      <c r="AG19" s="5"/>
      <c r="AH19" s="5"/>
    </row>
    <row r="20" spans="1:34" x14ac:dyDescent="0.35">
      <c r="A20" s="17">
        <v>2018</v>
      </c>
      <c r="B20" s="17">
        <v>11</v>
      </c>
      <c r="C20" s="18" t="str">
        <f t="shared" si="0"/>
        <v>201811</v>
      </c>
      <c r="D20" s="25">
        <v>30.5</v>
      </c>
      <c r="F20" s="5"/>
      <c r="G20" s="5"/>
      <c r="H20" s="5"/>
      <c r="I20" s="5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26">
        <v>0.52973000000000003</v>
      </c>
      <c r="AB20" s="26">
        <v>0.18242</v>
      </c>
      <c r="AC20" s="5"/>
      <c r="AD20" s="26">
        <v>0.64414000000000005</v>
      </c>
      <c r="AE20" s="26">
        <v>0.27868999999999999</v>
      </c>
      <c r="AF20" s="5"/>
      <c r="AG20" s="5"/>
      <c r="AH20" s="5"/>
    </row>
    <row r="21" spans="1:34" x14ac:dyDescent="0.35">
      <c r="A21" s="17">
        <v>2018</v>
      </c>
      <c r="B21" s="17">
        <v>12</v>
      </c>
      <c r="C21" s="18" t="str">
        <f t="shared" si="0"/>
        <v>201812</v>
      </c>
      <c r="D21" s="25">
        <v>31.75</v>
      </c>
      <c r="F21" s="5"/>
      <c r="G21" s="5"/>
      <c r="H21" s="5"/>
      <c r="I21" s="5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26">
        <v>0.58543999999999996</v>
      </c>
      <c r="AB21" s="26">
        <v>0.18162</v>
      </c>
      <c r="AC21" s="5"/>
      <c r="AD21" s="26">
        <v>1</v>
      </c>
      <c r="AE21" s="26">
        <v>0.35206999999999999</v>
      </c>
      <c r="AF21" s="5"/>
      <c r="AG21" s="5"/>
      <c r="AH21" s="5"/>
    </row>
    <row r="22" spans="1:34" x14ac:dyDescent="0.35">
      <c r="A22" s="28">
        <v>2019</v>
      </c>
      <c r="B22" s="28">
        <v>1</v>
      </c>
      <c r="C22" s="29" t="str">
        <f t="shared" si="0"/>
        <v>201901</v>
      </c>
      <c r="D22" s="25">
        <v>31.67</v>
      </c>
      <c r="F22" s="5"/>
      <c r="G22" s="5"/>
      <c r="H22" s="5"/>
      <c r="I22" s="5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26">
        <v>0.59674000000000005</v>
      </c>
      <c r="AB22" s="26">
        <v>0.19322</v>
      </c>
      <c r="AC22" s="5"/>
      <c r="AD22" s="26">
        <v>0.3604</v>
      </c>
      <c r="AE22" s="26">
        <v>0.3382</v>
      </c>
      <c r="AF22" s="5"/>
      <c r="AG22" s="5"/>
      <c r="AH22" s="5"/>
    </row>
    <row r="23" spans="1:34" x14ac:dyDescent="0.35">
      <c r="A23" s="28">
        <v>2019</v>
      </c>
      <c r="B23" s="28">
        <v>2</v>
      </c>
      <c r="C23" s="29" t="str">
        <f t="shared" si="0"/>
        <v>201902</v>
      </c>
      <c r="D23" s="25">
        <v>30.95</v>
      </c>
      <c r="F23" s="5"/>
      <c r="G23" s="5"/>
      <c r="H23" s="5"/>
      <c r="I23" s="5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26">
        <v>0.55700000000000005</v>
      </c>
      <c r="AB23" s="26">
        <v>0.17824999999999999</v>
      </c>
      <c r="AC23" s="5"/>
      <c r="AD23" s="26">
        <v>0.51914000000000005</v>
      </c>
      <c r="AE23" s="26">
        <v>0.29729</v>
      </c>
      <c r="AF23" s="5"/>
      <c r="AG23" s="5"/>
      <c r="AH23" s="5"/>
    </row>
    <row r="24" spans="1:34" x14ac:dyDescent="0.35">
      <c r="A24" s="28">
        <v>2019</v>
      </c>
      <c r="B24" s="28">
        <v>3</v>
      </c>
      <c r="C24" s="29" t="str">
        <f t="shared" si="0"/>
        <v>201903</v>
      </c>
      <c r="D24" s="25">
        <v>30.19</v>
      </c>
      <c r="F24" s="5"/>
      <c r="G24" s="5"/>
      <c r="H24" s="5"/>
      <c r="I24" s="5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26">
        <v>0.61319999999999997</v>
      </c>
      <c r="AB24" s="27">
        <v>0.18706999999999999</v>
      </c>
      <c r="AC24" s="5"/>
      <c r="AD24" s="26">
        <v>0.79998000000000002</v>
      </c>
      <c r="AE24" s="26">
        <v>0.25004999999999999</v>
      </c>
      <c r="AF24" s="5"/>
      <c r="AG24" s="5"/>
      <c r="AH24" s="5"/>
    </row>
    <row r="25" spans="1:34" x14ac:dyDescent="0.35">
      <c r="A25" s="28">
        <v>2019</v>
      </c>
      <c r="B25" s="28">
        <v>4</v>
      </c>
      <c r="C25" s="29" t="str">
        <f t="shared" si="0"/>
        <v>201904</v>
      </c>
      <c r="D25" s="25">
        <v>29.38</v>
      </c>
      <c r="F25" s="5"/>
      <c r="G25" s="5"/>
      <c r="H25" s="5"/>
      <c r="I25" s="5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26">
        <v>0.59494000000000002</v>
      </c>
      <c r="AB25" s="27">
        <v>0.19217999999999999</v>
      </c>
      <c r="AC25" s="5"/>
      <c r="AD25" s="26">
        <v>0.84604999999999997</v>
      </c>
      <c r="AE25" s="26">
        <v>0.36253000000000002</v>
      </c>
      <c r="AF25" s="5"/>
      <c r="AG25" s="5"/>
      <c r="AH25" s="5"/>
    </row>
    <row r="26" spans="1:34" x14ac:dyDescent="0.35">
      <c r="A26" s="28">
        <v>2019</v>
      </c>
      <c r="B26" s="28">
        <v>5</v>
      </c>
      <c r="C26" s="29" t="str">
        <f t="shared" si="0"/>
        <v>201905</v>
      </c>
      <c r="D26" s="25">
        <v>29.57</v>
      </c>
      <c r="F26" s="5"/>
      <c r="G26" s="5"/>
      <c r="H26" s="5"/>
      <c r="I26" s="5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26">
        <v>0.59945000000000004</v>
      </c>
      <c r="AB26" s="26">
        <v>0.17723</v>
      </c>
      <c r="AC26" s="5"/>
      <c r="AD26" s="26">
        <v>0.62683999999999995</v>
      </c>
      <c r="AE26" s="27">
        <v>0.24079</v>
      </c>
      <c r="AF26" s="5"/>
      <c r="AG26" s="5"/>
      <c r="AH26" s="5"/>
    </row>
    <row r="27" spans="1:34" x14ac:dyDescent="0.35">
      <c r="A27" s="28">
        <v>2019</v>
      </c>
      <c r="B27" s="28">
        <v>6</v>
      </c>
      <c r="C27" s="29" t="str">
        <f t="shared" si="0"/>
        <v>201906</v>
      </c>
      <c r="D27" s="25">
        <v>30.67</v>
      </c>
      <c r="F27" s="5"/>
      <c r="G27" s="5"/>
      <c r="H27" s="5"/>
      <c r="I27" s="5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26">
        <v>0.63005999999999995</v>
      </c>
      <c r="AB27" s="26">
        <v>0.16869000000000001</v>
      </c>
      <c r="AC27" s="5"/>
      <c r="AD27" s="26">
        <v>0.83438000000000001</v>
      </c>
      <c r="AE27" s="26">
        <v>0.21354999999999999</v>
      </c>
      <c r="AF27" s="5"/>
      <c r="AG27" s="5"/>
      <c r="AH27" s="5"/>
    </row>
    <row r="28" spans="1:34" x14ac:dyDescent="0.35">
      <c r="A28" s="28">
        <v>2019</v>
      </c>
      <c r="B28" s="28">
        <v>7</v>
      </c>
      <c r="C28" s="29" t="str">
        <f t="shared" si="0"/>
        <v>201907</v>
      </c>
      <c r="D28" s="25">
        <v>30.67</v>
      </c>
      <c r="F28" s="5"/>
      <c r="G28" s="5"/>
      <c r="H28" s="5"/>
      <c r="I28" s="5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26">
        <v>0.38532</v>
      </c>
      <c r="AB28" s="26">
        <v>0.16666</v>
      </c>
      <c r="AC28" s="5"/>
      <c r="AD28" s="26">
        <v>-2.2964000000000002</v>
      </c>
      <c r="AE28" s="26">
        <v>0.25639000000000001</v>
      </c>
      <c r="AF28" s="5"/>
      <c r="AG28" s="5"/>
      <c r="AH28" s="5"/>
    </row>
    <row r="29" spans="1:34" x14ac:dyDescent="0.35">
      <c r="A29" s="28">
        <v>2019</v>
      </c>
      <c r="B29" s="28">
        <v>8</v>
      </c>
      <c r="C29" s="29" t="str">
        <f t="shared" si="0"/>
        <v>201908</v>
      </c>
      <c r="D29" s="25">
        <v>29.48</v>
      </c>
      <c r="F29" s="5"/>
      <c r="G29" s="5"/>
      <c r="H29" s="5"/>
      <c r="I29" s="5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26">
        <v>0.45612999999999998</v>
      </c>
      <c r="AB29" s="26">
        <v>0.15409999999999999</v>
      </c>
      <c r="AC29" s="5"/>
      <c r="AD29" s="26">
        <v>0.61545000000000005</v>
      </c>
      <c r="AE29" s="26">
        <v>0.22414999999999999</v>
      </c>
      <c r="AF29" s="5"/>
      <c r="AG29" s="5"/>
      <c r="AH29" s="5"/>
    </row>
    <row r="30" spans="1:34" x14ac:dyDescent="0.35">
      <c r="A30" s="28">
        <v>2019</v>
      </c>
      <c r="B30" s="28">
        <v>9</v>
      </c>
      <c r="C30" s="29" t="str">
        <f t="shared" si="0"/>
        <v>201909</v>
      </c>
      <c r="D30" s="25">
        <v>30.71</v>
      </c>
      <c r="F30" s="5"/>
      <c r="G30" s="5"/>
      <c r="H30" s="5"/>
      <c r="I30" s="5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26">
        <v>0.49867</v>
      </c>
      <c r="AB30" s="26">
        <v>0.16875000000000001</v>
      </c>
      <c r="AC30" s="5"/>
      <c r="AD30" s="26">
        <v>0.57872000000000001</v>
      </c>
      <c r="AE30" s="26">
        <v>0.25228</v>
      </c>
      <c r="AF30" s="5"/>
      <c r="AG30" s="5"/>
      <c r="AH30" s="5"/>
    </row>
    <row r="31" spans="1:34" x14ac:dyDescent="0.35">
      <c r="A31" s="28">
        <v>2019</v>
      </c>
      <c r="B31" s="28">
        <v>10</v>
      </c>
      <c r="C31" s="29" t="str">
        <f t="shared" si="0"/>
        <v>201910</v>
      </c>
      <c r="D31" s="25">
        <v>29.55</v>
      </c>
      <c r="F31" s="5"/>
      <c r="G31" s="5"/>
      <c r="H31" s="5"/>
      <c r="I31" s="5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26">
        <v>0.44440000000000002</v>
      </c>
      <c r="AB31" s="26">
        <v>0.15953000000000001</v>
      </c>
      <c r="AC31" s="5"/>
      <c r="AD31" s="26">
        <v>0.50205999999999995</v>
      </c>
      <c r="AE31" s="26">
        <v>0.24340000000000001</v>
      </c>
      <c r="AF31" s="5"/>
      <c r="AG31" s="5"/>
      <c r="AH31" s="5"/>
    </row>
    <row r="32" spans="1:34" x14ac:dyDescent="0.35">
      <c r="A32" s="28">
        <v>2019</v>
      </c>
      <c r="B32" s="28">
        <v>11</v>
      </c>
      <c r="C32" s="29" t="str">
        <f t="shared" si="0"/>
        <v>201911</v>
      </c>
      <c r="D32" s="25">
        <v>30.35</v>
      </c>
      <c r="F32" s="5"/>
      <c r="G32" s="5"/>
      <c r="H32" s="5"/>
      <c r="I32" s="5"/>
      <c r="J32" s="5"/>
      <c r="K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26">
        <v>0.43709999999999999</v>
      </c>
      <c r="AB32" s="26">
        <v>0.17354</v>
      </c>
      <c r="AC32" s="5"/>
      <c r="AD32" s="26">
        <v>0.64612999999999998</v>
      </c>
      <c r="AE32" s="26">
        <v>0.23072999999999999</v>
      </c>
      <c r="AF32" s="5"/>
      <c r="AG32" s="5"/>
      <c r="AH32" s="5"/>
    </row>
    <row r="33" spans="1:34" x14ac:dyDescent="0.35">
      <c r="A33" s="28">
        <v>2019</v>
      </c>
      <c r="B33" s="28">
        <v>12</v>
      </c>
      <c r="C33" s="29" t="str">
        <f t="shared" si="0"/>
        <v>201912</v>
      </c>
      <c r="D33" s="25">
        <v>32.200000000000003</v>
      </c>
      <c r="F33" s="5"/>
      <c r="G33" s="5"/>
      <c r="H33" s="5"/>
      <c r="I33" s="5"/>
      <c r="J33" s="5"/>
      <c r="K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26">
        <v>0.54637999999999998</v>
      </c>
      <c r="AB33" s="26">
        <v>0.18634000000000001</v>
      </c>
      <c r="AC33" s="5"/>
      <c r="AD33" s="26">
        <v>0.61079000000000006</v>
      </c>
      <c r="AE33" s="26">
        <v>0.20366999999999999</v>
      </c>
      <c r="AF33" s="5"/>
      <c r="AG33" s="5"/>
      <c r="AH33" s="5"/>
    </row>
    <row r="34" spans="1:34" x14ac:dyDescent="0.35">
      <c r="A34" s="17">
        <v>2020</v>
      </c>
      <c r="B34" s="17">
        <v>1</v>
      </c>
      <c r="C34" s="18" t="str">
        <f t="shared" si="0"/>
        <v>202001</v>
      </c>
      <c r="D34" s="25">
        <v>31.7</v>
      </c>
      <c r="F34" s="5"/>
      <c r="G34" s="5"/>
      <c r="H34" s="5"/>
      <c r="I34" s="5"/>
      <c r="J34" s="5"/>
      <c r="K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26">
        <v>0.48808000000000001</v>
      </c>
      <c r="AB34" s="26">
        <v>0.16533999999999999</v>
      </c>
      <c r="AC34" s="5"/>
      <c r="AD34" s="26">
        <v>0.55835999999999997</v>
      </c>
      <c r="AE34" s="26">
        <v>0.26344000000000001</v>
      </c>
      <c r="AF34" s="5"/>
      <c r="AG34" s="5"/>
      <c r="AH34" s="5"/>
    </row>
    <row r="35" spans="1:34" x14ac:dyDescent="0.35">
      <c r="A35" s="17">
        <v>2020</v>
      </c>
      <c r="B35" s="17">
        <v>2</v>
      </c>
      <c r="C35" s="18" t="str">
        <f t="shared" si="0"/>
        <v>202002</v>
      </c>
      <c r="D35" s="25">
        <v>31.05</v>
      </c>
      <c r="F35" s="5"/>
      <c r="G35" s="5"/>
      <c r="H35" s="5"/>
      <c r="I35" s="5"/>
      <c r="J35" s="5"/>
      <c r="K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26">
        <v>0.38779999999999998</v>
      </c>
      <c r="AB35" s="26">
        <v>0.17787</v>
      </c>
      <c r="AC35" s="5"/>
      <c r="AD35" s="26">
        <v>0.38477</v>
      </c>
      <c r="AE35" s="26">
        <v>0.28444000000000003</v>
      </c>
      <c r="AF35" s="5"/>
      <c r="AG35" s="5"/>
      <c r="AH35" s="5"/>
    </row>
    <row r="36" spans="1:34" x14ac:dyDescent="0.35">
      <c r="A36" s="17">
        <v>2020</v>
      </c>
      <c r="B36" s="17">
        <v>3</v>
      </c>
      <c r="C36" s="18" t="str">
        <f t="shared" si="0"/>
        <v>202003</v>
      </c>
      <c r="D36" s="25">
        <v>30.05</v>
      </c>
      <c r="F36" s="5"/>
      <c r="G36" s="5"/>
      <c r="H36" s="5"/>
      <c r="I36" s="5"/>
      <c r="J36" s="5"/>
      <c r="K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26">
        <v>0.50402000000000002</v>
      </c>
      <c r="AB36" s="27">
        <v>0.21442</v>
      </c>
      <c r="AC36" s="5"/>
      <c r="AD36" s="26">
        <v>0.63119999999999998</v>
      </c>
      <c r="AE36" s="26">
        <v>0.37615999999999999</v>
      </c>
      <c r="AF36" s="5"/>
      <c r="AG36" s="5"/>
      <c r="AH36" s="5"/>
    </row>
    <row r="37" spans="1:34" x14ac:dyDescent="0.35">
      <c r="A37" s="17">
        <v>2020</v>
      </c>
      <c r="B37" s="17">
        <v>4</v>
      </c>
      <c r="C37" s="18" t="str">
        <f t="shared" si="0"/>
        <v>202004</v>
      </c>
      <c r="D37" s="25">
        <v>29.38</v>
      </c>
      <c r="F37" s="5"/>
      <c r="G37" s="5"/>
      <c r="H37" s="5"/>
      <c r="I37" s="5"/>
      <c r="J37" s="5"/>
      <c r="K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26">
        <v>0.60046999999999995</v>
      </c>
      <c r="AB37" s="26">
        <v>0.23982000000000001</v>
      </c>
      <c r="AC37" s="5"/>
      <c r="AD37" s="26">
        <v>0.59401999999999999</v>
      </c>
      <c r="AE37" s="26">
        <v>0.33718999999999999</v>
      </c>
      <c r="AF37" s="5"/>
      <c r="AG37" s="5"/>
      <c r="AH37" s="5"/>
    </row>
    <row r="38" spans="1:34" x14ac:dyDescent="0.35">
      <c r="A38" s="17">
        <v>2020</v>
      </c>
      <c r="B38" s="17">
        <v>5</v>
      </c>
      <c r="C38" s="18" t="str">
        <f t="shared" si="0"/>
        <v>202005</v>
      </c>
      <c r="D38" s="25">
        <v>29.71</v>
      </c>
      <c r="F38" s="5"/>
      <c r="G38" s="5"/>
      <c r="H38" s="5"/>
      <c r="I38" s="5"/>
      <c r="J38" s="5"/>
      <c r="K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26">
        <v>0.52329000000000003</v>
      </c>
      <c r="AB38" s="26">
        <v>0.24326999999999999</v>
      </c>
      <c r="AC38" s="5"/>
      <c r="AD38" s="26">
        <v>0.52371000000000001</v>
      </c>
      <c r="AE38" s="26">
        <v>0.37957999999999997</v>
      </c>
      <c r="AF38" s="5"/>
      <c r="AG38" s="5"/>
      <c r="AH38" s="5"/>
    </row>
    <row r="39" spans="1:34" x14ac:dyDescent="0.35">
      <c r="A39" s="17">
        <v>2020</v>
      </c>
      <c r="B39" s="17">
        <v>6</v>
      </c>
      <c r="C39" s="18" t="str">
        <f t="shared" si="0"/>
        <v>202006</v>
      </c>
      <c r="D39" s="25">
        <v>30.52</v>
      </c>
      <c r="F39" s="5"/>
      <c r="G39" s="5"/>
      <c r="H39" s="5"/>
      <c r="I39" s="5"/>
      <c r="J39" s="5"/>
      <c r="K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26">
        <v>0.38918999999999998</v>
      </c>
      <c r="AB39" s="26">
        <v>0.20182</v>
      </c>
      <c r="AC39" s="5"/>
      <c r="AD39" s="26">
        <v>0.45222000000000001</v>
      </c>
      <c r="AE39" s="26">
        <v>0.29925000000000002</v>
      </c>
      <c r="AF39" s="5"/>
      <c r="AG39" s="5"/>
      <c r="AH39" s="5"/>
    </row>
    <row r="40" spans="1:34" x14ac:dyDescent="0.35">
      <c r="A40" s="17">
        <v>2020</v>
      </c>
      <c r="B40" s="17">
        <v>7</v>
      </c>
      <c r="C40" s="18" t="str">
        <f t="shared" si="0"/>
        <v>202007</v>
      </c>
      <c r="D40" s="25">
        <v>30.52</v>
      </c>
      <c r="F40" s="5"/>
      <c r="G40" s="5"/>
      <c r="H40" s="5"/>
      <c r="I40" s="5"/>
      <c r="J40" s="5"/>
      <c r="K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26">
        <v>0.37545000000000001</v>
      </c>
      <c r="AB40" s="26">
        <v>0.18163000000000001</v>
      </c>
      <c r="AC40" s="5"/>
      <c r="AD40" s="26">
        <v>0.48702000000000001</v>
      </c>
      <c r="AE40" s="26">
        <v>0.21529000000000001</v>
      </c>
      <c r="AF40" s="5"/>
      <c r="AG40" s="5"/>
      <c r="AH40" s="5"/>
    </row>
    <row r="41" spans="1:34" x14ac:dyDescent="0.35">
      <c r="A41" s="17">
        <v>2020</v>
      </c>
      <c r="B41" s="17">
        <v>8</v>
      </c>
      <c r="C41" s="18" t="str">
        <f t="shared" si="0"/>
        <v>202008</v>
      </c>
      <c r="D41" s="25">
        <v>29.62</v>
      </c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26">
        <v>0.35143999999999997</v>
      </c>
      <c r="AB41" s="26">
        <v>0.18434</v>
      </c>
      <c r="AC41" s="5"/>
      <c r="AD41" s="26">
        <v>0.47824</v>
      </c>
      <c r="AE41" s="26">
        <v>0.26136999999999999</v>
      </c>
      <c r="AF41" s="5"/>
      <c r="AG41" s="5"/>
      <c r="AH41" s="5"/>
    </row>
    <row r="42" spans="1:34" x14ac:dyDescent="0.35">
      <c r="A42" s="17">
        <v>2020</v>
      </c>
      <c r="B42" s="17">
        <v>9</v>
      </c>
      <c r="C42" s="18" t="str">
        <f t="shared" si="0"/>
        <v>202009</v>
      </c>
      <c r="D42" s="25">
        <v>30.52</v>
      </c>
      <c r="F42" s="5"/>
      <c r="G42" s="5"/>
      <c r="H42" s="5"/>
      <c r="I42" s="5"/>
      <c r="J42" s="5"/>
      <c r="K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26">
        <v>0.4123</v>
      </c>
      <c r="AB42" s="26">
        <v>0.16067000000000001</v>
      </c>
      <c r="AC42" s="5"/>
      <c r="AD42" s="26">
        <v>0.49110999999999999</v>
      </c>
      <c r="AE42" s="26">
        <v>0.20966000000000001</v>
      </c>
      <c r="AF42" s="5"/>
      <c r="AG42" s="5"/>
      <c r="AH42" s="5"/>
    </row>
    <row r="43" spans="1:34" x14ac:dyDescent="0.35">
      <c r="A43" s="17">
        <v>2020</v>
      </c>
      <c r="B43" s="17">
        <v>10</v>
      </c>
      <c r="C43" s="18" t="str">
        <f t="shared" si="0"/>
        <v>202010</v>
      </c>
      <c r="D43" s="25">
        <v>29.81</v>
      </c>
      <c r="F43" s="5"/>
      <c r="G43" s="5"/>
      <c r="H43" s="5"/>
      <c r="I43" s="5"/>
      <c r="J43" s="5"/>
      <c r="K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26">
        <v>0.42143000000000003</v>
      </c>
      <c r="AB43" s="26">
        <v>0.17186000000000001</v>
      </c>
      <c r="AC43" s="5"/>
      <c r="AD43" s="26">
        <v>0.55618000000000001</v>
      </c>
      <c r="AE43" s="26">
        <v>0.24185999999999999</v>
      </c>
      <c r="AF43" s="5"/>
      <c r="AG43" s="5"/>
      <c r="AH43" s="5"/>
    </row>
    <row r="44" spans="1:34" x14ac:dyDescent="0.35">
      <c r="A44" s="17">
        <v>2020</v>
      </c>
      <c r="B44" s="17">
        <v>11</v>
      </c>
      <c r="C44" s="18" t="str">
        <f t="shared" si="0"/>
        <v>202011</v>
      </c>
      <c r="D44" s="25">
        <v>30.42</v>
      </c>
      <c r="F44" s="5"/>
      <c r="G44" s="5"/>
      <c r="H44" s="5"/>
      <c r="I44" s="5"/>
      <c r="J44" s="5"/>
      <c r="K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26">
        <v>0.47791</v>
      </c>
      <c r="AB44" s="26">
        <v>0.15698999999999999</v>
      </c>
      <c r="AC44" s="5"/>
      <c r="AD44" s="26">
        <v>8.4759499999999992</v>
      </c>
      <c r="AE44" s="26">
        <v>0.15298999999999999</v>
      </c>
      <c r="AF44" s="5"/>
      <c r="AG44" s="5"/>
      <c r="AH44" s="5"/>
    </row>
    <row r="45" spans="1:34" x14ac:dyDescent="0.35">
      <c r="A45" s="17">
        <v>2020</v>
      </c>
      <c r="B45" s="17">
        <v>12</v>
      </c>
      <c r="C45" s="18" t="str">
        <f t="shared" si="0"/>
        <v>202012</v>
      </c>
      <c r="D45" s="25">
        <v>32.76</v>
      </c>
      <c r="F45" s="5"/>
      <c r="G45" s="5"/>
      <c r="H45" s="5"/>
      <c r="I45" s="5"/>
      <c r="J45" s="5"/>
      <c r="K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26">
        <v>0.57718000000000003</v>
      </c>
      <c r="AB45" s="26">
        <v>0.21414</v>
      </c>
      <c r="AC45" s="5"/>
      <c r="AD45" s="26">
        <v>0.75858000000000003</v>
      </c>
      <c r="AE45" s="26">
        <v>0.29965000000000003</v>
      </c>
      <c r="AF45" s="5"/>
      <c r="AG45" s="5"/>
      <c r="AH45" s="5"/>
    </row>
    <row r="46" spans="1:34" x14ac:dyDescent="0.35">
      <c r="A46" s="9">
        <v>2021</v>
      </c>
      <c r="B46" s="9">
        <v>1</v>
      </c>
      <c r="C46" s="10" t="str">
        <f t="shared" si="0"/>
        <v>202101</v>
      </c>
      <c r="D46" s="30">
        <v>32.67</v>
      </c>
      <c r="E46" s="86">
        <v>44197</v>
      </c>
      <c r="F46" s="12">
        <f>ROUND(H46*AA46,0)</f>
        <v>0</v>
      </c>
      <c r="G46" s="12">
        <f>H46-F46</f>
        <v>0</v>
      </c>
      <c r="H46" s="12">
        <f>O46+V46</f>
        <v>0</v>
      </c>
      <c r="I46" s="12">
        <f>ROUND(K46*AB46,0)</f>
        <v>0</v>
      </c>
      <c r="J46" s="12">
        <f>K46-I46</f>
        <v>0</v>
      </c>
      <c r="K46" s="12">
        <f>R46+Y46</f>
        <v>0</v>
      </c>
      <c r="L46" s="11"/>
      <c r="M46" s="12">
        <f>ROUND(O46*AD46,0)</f>
        <v>0</v>
      </c>
      <c r="N46" s="12">
        <f>O46-M46</f>
        <v>0</v>
      </c>
      <c r="O46" s="12">
        <v>0</v>
      </c>
      <c r="P46" s="12">
        <f>ROUND(R46*AE46,0)</f>
        <v>0</v>
      </c>
      <c r="Q46" s="12">
        <f>R46-P46</f>
        <v>0</v>
      </c>
      <c r="R46" s="12">
        <v>0</v>
      </c>
      <c r="S46" s="12"/>
      <c r="T46" s="12">
        <f>F46-M46</f>
        <v>0</v>
      </c>
      <c r="U46" s="12">
        <f>G46-N46</f>
        <v>0</v>
      </c>
      <c r="V46" s="12">
        <v>0</v>
      </c>
      <c r="W46" s="12">
        <f>I46-P46</f>
        <v>0</v>
      </c>
      <c r="X46" s="12">
        <f>J46-Q46</f>
        <v>0</v>
      </c>
      <c r="Y46" s="12">
        <v>0</v>
      </c>
      <c r="Z46" s="12"/>
      <c r="AA46" s="31">
        <f>AVERAGE(AA22,AA34)</f>
        <v>0.54241000000000006</v>
      </c>
      <c r="AB46" s="31">
        <f>AVERAGE(AB22,AB34)</f>
        <v>0.17927999999999999</v>
      </c>
      <c r="AC46" s="12"/>
      <c r="AD46" s="31">
        <f t="shared" ref="AD46:AE57" si="1">AVERAGE(AD22,AD34)</f>
        <v>0.45938000000000001</v>
      </c>
      <c r="AE46" s="31">
        <f>AVERAGE(AE22,AE34)</f>
        <v>0.30081999999999998</v>
      </c>
      <c r="AF46" s="12"/>
      <c r="AG46" s="12"/>
      <c r="AH46" s="12"/>
    </row>
    <row r="47" spans="1:34" x14ac:dyDescent="0.35">
      <c r="A47" s="9">
        <v>2021</v>
      </c>
      <c r="B47" s="9">
        <v>2</v>
      </c>
      <c r="C47" s="10" t="str">
        <f t="shared" si="0"/>
        <v>202102</v>
      </c>
      <c r="D47" s="32">
        <v>30.86</v>
      </c>
      <c r="E47" s="86">
        <v>44228</v>
      </c>
      <c r="F47" s="12">
        <f t="shared" ref="F47:F110" si="2">ROUND(H47*AA47,0)</f>
        <v>0</v>
      </c>
      <c r="G47" s="12">
        <f t="shared" ref="G47:G110" si="3">H47-F47</f>
        <v>0</v>
      </c>
      <c r="H47" s="12">
        <f t="shared" ref="H47:H110" si="4">O47+V47</f>
        <v>0</v>
      </c>
      <c r="I47" s="12">
        <f t="shared" ref="I47:I110" si="5">ROUND(K47*AB47,0)</f>
        <v>0</v>
      </c>
      <c r="J47" s="12">
        <f t="shared" ref="J47:J110" si="6">K47-I47</f>
        <v>0</v>
      </c>
      <c r="K47" s="12">
        <f t="shared" ref="K47:K110" si="7">R47+Y47</f>
        <v>0</v>
      </c>
      <c r="L47" s="11"/>
      <c r="M47" s="12">
        <f t="shared" ref="M47:M110" si="8">ROUND(O47*AD47,0)</f>
        <v>0</v>
      </c>
      <c r="N47" s="12">
        <f t="shared" ref="N47:N110" si="9">O47-M47</f>
        <v>0</v>
      </c>
      <c r="O47" s="12">
        <v>0</v>
      </c>
      <c r="P47" s="12">
        <f t="shared" ref="P47:P110" si="10">ROUND(R47*AE47,0)</f>
        <v>0</v>
      </c>
      <c r="Q47" s="12">
        <f t="shared" ref="Q47:Q110" si="11">R47-P47</f>
        <v>0</v>
      </c>
      <c r="R47" s="12">
        <v>0</v>
      </c>
      <c r="S47" s="12"/>
      <c r="T47" s="12">
        <f t="shared" ref="T47:U110" si="12">F47-M47</f>
        <v>0</v>
      </c>
      <c r="U47" s="12">
        <f t="shared" si="12"/>
        <v>0</v>
      </c>
      <c r="V47" s="12">
        <v>0</v>
      </c>
      <c r="W47" s="12">
        <f t="shared" ref="W47:X110" si="13">I47-P47</f>
        <v>0</v>
      </c>
      <c r="X47" s="12">
        <f t="shared" si="13"/>
        <v>0</v>
      </c>
      <c r="Y47" s="12">
        <v>0</v>
      </c>
      <c r="Z47" s="12"/>
      <c r="AA47" s="31">
        <f t="shared" ref="AA47:AB57" si="14">AVERAGE(AA23,AA35)</f>
        <v>0.47240000000000004</v>
      </c>
      <c r="AB47" s="31">
        <f>AVERAGE(AB23,AB35)</f>
        <v>0.17806</v>
      </c>
      <c r="AC47" s="12"/>
      <c r="AD47" s="31">
        <f t="shared" si="1"/>
        <v>0.451955</v>
      </c>
      <c r="AE47" s="31">
        <f t="shared" si="1"/>
        <v>0.29086500000000004</v>
      </c>
      <c r="AF47" s="12"/>
      <c r="AG47" s="12"/>
      <c r="AH47" s="12"/>
    </row>
    <row r="48" spans="1:34" x14ac:dyDescent="0.35">
      <c r="A48" s="9">
        <v>2021</v>
      </c>
      <c r="B48" s="9">
        <v>3</v>
      </c>
      <c r="C48" s="10" t="str">
        <f t="shared" si="0"/>
        <v>202103</v>
      </c>
      <c r="D48" s="32">
        <v>29.95</v>
      </c>
      <c r="E48" s="86">
        <v>44256</v>
      </c>
      <c r="F48" s="12">
        <f t="shared" si="2"/>
        <v>0</v>
      </c>
      <c r="G48" s="12">
        <f t="shared" si="3"/>
        <v>0</v>
      </c>
      <c r="H48" s="12">
        <f t="shared" si="4"/>
        <v>0</v>
      </c>
      <c r="I48" s="12">
        <f t="shared" si="5"/>
        <v>0</v>
      </c>
      <c r="J48" s="12">
        <f t="shared" si="6"/>
        <v>0</v>
      </c>
      <c r="K48" s="12">
        <f t="shared" si="7"/>
        <v>0</v>
      </c>
      <c r="L48" s="11"/>
      <c r="M48" s="12">
        <f t="shared" si="8"/>
        <v>0</v>
      </c>
      <c r="N48" s="12">
        <f t="shared" si="9"/>
        <v>0</v>
      </c>
      <c r="O48" s="12">
        <v>0</v>
      </c>
      <c r="P48" s="12">
        <f t="shared" si="10"/>
        <v>0</v>
      </c>
      <c r="Q48" s="12">
        <f t="shared" si="11"/>
        <v>0</v>
      </c>
      <c r="R48" s="12">
        <v>0</v>
      </c>
      <c r="S48" s="12"/>
      <c r="T48" s="12">
        <f t="shared" si="12"/>
        <v>0</v>
      </c>
      <c r="U48" s="12">
        <f t="shared" si="12"/>
        <v>0</v>
      </c>
      <c r="V48" s="12">
        <v>0</v>
      </c>
      <c r="W48" s="12">
        <f t="shared" si="13"/>
        <v>0</v>
      </c>
      <c r="X48" s="12">
        <f t="shared" si="13"/>
        <v>0</v>
      </c>
      <c r="Y48" s="12">
        <v>0</v>
      </c>
      <c r="Z48" s="12"/>
      <c r="AA48" s="31">
        <f t="shared" si="14"/>
        <v>0.55861000000000005</v>
      </c>
      <c r="AB48" s="31">
        <f>AVERAGE(AB24,AB36)</f>
        <v>0.20074500000000001</v>
      </c>
      <c r="AC48" s="12"/>
      <c r="AD48" s="31">
        <f t="shared" si="1"/>
        <v>0.71558999999999995</v>
      </c>
      <c r="AE48" s="31">
        <f t="shared" si="1"/>
        <v>0.31310499999999997</v>
      </c>
      <c r="AF48" s="12"/>
      <c r="AG48" s="12"/>
      <c r="AH48" s="12"/>
    </row>
    <row r="49" spans="1:34" x14ac:dyDescent="0.35">
      <c r="A49" s="9">
        <v>2021</v>
      </c>
      <c r="B49" s="9">
        <v>4</v>
      </c>
      <c r="C49" s="10" t="str">
        <f t="shared" si="0"/>
        <v>202104</v>
      </c>
      <c r="D49" s="32">
        <v>28.74</v>
      </c>
      <c r="E49" s="86">
        <v>44287</v>
      </c>
      <c r="F49" s="12">
        <f t="shared" si="2"/>
        <v>22</v>
      </c>
      <c r="G49" s="12">
        <f t="shared" si="3"/>
        <v>14</v>
      </c>
      <c r="H49" s="12">
        <f t="shared" si="4"/>
        <v>36</v>
      </c>
      <c r="I49" s="12">
        <f t="shared" si="5"/>
        <v>229</v>
      </c>
      <c r="J49" s="12">
        <f t="shared" si="6"/>
        <v>833</v>
      </c>
      <c r="K49" s="12">
        <f t="shared" si="7"/>
        <v>1062</v>
      </c>
      <c r="L49" s="11"/>
      <c r="M49" s="12">
        <f t="shared" si="8"/>
        <v>7</v>
      </c>
      <c r="N49" s="12">
        <f t="shared" si="9"/>
        <v>3</v>
      </c>
      <c r="O49" s="12">
        <v>10</v>
      </c>
      <c r="P49" s="12">
        <f t="shared" si="10"/>
        <v>30</v>
      </c>
      <c r="Q49" s="12">
        <f t="shared" si="11"/>
        <v>57</v>
      </c>
      <c r="R49" s="12">
        <v>87</v>
      </c>
      <c r="S49" s="12"/>
      <c r="T49" s="12">
        <f t="shared" si="12"/>
        <v>15</v>
      </c>
      <c r="U49" s="12">
        <f t="shared" si="12"/>
        <v>11</v>
      </c>
      <c r="V49" s="12">
        <v>26</v>
      </c>
      <c r="W49" s="12">
        <f t="shared" si="13"/>
        <v>199</v>
      </c>
      <c r="X49" s="12">
        <f t="shared" si="13"/>
        <v>776</v>
      </c>
      <c r="Y49" s="12">
        <v>975</v>
      </c>
      <c r="Z49" s="12"/>
      <c r="AA49" s="31">
        <f t="shared" si="14"/>
        <v>0.59770499999999993</v>
      </c>
      <c r="AB49" s="31">
        <f t="shared" si="14"/>
        <v>0.216</v>
      </c>
      <c r="AC49" s="12"/>
      <c r="AD49" s="31">
        <f t="shared" si="1"/>
        <v>0.72003499999999998</v>
      </c>
      <c r="AE49" s="31">
        <f t="shared" si="1"/>
        <v>0.34986</v>
      </c>
      <c r="AF49" s="12"/>
      <c r="AG49" s="12"/>
      <c r="AH49" s="12"/>
    </row>
    <row r="50" spans="1:34" x14ac:dyDescent="0.35">
      <c r="A50" s="9">
        <v>2021</v>
      </c>
      <c r="B50" s="9">
        <v>5</v>
      </c>
      <c r="C50" s="10" t="str">
        <f t="shared" si="0"/>
        <v>202105</v>
      </c>
      <c r="D50" s="32">
        <v>28.79</v>
      </c>
      <c r="E50" s="86">
        <v>44317</v>
      </c>
      <c r="F50" s="12">
        <f t="shared" si="2"/>
        <v>20</v>
      </c>
      <c r="G50" s="12">
        <f t="shared" si="3"/>
        <v>16</v>
      </c>
      <c r="H50" s="12">
        <f t="shared" si="4"/>
        <v>36</v>
      </c>
      <c r="I50" s="12">
        <f t="shared" si="5"/>
        <v>224</v>
      </c>
      <c r="J50" s="12">
        <f t="shared" si="6"/>
        <v>842</v>
      </c>
      <c r="K50" s="12">
        <f t="shared" si="7"/>
        <v>1066</v>
      </c>
      <c r="L50" s="11"/>
      <c r="M50" s="12">
        <f t="shared" si="8"/>
        <v>5</v>
      </c>
      <c r="N50" s="12">
        <f t="shared" si="9"/>
        <v>4</v>
      </c>
      <c r="O50" s="12">
        <v>9</v>
      </c>
      <c r="P50" s="12">
        <f t="shared" si="10"/>
        <v>34</v>
      </c>
      <c r="Q50" s="12">
        <f t="shared" si="11"/>
        <v>76</v>
      </c>
      <c r="R50" s="12">
        <v>110</v>
      </c>
      <c r="S50" s="12"/>
      <c r="T50" s="12">
        <f t="shared" si="12"/>
        <v>15</v>
      </c>
      <c r="U50" s="12">
        <f t="shared" si="12"/>
        <v>12</v>
      </c>
      <c r="V50" s="12">
        <v>27</v>
      </c>
      <c r="W50" s="12">
        <f t="shared" si="13"/>
        <v>190</v>
      </c>
      <c r="X50" s="12">
        <f t="shared" si="13"/>
        <v>766</v>
      </c>
      <c r="Y50" s="12">
        <v>956</v>
      </c>
      <c r="Z50" s="12"/>
      <c r="AA50" s="31">
        <f t="shared" si="14"/>
        <v>0.56137000000000004</v>
      </c>
      <c r="AB50" s="31">
        <f t="shared" si="14"/>
        <v>0.21024999999999999</v>
      </c>
      <c r="AC50" s="12"/>
      <c r="AD50" s="31">
        <f t="shared" si="1"/>
        <v>0.57527499999999998</v>
      </c>
      <c r="AE50" s="31">
        <f t="shared" si="1"/>
        <v>0.31018499999999999</v>
      </c>
      <c r="AF50" s="12"/>
      <c r="AG50" s="12"/>
      <c r="AH50" s="12"/>
    </row>
    <row r="51" spans="1:34" x14ac:dyDescent="0.35">
      <c r="A51" s="9">
        <v>2021</v>
      </c>
      <c r="B51" s="9">
        <v>6</v>
      </c>
      <c r="C51" s="10" t="str">
        <f t="shared" si="0"/>
        <v>202106</v>
      </c>
      <c r="D51" s="32">
        <v>30.71</v>
      </c>
      <c r="E51" s="86">
        <v>44348</v>
      </c>
      <c r="F51" s="12">
        <f t="shared" si="2"/>
        <v>27</v>
      </c>
      <c r="G51" s="12">
        <f t="shared" si="3"/>
        <v>26</v>
      </c>
      <c r="H51" s="12">
        <f t="shared" si="4"/>
        <v>53</v>
      </c>
      <c r="I51" s="12">
        <f t="shared" si="5"/>
        <v>228</v>
      </c>
      <c r="J51" s="12">
        <f t="shared" si="6"/>
        <v>1003</v>
      </c>
      <c r="K51" s="12">
        <f t="shared" si="7"/>
        <v>1231</v>
      </c>
      <c r="L51" s="11"/>
      <c r="M51" s="12">
        <f t="shared" si="8"/>
        <v>14</v>
      </c>
      <c r="N51" s="12">
        <f t="shared" si="9"/>
        <v>7</v>
      </c>
      <c r="O51" s="12">
        <v>21</v>
      </c>
      <c r="P51" s="12">
        <f t="shared" si="10"/>
        <v>35</v>
      </c>
      <c r="Q51" s="12">
        <f t="shared" si="11"/>
        <v>103</v>
      </c>
      <c r="R51" s="12">
        <v>138</v>
      </c>
      <c r="S51" s="12"/>
      <c r="T51" s="12">
        <f t="shared" si="12"/>
        <v>13</v>
      </c>
      <c r="U51" s="12">
        <f t="shared" si="12"/>
        <v>19</v>
      </c>
      <c r="V51" s="12">
        <v>32</v>
      </c>
      <c r="W51" s="12">
        <f t="shared" si="13"/>
        <v>193</v>
      </c>
      <c r="X51" s="12">
        <f t="shared" si="13"/>
        <v>900</v>
      </c>
      <c r="Y51" s="12">
        <v>1093</v>
      </c>
      <c r="Z51" s="12"/>
      <c r="AA51" s="31">
        <f t="shared" si="14"/>
        <v>0.50962499999999999</v>
      </c>
      <c r="AB51" s="31">
        <f t="shared" si="14"/>
        <v>0.185255</v>
      </c>
      <c r="AC51" s="12"/>
      <c r="AD51" s="31">
        <f t="shared" si="1"/>
        <v>0.64329999999999998</v>
      </c>
      <c r="AE51" s="31">
        <f t="shared" si="1"/>
        <v>0.25640000000000002</v>
      </c>
      <c r="AF51" s="12"/>
      <c r="AG51" s="12"/>
      <c r="AH51" s="12"/>
    </row>
    <row r="52" spans="1:34" x14ac:dyDescent="0.35">
      <c r="A52" s="9">
        <v>2021</v>
      </c>
      <c r="B52" s="9">
        <v>7</v>
      </c>
      <c r="C52" s="10" t="str">
        <f t="shared" si="0"/>
        <v>202107</v>
      </c>
      <c r="D52" s="32">
        <v>30.57</v>
      </c>
      <c r="E52" s="86">
        <v>44378</v>
      </c>
      <c r="F52" s="12">
        <f t="shared" si="2"/>
        <v>19</v>
      </c>
      <c r="G52" s="12">
        <f t="shared" si="3"/>
        <v>31</v>
      </c>
      <c r="H52" s="12">
        <f t="shared" si="4"/>
        <v>50</v>
      </c>
      <c r="I52" s="12">
        <f t="shared" si="5"/>
        <v>251</v>
      </c>
      <c r="J52" s="12">
        <f t="shared" si="6"/>
        <v>1190</v>
      </c>
      <c r="K52" s="12">
        <f t="shared" si="7"/>
        <v>1441</v>
      </c>
      <c r="L52" s="11"/>
      <c r="M52" s="12">
        <f t="shared" si="8"/>
        <v>6</v>
      </c>
      <c r="N52" s="12">
        <f t="shared" si="9"/>
        <v>8</v>
      </c>
      <c r="O52" s="12">
        <v>14</v>
      </c>
      <c r="P52" s="12">
        <f t="shared" si="10"/>
        <v>33</v>
      </c>
      <c r="Q52" s="12">
        <f t="shared" si="11"/>
        <v>109</v>
      </c>
      <c r="R52" s="12">
        <v>142</v>
      </c>
      <c r="S52" s="12"/>
      <c r="T52" s="12">
        <f t="shared" si="12"/>
        <v>13</v>
      </c>
      <c r="U52" s="12">
        <f t="shared" si="12"/>
        <v>23</v>
      </c>
      <c r="V52" s="12">
        <v>36</v>
      </c>
      <c r="W52" s="12">
        <f t="shared" si="13"/>
        <v>218</v>
      </c>
      <c r="X52" s="12">
        <f t="shared" si="13"/>
        <v>1081</v>
      </c>
      <c r="Y52" s="12">
        <v>1299</v>
      </c>
      <c r="Z52" s="12"/>
      <c r="AA52" s="31">
        <f t="shared" si="14"/>
        <v>0.38038499999999997</v>
      </c>
      <c r="AB52" s="31">
        <f t="shared" si="14"/>
        <v>0.17414499999999999</v>
      </c>
      <c r="AC52" s="12"/>
      <c r="AD52" s="34">
        <f>AVERAGE(AD40,AD16)</f>
        <v>0.41314000000000001</v>
      </c>
      <c r="AE52" s="31">
        <f t="shared" si="1"/>
        <v>0.23583999999999999</v>
      </c>
      <c r="AF52" s="12"/>
      <c r="AG52" s="12"/>
      <c r="AH52" s="12"/>
    </row>
    <row r="53" spans="1:34" x14ac:dyDescent="0.35">
      <c r="A53" s="9">
        <v>2021</v>
      </c>
      <c r="B53" s="9">
        <v>8</v>
      </c>
      <c r="C53" s="10" t="str">
        <f t="shared" si="0"/>
        <v>202108</v>
      </c>
      <c r="D53" s="32">
        <v>29.67</v>
      </c>
      <c r="E53" s="86">
        <v>44409</v>
      </c>
      <c r="F53" s="12">
        <f t="shared" si="2"/>
        <v>23</v>
      </c>
      <c r="G53" s="12">
        <f t="shared" si="3"/>
        <v>34</v>
      </c>
      <c r="H53" s="12">
        <f t="shared" si="4"/>
        <v>57</v>
      </c>
      <c r="I53" s="12">
        <f t="shared" si="5"/>
        <v>253</v>
      </c>
      <c r="J53" s="12">
        <f t="shared" si="6"/>
        <v>1240</v>
      </c>
      <c r="K53" s="12">
        <f t="shared" si="7"/>
        <v>1493</v>
      </c>
      <c r="L53" s="11"/>
      <c r="M53" s="12">
        <f t="shared" si="8"/>
        <v>12</v>
      </c>
      <c r="N53" s="12">
        <f t="shared" si="9"/>
        <v>10</v>
      </c>
      <c r="O53" s="12">
        <v>22</v>
      </c>
      <c r="P53" s="12">
        <f t="shared" si="10"/>
        <v>34</v>
      </c>
      <c r="Q53" s="12">
        <f t="shared" si="11"/>
        <v>105</v>
      </c>
      <c r="R53" s="12">
        <v>139</v>
      </c>
      <c r="S53" s="12"/>
      <c r="T53" s="12">
        <f t="shared" si="12"/>
        <v>11</v>
      </c>
      <c r="U53" s="12">
        <f t="shared" si="12"/>
        <v>24</v>
      </c>
      <c r="V53" s="12">
        <v>35</v>
      </c>
      <c r="W53" s="12">
        <f t="shared" si="13"/>
        <v>219</v>
      </c>
      <c r="X53" s="12">
        <f t="shared" si="13"/>
        <v>1135</v>
      </c>
      <c r="Y53" s="12">
        <v>1354</v>
      </c>
      <c r="Z53" s="12"/>
      <c r="AA53" s="31">
        <f t="shared" si="14"/>
        <v>0.40378499999999995</v>
      </c>
      <c r="AB53" s="31">
        <f t="shared" si="14"/>
        <v>0.16921999999999998</v>
      </c>
      <c r="AC53" s="12"/>
      <c r="AD53" s="31">
        <f>AVERAGE(AD29,AD41)</f>
        <v>0.54684500000000003</v>
      </c>
      <c r="AE53" s="31">
        <f t="shared" si="1"/>
        <v>0.24275999999999998</v>
      </c>
      <c r="AF53" s="12"/>
      <c r="AG53" s="12"/>
      <c r="AH53" s="12"/>
    </row>
    <row r="54" spans="1:34" x14ac:dyDescent="0.35">
      <c r="A54" s="9">
        <v>2021</v>
      </c>
      <c r="B54" s="9">
        <v>9</v>
      </c>
      <c r="C54" s="10" t="str">
        <f t="shared" si="0"/>
        <v>202109</v>
      </c>
      <c r="D54" s="32">
        <v>30.48</v>
      </c>
      <c r="E54" s="86">
        <v>44440</v>
      </c>
      <c r="F54" s="12">
        <f t="shared" si="2"/>
        <v>25</v>
      </c>
      <c r="G54" s="12">
        <f t="shared" si="3"/>
        <v>29</v>
      </c>
      <c r="H54" s="12">
        <f t="shared" si="4"/>
        <v>54</v>
      </c>
      <c r="I54" s="12">
        <f t="shared" si="5"/>
        <v>239</v>
      </c>
      <c r="J54" s="12">
        <f t="shared" si="6"/>
        <v>1210</v>
      </c>
      <c r="K54" s="12">
        <f t="shared" si="7"/>
        <v>1449</v>
      </c>
      <c r="L54" s="11"/>
      <c r="M54" s="12">
        <f t="shared" si="8"/>
        <v>11</v>
      </c>
      <c r="N54" s="12">
        <f t="shared" si="9"/>
        <v>9</v>
      </c>
      <c r="O54" s="12">
        <v>20</v>
      </c>
      <c r="P54" s="12">
        <f t="shared" si="10"/>
        <v>33</v>
      </c>
      <c r="Q54" s="12">
        <f t="shared" si="11"/>
        <v>109</v>
      </c>
      <c r="R54" s="12">
        <v>142</v>
      </c>
      <c r="S54" s="12"/>
      <c r="T54" s="12">
        <f t="shared" si="12"/>
        <v>14</v>
      </c>
      <c r="U54" s="12">
        <f t="shared" si="12"/>
        <v>20</v>
      </c>
      <c r="V54" s="12">
        <v>34</v>
      </c>
      <c r="W54" s="12">
        <f t="shared" si="13"/>
        <v>206</v>
      </c>
      <c r="X54" s="12">
        <f t="shared" si="13"/>
        <v>1101</v>
      </c>
      <c r="Y54" s="12">
        <v>1307</v>
      </c>
      <c r="Z54" s="12"/>
      <c r="AA54" s="31">
        <f t="shared" si="14"/>
        <v>0.45548500000000003</v>
      </c>
      <c r="AB54" s="31">
        <f t="shared" si="14"/>
        <v>0.16471000000000002</v>
      </c>
      <c r="AC54" s="12"/>
      <c r="AD54" s="31">
        <f>AVERAGE(AD30,AD42)</f>
        <v>0.53491500000000003</v>
      </c>
      <c r="AE54" s="31">
        <f t="shared" si="1"/>
        <v>0.23097000000000001</v>
      </c>
      <c r="AF54" s="12"/>
      <c r="AG54" s="12"/>
      <c r="AH54" s="12"/>
    </row>
    <row r="55" spans="1:34" x14ac:dyDescent="0.35">
      <c r="A55" s="9">
        <v>2021</v>
      </c>
      <c r="B55" s="9">
        <v>10</v>
      </c>
      <c r="C55" s="10" t="str">
        <f t="shared" si="0"/>
        <v>202110</v>
      </c>
      <c r="D55" s="32">
        <v>29.84</v>
      </c>
      <c r="E55" s="86">
        <v>44470</v>
      </c>
      <c r="F55" s="12">
        <f t="shared" si="2"/>
        <v>19</v>
      </c>
      <c r="G55" s="12">
        <f t="shared" si="3"/>
        <v>25</v>
      </c>
      <c r="H55" s="12">
        <f t="shared" si="4"/>
        <v>44</v>
      </c>
      <c r="I55" s="12">
        <f t="shared" si="5"/>
        <v>198</v>
      </c>
      <c r="J55" s="12">
        <f t="shared" si="6"/>
        <v>999</v>
      </c>
      <c r="K55" s="12">
        <f t="shared" si="7"/>
        <v>1197</v>
      </c>
      <c r="L55" s="11"/>
      <c r="M55" s="12">
        <f t="shared" si="8"/>
        <v>7</v>
      </c>
      <c r="N55" s="12">
        <f t="shared" si="9"/>
        <v>7</v>
      </c>
      <c r="O55" s="12">
        <v>14</v>
      </c>
      <c r="P55" s="12">
        <f t="shared" si="10"/>
        <v>34</v>
      </c>
      <c r="Q55" s="12">
        <f t="shared" si="11"/>
        <v>106</v>
      </c>
      <c r="R55" s="12">
        <v>140</v>
      </c>
      <c r="S55" s="12"/>
      <c r="T55" s="12">
        <f t="shared" si="12"/>
        <v>12</v>
      </c>
      <c r="U55" s="12">
        <f t="shared" si="12"/>
        <v>18</v>
      </c>
      <c r="V55" s="12">
        <v>30</v>
      </c>
      <c r="W55" s="12">
        <f t="shared" si="13"/>
        <v>164</v>
      </c>
      <c r="X55" s="12">
        <f t="shared" si="13"/>
        <v>893</v>
      </c>
      <c r="Y55" s="12">
        <v>1057</v>
      </c>
      <c r="Z55" s="12"/>
      <c r="AA55" s="31">
        <f t="shared" si="14"/>
        <v>0.43291500000000005</v>
      </c>
      <c r="AB55" s="31">
        <f t="shared" si="14"/>
        <v>0.16569500000000001</v>
      </c>
      <c r="AC55" s="12"/>
      <c r="AD55" s="31">
        <f>AVERAGE(AD31,AD43)</f>
        <v>0.52912000000000003</v>
      </c>
      <c r="AE55" s="31">
        <f t="shared" si="1"/>
        <v>0.24263000000000001</v>
      </c>
      <c r="AF55" s="12"/>
      <c r="AG55" s="12"/>
      <c r="AH55" s="12"/>
    </row>
    <row r="56" spans="1:34" x14ac:dyDescent="0.35">
      <c r="A56" s="9">
        <v>2021</v>
      </c>
      <c r="B56" s="9">
        <v>11</v>
      </c>
      <c r="C56" s="10" t="str">
        <f t="shared" si="0"/>
        <v>202111</v>
      </c>
      <c r="D56" s="32">
        <v>30.55</v>
      </c>
      <c r="E56" s="86">
        <v>44501</v>
      </c>
      <c r="F56" s="12">
        <f t="shared" si="2"/>
        <v>13</v>
      </c>
      <c r="G56" s="12">
        <f t="shared" si="3"/>
        <v>16</v>
      </c>
      <c r="H56" s="12">
        <f t="shared" si="4"/>
        <v>29</v>
      </c>
      <c r="I56" s="12">
        <f t="shared" si="5"/>
        <v>186</v>
      </c>
      <c r="J56" s="12">
        <f t="shared" si="6"/>
        <v>942</v>
      </c>
      <c r="K56" s="12">
        <f t="shared" si="7"/>
        <v>1128</v>
      </c>
      <c r="L56" s="11"/>
      <c r="M56" s="12">
        <f t="shared" si="8"/>
        <v>2</v>
      </c>
      <c r="N56" s="12">
        <f t="shared" si="9"/>
        <v>1</v>
      </c>
      <c r="O56" s="12">
        <v>3</v>
      </c>
      <c r="P56" s="12">
        <f t="shared" si="10"/>
        <v>26</v>
      </c>
      <c r="Q56" s="12">
        <f t="shared" si="11"/>
        <v>110</v>
      </c>
      <c r="R56" s="12">
        <v>136</v>
      </c>
      <c r="S56" s="12"/>
      <c r="T56" s="12">
        <f t="shared" si="12"/>
        <v>11</v>
      </c>
      <c r="U56" s="12">
        <f t="shared" si="12"/>
        <v>15</v>
      </c>
      <c r="V56" s="12">
        <v>26</v>
      </c>
      <c r="W56" s="12">
        <f t="shared" si="13"/>
        <v>160</v>
      </c>
      <c r="X56" s="12">
        <f t="shared" si="13"/>
        <v>832</v>
      </c>
      <c r="Y56" s="12">
        <v>992</v>
      </c>
      <c r="Z56" s="12"/>
      <c r="AA56" s="31">
        <f t="shared" si="14"/>
        <v>0.457505</v>
      </c>
      <c r="AB56" s="31">
        <f t="shared" si="14"/>
        <v>0.165265</v>
      </c>
      <c r="AC56" s="12"/>
      <c r="AD56" s="34">
        <f>AVERAGE(AD32,AD20)</f>
        <v>0.64513500000000001</v>
      </c>
      <c r="AE56" s="31">
        <f t="shared" si="1"/>
        <v>0.19185999999999998</v>
      </c>
      <c r="AF56" s="12"/>
      <c r="AG56" s="12"/>
      <c r="AH56" s="12"/>
    </row>
    <row r="57" spans="1:34" x14ac:dyDescent="0.35">
      <c r="A57" s="9">
        <v>2021</v>
      </c>
      <c r="B57" s="9">
        <v>12</v>
      </c>
      <c r="C57" s="10" t="str">
        <f t="shared" si="0"/>
        <v>202112</v>
      </c>
      <c r="D57" s="32">
        <v>31.9</v>
      </c>
      <c r="E57" s="86">
        <v>44531</v>
      </c>
      <c r="F57" s="12">
        <f t="shared" si="2"/>
        <v>21</v>
      </c>
      <c r="G57" s="12">
        <f t="shared" si="3"/>
        <v>16</v>
      </c>
      <c r="H57" s="12">
        <f t="shared" si="4"/>
        <v>37</v>
      </c>
      <c r="I57" s="12">
        <f t="shared" si="5"/>
        <v>217</v>
      </c>
      <c r="J57" s="12">
        <f t="shared" si="6"/>
        <v>868</v>
      </c>
      <c r="K57" s="12">
        <f t="shared" si="7"/>
        <v>1085</v>
      </c>
      <c r="L57" s="11"/>
      <c r="M57" s="12">
        <f t="shared" si="8"/>
        <v>8</v>
      </c>
      <c r="N57" s="12">
        <f t="shared" si="9"/>
        <v>3</v>
      </c>
      <c r="O57" s="12">
        <v>11</v>
      </c>
      <c r="P57" s="12">
        <f t="shared" si="10"/>
        <v>28</v>
      </c>
      <c r="Q57" s="12">
        <f t="shared" si="11"/>
        <v>85</v>
      </c>
      <c r="R57" s="12">
        <v>113</v>
      </c>
      <c r="S57" s="12"/>
      <c r="T57" s="12">
        <f t="shared" si="12"/>
        <v>13</v>
      </c>
      <c r="U57" s="12">
        <f t="shared" si="12"/>
        <v>13</v>
      </c>
      <c r="V57" s="12">
        <v>26</v>
      </c>
      <c r="W57" s="12">
        <f t="shared" si="13"/>
        <v>189</v>
      </c>
      <c r="X57" s="12">
        <f t="shared" si="13"/>
        <v>783</v>
      </c>
      <c r="Y57" s="12">
        <v>972</v>
      </c>
      <c r="Z57" s="12"/>
      <c r="AA57" s="31">
        <f t="shared" si="14"/>
        <v>0.56177999999999995</v>
      </c>
      <c r="AB57" s="31">
        <f>AVERAGE(AB33,AB45)</f>
        <v>0.20024</v>
      </c>
      <c r="AC57" s="12"/>
      <c r="AD57" s="31">
        <f>AVERAGE(AD33,AD45)</f>
        <v>0.68468499999999999</v>
      </c>
      <c r="AE57" s="31">
        <f t="shared" si="1"/>
        <v>0.25165999999999999</v>
      </c>
      <c r="AF57" s="12"/>
      <c r="AG57" s="12"/>
      <c r="AH57" s="12"/>
    </row>
    <row r="58" spans="1:34" x14ac:dyDescent="0.35">
      <c r="A58" s="17">
        <v>2022</v>
      </c>
      <c r="B58" s="17">
        <v>1</v>
      </c>
      <c r="C58" s="18" t="str">
        <f t="shared" si="0"/>
        <v>202201</v>
      </c>
      <c r="D58" s="25">
        <v>31.95</v>
      </c>
      <c r="E58" s="84">
        <v>44562</v>
      </c>
      <c r="F58" s="14">
        <f t="shared" si="2"/>
        <v>20</v>
      </c>
      <c r="G58" s="14">
        <f t="shared" si="3"/>
        <v>17</v>
      </c>
      <c r="H58" s="14">
        <f t="shared" si="4"/>
        <v>37</v>
      </c>
      <c r="I58" s="14">
        <f t="shared" si="5"/>
        <v>193</v>
      </c>
      <c r="J58" s="14">
        <f t="shared" si="6"/>
        <v>886</v>
      </c>
      <c r="K58" s="14">
        <f t="shared" si="7"/>
        <v>1079</v>
      </c>
      <c r="M58" s="14">
        <f t="shared" si="8"/>
        <v>5</v>
      </c>
      <c r="N58" s="14">
        <f t="shared" si="9"/>
        <v>6</v>
      </c>
      <c r="O58" s="14">
        <v>11</v>
      </c>
      <c r="P58" s="14">
        <f t="shared" si="10"/>
        <v>22</v>
      </c>
      <c r="Q58" s="14">
        <f t="shared" si="11"/>
        <v>52</v>
      </c>
      <c r="R58" s="14">
        <v>74</v>
      </c>
      <c r="S58" s="14"/>
      <c r="T58" s="14">
        <f t="shared" si="12"/>
        <v>15</v>
      </c>
      <c r="U58" s="14">
        <f t="shared" si="12"/>
        <v>11</v>
      </c>
      <c r="V58" s="14">
        <v>26</v>
      </c>
      <c r="W58" s="14">
        <f t="shared" si="13"/>
        <v>171</v>
      </c>
      <c r="X58" s="14">
        <f t="shared" si="13"/>
        <v>834</v>
      </c>
      <c r="Y58" s="14">
        <v>1005</v>
      </c>
      <c r="Z58" s="14"/>
      <c r="AA58" s="13">
        <f>AA46</f>
        <v>0.54241000000000006</v>
      </c>
      <c r="AB58" s="13">
        <f>AB46</f>
        <v>0.17927999999999999</v>
      </c>
      <c r="AC58" s="14"/>
      <c r="AD58" s="13">
        <f>AD46</f>
        <v>0.45938000000000001</v>
      </c>
      <c r="AE58" s="13">
        <f>AE46</f>
        <v>0.30081999999999998</v>
      </c>
      <c r="AF58" s="14"/>
      <c r="AG58" s="14"/>
      <c r="AH58" s="14"/>
    </row>
    <row r="59" spans="1:34" x14ac:dyDescent="0.35">
      <c r="A59" s="17">
        <v>2022</v>
      </c>
      <c r="B59" s="17">
        <v>2</v>
      </c>
      <c r="C59" s="18" t="str">
        <f t="shared" si="0"/>
        <v>202202</v>
      </c>
      <c r="D59" s="25">
        <v>30.52</v>
      </c>
      <c r="E59" s="84">
        <v>44593</v>
      </c>
      <c r="F59" s="14">
        <f t="shared" si="2"/>
        <v>17</v>
      </c>
      <c r="G59" s="14">
        <f t="shared" si="3"/>
        <v>18</v>
      </c>
      <c r="H59" s="14">
        <f t="shared" si="4"/>
        <v>35</v>
      </c>
      <c r="I59" s="14">
        <f t="shared" si="5"/>
        <v>198</v>
      </c>
      <c r="J59" s="14">
        <f t="shared" si="6"/>
        <v>913</v>
      </c>
      <c r="K59" s="14">
        <f t="shared" si="7"/>
        <v>1111</v>
      </c>
      <c r="M59" s="14">
        <f t="shared" si="8"/>
        <v>4</v>
      </c>
      <c r="N59" s="14">
        <f t="shared" si="9"/>
        <v>5</v>
      </c>
      <c r="O59" s="14">
        <v>9</v>
      </c>
      <c r="P59" s="14">
        <f t="shared" si="10"/>
        <v>28</v>
      </c>
      <c r="Q59" s="14">
        <f t="shared" si="11"/>
        <v>68</v>
      </c>
      <c r="R59" s="14">
        <v>96</v>
      </c>
      <c r="S59" s="14"/>
      <c r="T59" s="14">
        <f t="shared" si="12"/>
        <v>13</v>
      </c>
      <c r="U59" s="14">
        <f t="shared" si="12"/>
        <v>13</v>
      </c>
      <c r="V59" s="14">
        <v>26</v>
      </c>
      <c r="W59" s="14">
        <f t="shared" si="13"/>
        <v>170</v>
      </c>
      <c r="X59" s="14">
        <f t="shared" si="13"/>
        <v>845</v>
      </c>
      <c r="Y59" s="14">
        <v>1015</v>
      </c>
      <c r="Z59" s="14"/>
      <c r="AA59" s="13">
        <f t="shared" ref="AA59:AB74" si="15">AA47</f>
        <v>0.47240000000000004</v>
      </c>
      <c r="AB59" s="13">
        <f t="shared" si="15"/>
        <v>0.17806</v>
      </c>
      <c r="AC59" s="14"/>
      <c r="AD59" s="26">
        <f t="shared" ref="AD59:AE74" si="16">AD47</f>
        <v>0.451955</v>
      </c>
      <c r="AE59" s="26">
        <f t="shared" si="16"/>
        <v>0.29086500000000004</v>
      </c>
      <c r="AF59" s="14"/>
      <c r="AG59" s="14"/>
      <c r="AH59" s="14"/>
    </row>
    <row r="60" spans="1:34" x14ac:dyDescent="0.35">
      <c r="A60" s="17">
        <v>2022</v>
      </c>
      <c r="B60" s="17">
        <v>3</v>
      </c>
      <c r="C60" s="18" t="str">
        <f t="shared" si="0"/>
        <v>202203</v>
      </c>
      <c r="D60" s="25">
        <v>30.29</v>
      </c>
      <c r="E60" s="84">
        <v>44621</v>
      </c>
      <c r="F60" s="14">
        <f t="shared" si="2"/>
        <v>21</v>
      </c>
      <c r="G60" s="14">
        <f t="shared" si="3"/>
        <v>17</v>
      </c>
      <c r="H60" s="14">
        <f t="shared" si="4"/>
        <v>38</v>
      </c>
      <c r="I60" s="14">
        <f t="shared" si="5"/>
        <v>210</v>
      </c>
      <c r="J60" s="14">
        <f t="shared" si="6"/>
        <v>836</v>
      </c>
      <c r="K60" s="14">
        <f t="shared" si="7"/>
        <v>1046</v>
      </c>
      <c r="M60" s="14">
        <f t="shared" si="8"/>
        <v>9</v>
      </c>
      <c r="N60" s="14">
        <f t="shared" si="9"/>
        <v>4</v>
      </c>
      <c r="O60" s="14">
        <v>13</v>
      </c>
      <c r="P60" s="14">
        <f t="shared" si="10"/>
        <v>34</v>
      </c>
      <c r="Q60" s="14">
        <f t="shared" si="11"/>
        <v>73</v>
      </c>
      <c r="R60" s="14">
        <v>107</v>
      </c>
      <c r="S60" s="14"/>
      <c r="T60" s="14">
        <f t="shared" si="12"/>
        <v>12</v>
      </c>
      <c r="U60" s="14">
        <f t="shared" si="12"/>
        <v>13</v>
      </c>
      <c r="V60" s="14">
        <v>25</v>
      </c>
      <c r="W60" s="14">
        <f t="shared" si="13"/>
        <v>176</v>
      </c>
      <c r="X60" s="14">
        <f t="shared" si="13"/>
        <v>763</v>
      </c>
      <c r="Y60" s="14">
        <v>939</v>
      </c>
      <c r="Z60" s="14"/>
      <c r="AA60" s="13">
        <f t="shared" si="15"/>
        <v>0.55861000000000005</v>
      </c>
      <c r="AB60" s="13">
        <f t="shared" si="15"/>
        <v>0.20074500000000001</v>
      </c>
      <c r="AC60" s="14"/>
      <c r="AD60" s="26">
        <f t="shared" si="16"/>
        <v>0.71558999999999995</v>
      </c>
      <c r="AE60" s="26">
        <f t="shared" si="16"/>
        <v>0.31310499999999997</v>
      </c>
      <c r="AF60" s="14"/>
      <c r="AG60" s="14"/>
      <c r="AH60" s="14"/>
    </row>
    <row r="61" spans="1:34" x14ac:dyDescent="0.35">
      <c r="A61" s="17">
        <v>2022</v>
      </c>
      <c r="B61" s="17">
        <v>4</v>
      </c>
      <c r="C61" s="18" t="str">
        <f t="shared" si="0"/>
        <v>202204</v>
      </c>
      <c r="D61" s="25">
        <v>29.48</v>
      </c>
      <c r="E61" s="84">
        <v>44652</v>
      </c>
      <c r="F61" s="14">
        <f t="shared" si="2"/>
        <v>21</v>
      </c>
      <c r="G61" s="14">
        <f t="shared" si="3"/>
        <v>14</v>
      </c>
      <c r="H61" s="14">
        <f t="shared" si="4"/>
        <v>35</v>
      </c>
      <c r="I61" s="14">
        <f t="shared" si="5"/>
        <v>226</v>
      </c>
      <c r="J61" s="14">
        <f t="shared" si="6"/>
        <v>818</v>
      </c>
      <c r="K61" s="14">
        <f t="shared" si="7"/>
        <v>1044</v>
      </c>
      <c r="M61" s="14">
        <f t="shared" si="8"/>
        <v>9</v>
      </c>
      <c r="N61" s="14">
        <f t="shared" si="9"/>
        <v>3</v>
      </c>
      <c r="O61" s="14">
        <v>12</v>
      </c>
      <c r="P61" s="14">
        <f t="shared" si="10"/>
        <v>39</v>
      </c>
      <c r="Q61" s="14">
        <f t="shared" si="11"/>
        <v>73</v>
      </c>
      <c r="R61" s="14">
        <v>112</v>
      </c>
      <c r="S61" s="14"/>
      <c r="T61" s="14">
        <f t="shared" si="12"/>
        <v>12</v>
      </c>
      <c r="U61" s="14">
        <f t="shared" si="12"/>
        <v>11</v>
      </c>
      <c r="V61" s="14">
        <v>23</v>
      </c>
      <c r="W61" s="14">
        <f t="shared" si="13"/>
        <v>187</v>
      </c>
      <c r="X61" s="14">
        <f t="shared" si="13"/>
        <v>745</v>
      </c>
      <c r="Y61" s="14">
        <v>932</v>
      </c>
      <c r="Z61" s="14"/>
      <c r="AA61" s="13">
        <f t="shared" si="15"/>
        <v>0.59770499999999993</v>
      </c>
      <c r="AB61" s="13">
        <f t="shared" si="15"/>
        <v>0.216</v>
      </c>
      <c r="AC61" s="14"/>
      <c r="AD61" s="26">
        <f t="shared" si="16"/>
        <v>0.72003499999999998</v>
      </c>
      <c r="AE61" s="26">
        <f t="shared" si="16"/>
        <v>0.34986</v>
      </c>
      <c r="AF61" s="14"/>
      <c r="AG61" s="14"/>
      <c r="AH61" s="14"/>
    </row>
    <row r="62" spans="1:34" x14ac:dyDescent="0.35">
      <c r="A62" s="17">
        <v>2022</v>
      </c>
      <c r="B62" s="17">
        <v>5</v>
      </c>
      <c r="C62" s="18" t="str">
        <f t="shared" si="0"/>
        <v>202205</v>
      </c>
      <c r="D62" s="25">
        <v>29.48</v>
      </c>
      <c r="E62" s="84">
        <v>44682</v>
      </c>
      <c r="F62" s="14">
        <f t="shared" si="2"/>
        <v>20</v>
      </c>
      <c r="G62" s="14">
        <f t="shared" si="3"/>
        <v>15</v>
      </c>
      <c r="H62" s="14">
        <f t="shared" si="4"/>
        <v>35</v>
      </c>
      <c r="I62" s="14">
        <f t="shared" si="5"/>
        <v>217</v>
      </c>
      <c r="J62" s="14">
        <f t="shared" si="6"/>
        <v>817</v>
      </c>
      <c r="K62" s="14">
        <f t="shared" si="7"/>
        <v>1034</v>
      </c>
      <c r="M62" s="14">
        <f t="shared" si="8"/>
        <v>5</v>
      </c>
      <c r="N62" s="14">
        <f t="shared" si="9"/>
        <v>4</v>
      </c>
      <c r="O62" s="14">
        <v>9</v>
      </c>
      <c r="P62" s="14">
        <f t="shared" si="10"/>
        <v>41</v>
      </c>
      <c r="Q62" s="14">
        <f t="shared" si="11"/>
        <v>90</v>
      </c>
      <c r="R62" s="14">
        <v>131</v>
      </c>
      <c r="S62" s="14"/>
      <c r="T62" s="14">
        <f t="shared" si="12"/>
        <v>15</v>
      </c>
      <c r="U62" s="14">
        <f t="shared" si="12"/>
        <v>11</v>
      </c>
      <c r="V62" s="14">
        <v>26</v>
      </c>
      <c r="W62" s="14">
        <f t="shared" si="13"/>
        <v>176</v>
      </c>
      <c r="X62" s="14">
        <f t="shared" si="13"/>
        <v>727</v>
      </c>
      <c r="Y62" s="14">
        <v>903</v>
      </c>
      <c r="Z62" s="14"/>
      <c r="AA62" s="13">
        <f t="shared" si="15"/>
        <v>0.56137000000000004</v>
      </c>
      <c r="AB62" s="13">
        <f t="shared" si="15"/>
        <v>0.21024999999999999</v>
      </c>
      <c r="AC62" s="14"/>
      <c r="AD62" s="26">
        <f t="shared" si="16"/>
        <v>0.57527499999999998</v>
      </c>
      <c r="AE62" s="26">
        <f t="shared" si="16"/>
        <v>0.31018499999999999</v>
      </c>
      <c r="AF62" s="14"/>
      <c r="AG62" s="14"/>
      <c r="AH62" s="14"/>
    </row>
    <row r="63" spans="1:34" x14ac:dyDescent="0.35">
      <c r="A63" s="17">
        <v>2022</v>
      </c>
      <c r="B63" s="17">
        <v>6</v>
      </c>
      <c r="C63" s="18" t="str">
        <f t="shared" si="0"/>
        <v>202206</v>
      </c>
      <c r="D63" s="25">
        <v>30.67</v>
      </c>
      <c r="E63" s="84">
        <v>44713</v>
      </c>
      <c r="F63" s="14">
        <f t="shared" si="2"/>
        <v>27</v>
      </c>
      <c r="G63" s="14">
        <f t="shared" si="3"/>
        <v>26</v>
      </c>
      <c r="H63" s="14">
        <f t="shared" si="4"/>
        <v>53</v>
      </c>
      <c r="I63" s="14">
        <f t="shared" si="5"/>
        <v>228</v>
      </c>
      <c r="J63" s="14">
        <f t="shared" si="6"/>
        <v>1001</v>
      </c>
      <c r="K63" s="14">
        <f t="shared" si="7"/>
        <v>1229</v>
      </c>
      <c r="M63" s="14">
        <f t="shared" si="8"/>
        <v>14</v>
      </c>
      <c r="N63" s="14">
        <f t="shared" si="9"/>
        <v>7</v>
      </c>
      <c r="O63" s="14">
        <v>21</v>
      </c>
      <c r="P63" s="14">
        <f t="shared" si="10"/>
        <v>40</v>
      </c>
      <c r="Q63" s="14">
        <f t="shared" si="11"/>
        <v>117</v>
      </c>
      <c r="R63" s="14">
        <v>157</v>
      </c>
      <c r="S63" s="14"/>
      <c r="T63" s="14">
        <f t="shared" si="12"/>
        <v>13</v>
      </c>
      <c r="U63" s="14">
        <f t="shared" si="12"/>
        <v>19</v>
      </c>
      <c r="V63" s="14">
        <v>32</v>
      </c>
      <c r="W63" s="14">
        <f t="shared" si="13"/>
        <v>188</v>
      </c>
      <c r="X63" s="14">
        <f t="shared" si="13"/>
        <v>884</v>
      </c>
      <c r="Y63" s="14">
        <v>1072</v>
      </c>
      <c r="Z63" s="14"/>
      <c r="AA63" s="13">
        <f t="shared" si="15"/>
        <v>0.50962499999999999</v>
      </c>
      <c r="AB63" s="13">
        <f t="shared" si="15"/>
        <v>0.185255</v>
      </c>
      <c r="AC63" s="14"/>
      <c r="AD63" s="26">
        <f t="shared" si="16"/>
        <v>0.64329999999999998</v>
      </c>
      <c r="AE63" s="26">
        <f t="shared" si="16"/>
        <v>0.25640000000000002</v>
      </c>
      <c r="AF63" s="14"/>
      <c r="AG63" s="14"/>
      <c r="AH63" s="14"/>
    </row>
    <row r="64" spans="1:34" x14ac:dyDescent="0.35">
      <c r="A64" s="17">
        <v>2022</v>
      </c>
      <c r="B64" s="17">
        <v>7</v>
      </c>
      <c r="C64" s="18" t="str">
        <f t="shared" si="0"/>
        <v>202207</v>
      </c>
      <c r="D64" s="25">
        <v>30.71</v>
      </c>
      <c r="E64" s="84">
        <v>44743</v>
      </c>
      <c r="F64" s="14">
        <f t="shared" si="2"/>
        <v>18</v>
      </c>
      <c r="G64" s="14">
        <f t="shared" si="3"/>
        <v>30</v>
      </c>
      <c r="H64" s="14">
        <f t="shared" si="4"/>
        <v>48</v>
      </c>
      <c r="I64" s="14">
        <f t="shared" si="5"/>
        <v>249</v>
      </c>
      <c r="J64" s="14">
        <f t="shared" si="6"/>
        <v>1179</v>
      </c>
      <c r="K64" s="14">
        <f t="shared" si="7"/>
        <v>1428</v>
      </c>
      <c r="M64" s="14">
        <f t="shared" si="8"/>
        <v>6</v>
      </c>
      <c r="N64" s="14">
        <f t="shared" si="9"/>
        <v>8</v>
      </c>
      <c r="O64" s="14">
        <v>14</v>
      </c>
      <c r="P64" s="14">
        <f t="shared" si="10"/>
        <v>37</v>
      </c>
      <c r="Q64" s="14">
        <f t="shared" si="11"/>
        <v>119</v>
      </c>
      <c r="R64" s="14">
        <v>156</v>
      </c>
      <c r="S64" s="14"/>
      <c r="T64" s="14">
        <f t="shared" si="12"/>
        <v>12</v>
      </c>
      <c r="U64" s="14">
        <f t="shared" si="12"/>
        <v>22</v>
      </c>
      <c r="V64" s="14">
        <v>34</v>
      </c>
      <c r="W64" s="14">
        <f t="shared" si="13"/>
        <v>212</v>
      </c>
      <c r="X64" s="14">
        <f t="shared" si="13"/>
        <v>1060</v>
      </c>
      <c r="Y64" s="14">
        <v>1272</v>
      </c>
      <c r="Z64" s="14"/>
      <c r="AA64" s="13">
        <f t="shared" si="15"/>
        <v>0.38038499999999997</v>
      </c>
      <c r="AB64" s="13">
        <f t="shared" si="15"/>
        <v>0.17414499999999999</v>
      </c>
      <c r="AC64" s="14"/>
      <c r="AD64" s="26">
        <f t="shared" si="16"/>
        <v>0.41314000000000001</v>
      </c>
      <c r="AE64" s="26">
        <f t="shared" si="16"/>
        <v>0.23583999999999999</v>
      </c>
      <c r="AF64" s="14"/>
      <c r="AG64" s="14"/>
      <c r="AH64" s="14"/>
    </row>
    <row r="65" spans="1:34" x14ac:dyDescent="0.35">
      <c r="A65" s="17">
        <v>2022</v>
      </c>
      <c r="B65" s="17">
        <v>8</v>
      </c>
      <c r="C65" s="18" t="str">
        <f t="shared" si="0"/>
        <v>202208</v>
      </c>
      <c r="D65" s="25">
        <v>29.52</v>
      </c>
      <c r="E65" s="84">
        <v>44774</v>
      </c>
      <c r="F65" s="14">
        <f t="shared" si="2"/>
        <v>23</v>
      </c>
      <c r="G65" s="14">
        <f t="shared" si="3"/>
        <v>34</v>
      </c>
      <c r="H65" s="14">
        <f t="shared" si="4"/>
        <v>57</v>
      </c>
      <c r="I65" s="14">
        <f t="shared" si="5"/>
        <v>252</v>
      </c>
      <c r="J65" s="14">
        <f t="shared" si="6"/>
        <v>1238</v>
      </c>
      <c r="K65" s="14">
        <f t="shared" si="7"/>
        <v>1490</v>
      </c>
      <c r="M65" s="14">
        <f t="shared" si="8"/>
        <v>12</v>
      </c>
      <c r="N65" s="14">
        <f t="shared" si="9"/>
        <v>10</v>
      </c>
      <c r="O65" s="14">
        <v>22</v>
      </c>
      <c r="P65" s="14">
        <f t="shared" si="10"/>
        <v>36</v>
      </c>
      <c r="Q65" s="14">
        <f t="shared" si="11"/>
        <v>113</v>
      </c>
      <c r="R65" s="14">
        <v>149</v>
      </c>
      <c r="S65" s="14"/>
      <c r="T65" s="14">
        <f t="shared" si="12"/>
        <v>11</v>
      </c>
      <c r="U65" s="14">
        <f t="shared" si="12"/>
        <v>24</v>
      </c>
      <c r="V65" s="14">
        <v>35</v>
      </c>
      <c r="W65" s="14">
        <f t="shared" si="13"/>
        <v>216</v>
      </c>
      <c r="X65" s="14">
        <f t="shared" si="13"/>
        <v>1125</v>
      </c>
      <c r="Y65" s="14">
        <v>1341</v>
      </c>
      <c r="Z65" s="14"/>
      <c r="AA65" s="13">
        <f t="shared" si="15"/>
        <v>0.40378499999999995</v>
      </c>
      <c r="AB65" s="13">
        <f t="shared" si="15"/>
        <v>0.16921999999999998</v>
      </c>
      <c r="AC65" s="14"/>
      <c r="AD65" s="26">
        <f t="shared" si="16"/>
        <v>0.54684500000000003</v>
      </c>
      <c r="AE65" s="26">
        <f t="shared" si="16"/>
        <v>0.24275999999999998</v>
      </c>
      <c r="AF65" s="14"/>
      <c r="AG65" s="14"/>
      <c r="AH65" s="14"/>
    </row>
    <row r="66" spans="1:34" x14ac:dyDescent="0.35">
      <c r="A66" s="17">
        <v>2022</v>
      </c>
      <c r="B66" s="17">
        <v>9</v>
      </c>
      <c r="C66" s="18" t="str">
        <f t="shared" si="0"/>
        <v>202209</v>
      </c>
      <c r="D66" s="25">
        <v>30.52</v>
      </c>
      <c r="E66" s="84">
        <v>44805</v>
      </c>
      <c r="F66" s="14">
        <f t="shared" si="2"/>
        <v>24</v>
      </c>
      <c r="G66" s="14">
        <f t="shared" si="3"/>
        <v>29</v>
      </c>
      <c r="H66" s="14">
        <f t="shared" si="4"/>
        <v>53</v>
      </c>
      <c r="I66" s="14">
        <f t="shared" si="5"/>
        <v>237</v>
      </c>
      <c r="J66" s="14">
        <f t="shared" si="6"/>
        <v>1201</v>
      </c>
      <c r="K66" s="14">
        <f t="shared" si="7"/>
        <v>1438</v>
      </c>
      <c r="M66" s="14">
        <f t="shared" si="8"/>
        <v>11</v>
      </c>
      <c r="N66" s="14">
        <f t="shared" si="9"/>
        <v>9</v>
      </c>
      <c r="O66" s="14">
        <v>20</v>
      </c>
      <c r="P66" s="14">
        <f t="shared" si="10"/>
        <v>36</v>
      </c>
      <c r="Q66" s="14">
        <f t="shared" si="11"/>
        <v>118</v>
      </c>
      <c r="R66" s="14">
        <v>154</v>
      </c>
      <c r="S66" s="14"/>
      <c r="T66" s="14">
        <f t="shared" si="12"/>
        <v>13</v>
      </c>
      <c r="U66" s="14">
        <f t="shared" si="12"/>
        <v>20</v>
      </c>
      <c r="V66" s="14">
        <v>33</v>
      </c>
      <c r="W66" s="14">
        <f t="shared" si="13"/>
        <v>201</v>
      </c>
      <c r="X66" s="14">
        <f t="shared" si="13"/>
        <v>1083</v>
      </c>
      <c r="Y66" s="14">
        <v>1284</v>
      </c>
      <c r="Z66" s="14"/>
      <c r="AA66" s="13">
        <f t="shared" si="15"/>
        <v>0.45548500000000003</v>
      </c>
      <c r="AB66" s="13">
        <f t="shared" si="15"/>
        <v>0.16471000000000002</v>
      </c>
      <c r="AC66" s="14"/>
      <c r="AD66" s="26">
        <f t="shared" si="16"/>
        <v>0.53491500000000003</v>
      </c>
      <c r="AE66" s="26">
        <f t="shared" si="16"/>
        <v>0.23097000000000001</v>
      </c>
      <c r="AF66" s="14"/>
      <c r="AG66" s="14"/>
      <c r="AH66" s="14"/>
    </row>
    <row r="67" spans="1:34" x14ac:dyDescent="0.35">
      <c r="A67" s="17">
        <v>2022</v>
      </c>
      <c r="B67" s="17">
        <v>10</v>
      </c>
      <c r="C67" s="18" t="str">
        <f t="shared" si="0"/>
        <v>202210</v>
      </c>
      <c r="D67" s="25">
        <v>29.86</v>
      </c>
      <c r="E67" s="84">
        <v>44835</v>
      </c>
      <c r="F67" s="14">
        <f t="shared" si="2"/>
        <v>19</v>
      </c>
      <c r="G67" s="14">
        <f t="shared" si="3"/>
        <v>25</v>
      </c>
      <c r="H67" s="14">
        <f t="shared" si="4"/>
        <v>44</v>
      </c>
      <c r="I67" s="14">
        <f t="shared" si="5"/>
        <v>195</v>
      </c>
      <c r="J67" s="14">
        <f t="shared" si="6"/>
        <v>980</v>
      </c>
      <c r="K67" s="14">
        <f t="shared" si="7"/>
        <v>1175</v>
      </c>
      <c r="M67" s="14">
        <f t="shared" si="8"/>
        <v>7</v>
      </c>
      <c r="N67" s="14">
        <f t="shared" si="9"/>
        <v>7</v>
      </c>
      <c r="O67" s="14">
        <v>14</v>
      </c>
      <c r="P67" s="14">
        <f t="shared" si="10"/>
        <v>34</v>
      </c>
      <c r="Q67" s="14">
        <f t="shared" si="11"/>
        <v>108</v>
      </c>
      <c r="R67" s="14">
        <v>142</v>
      </c>
      <c r="S67" s="14"/>
      <c r="T67" s="14">
        <f t="shared" si="12"/>
        <v>12</v>
      </c>
      <c r="U67" s="14">
        <f t="shared" si="12"/>
        <v>18</v>
      </c>
      <c r="V67" s="14">
        <v>30</v>
      </c>
      <c r="W67" s="14">
        <f t="shared" si="13"/>
        <v>161</v>
      </c>
      <c r="X67" s="14">
        <f t="shared" si="13"/>
        <v>872</v>
      </c>
      <c r="Y67" s="14">
        <v>1033</v>
      </c>
      <c r="Z67" s="14"/>
      <c r="AA67" s="13">
        <f t="shared" si="15"/>
        <v>0.43291500000000005</v>
      </c>
      <c r="AB67" s="13">
        <f t="shared" si="15"/>
        <v>0.16569500000000001</v>
      </c>
      <c r="AC67" s="14"/>
      <c r="AD67" s="26">
        <f t="shared" si="16"/>
        <v>0.52912000000000003</v>
      </c>
      <c r="AE67" s="26">
        <f t="shared" si="16"/>
        <v>0.24263000000000001</v>
      </c>
      <c r="AF67" s="14"/>
      <c r="AG67" s="14"/>
      <c r="AH67" s="14"/>
    </row>
    <row r="68" spans="1:34" x14ac:dyDescent="0.35">
      <c r="A68" s="17">
        <v>2022</v>
      </c>
      <c r="B68" s="17">
        <v>11</v>
      </c>
      <c r="C68" s="18" t="str">
        <f t="shared" si="0"/>
        <v>202211</v>
      </c>
      <c r="D68" s="25">
        <v>30.67</v>
      </c>
      <c r="E68" s="84">
        <v>44866</v>
      </c>
      <c r="F68" s="14">
        <f t="shared" si="2"/>
        <v>14</v>
      </c>
      <c r="G68" s="14">
        <f t="shared" si="3"/>
        <v>17</v>
      </c>
      <c r="H68" s="14">
        <f t="shared" si="4"/>
        <v>31</v>
      </c>
      <c r="I68" s="14">
        <f t="shared" si="5"/>
        <v>184</v>
      </c>
      <c r="J68" s="14">
        <f t="shared" si="6"/>
        <v>927</v>
      </c>
      <c r="K68" s="14">
        <f t="shared" si="7"/>
        <v>1111</v>
      </c>
      <c r="M68" s="14">
        <f t="shared" si="8"/>
        <v>3</v>
      </c>
      <c r="N68" s="14">
        <f t="shared" si="9"/>
        <v>2</v>
      </c>
      <c r="O68" s="14">
        <v>5</v>
      </c>
      <c r="P68" s="14">
        <f t="shared" si="10"/>
        <v>27</v>
      </c>
      <c r="Q68" s="14">
        <f t="shared" si="11"/>
        <v>113</v>
      </c>
      <c r="R68" s="14">
        <v>140</v>
      </c>
      <c r="S68" s="14"/>
      <c r="T68" s="14">
        <f t="shared" si="12"/>
        <v>11</v>
      </c>
      <c r="U68" s="14">
        <f t="shared" si="12"/>
        <v>15</v>
      </c>
      <c r="V68" s="14">
        <v>26</v>
      </c>
      <c r="W68" s="14">
        <f t="shared" si="13"/>
        <v>157</v>
      </c>
      <c r="X68" s="14">
        <f t="shared" si="13"/>
        <v>814</v>
      </c>
      <c r="Y68" s="14">
        <v>971</v>
      </c>
      <c r="Z68" s="14"/>
      <c r="AA68" s="13">
        <f t="shared" si="15"/>
        <v>0.457505</v>
      </c>
      <c r="AB68" s="13">
        <f t="shared" si="15"/>
        <v>0.165265</v>
      </c>
      <c r="AC68" s="14"/>
      <c r="AD68" s="26">
        <f t="shared" si="16"/>
        <v>0.64513500000000001</v>
      </c>
      <c r="AE68" s="26">
        <f t="shared" si="16"/>
        <v>0.19185999999999998</v>
      </c>
      <c r="AF68" s="14"/>
      <c r="AG68" s="14"/>
      <c r="AH68" s="14"/>
    </row>
    <row r="69" spans="1:34" x14ac:dyDescent="0.35">
      <c r="A69" s="17">
        <v>2022</v>
      </c>
      <c r="B69" s="17">
        <v>12</v>
      </c>
      <c r="C69" s="18" t="str">
        <f t="shared" si="0"/>
        <v>202212</v>
      </c>
      <c r="D69" s="25">
        <v>31.63</v>
      </c>
      <c r="E69" s="84">
        <v>44896</v>
      </c>
      <c r="F69" s="14">
        <f t="shared" si="2"/>
        <v>21</v>
      </c>
      <c r="G69" s="14">
        <f t="shared" si="3"/>
        <v>16</v>
      </c>
      <c r="H69" s="14">
        <f t="shared" si="4"/>
        <v>37</v>
      </c>
      <c r="I69" s="14">
        <f t="shared" si="5"/>
        <v>214</v>
      </c>
      <c r="J69" s="14">
        <f t="shared" si="6"/>
        <v>857</v>
      </c>
      <c r="K69" s="14">
        <f t="shared" si="7"/>
        <v>1071</v>
      </c>
      <c r="M69" s="14">
        <f t="shared" si="8"/>
        <v>8</v>
      </c>
      <c r="N69" s="14">
        <f t="shared" si="9"/>
        <v>3</v>
      </c>
      <c r="O69" s="14">
        <v>11</v>
      </c>
      <c r="P69" s="14">
        <f t="shared" si="10"/>
        <v>28</v>
      </c>
      <c r="Q69" s="14">
        <f t="shared" si="11"/>
        <v>84</v>
      </c>
      <c r="R69" s="14">
        <v>112</v>
      </c>
      <c r="S69" s="14"/>
      <c r="T69" s="14">
        <f t="shared" si="12"/>
        <v>13</v>
      </c>
      <c r="U69" s="14">
        <f t="shared" si="12"/>
        <v>13</v>
      </c>
      <c r="V69" s="14">
        <v>26</v>
      </c>
      <c r="W69" s="14">
        <f t="shared" si="13"/>
        <v>186</v>
      </c>
      <c r="X69" s="14">
        <f t="shared" si="13"/>
        <v>773</v>
      </c>
      <c r="Y69" s="14">
        <v>959</v>
      </c>
      <c r="Z69" s="14"/>
      <c r="AA69" s="13">
        <f t="shared" si="15"/>
        <v>0.56177999999999995</v>
      </c>
      <c r="AB69" s="13">
        <f t="shared" si="15"/>
        <v>0.20024</v>
      </c>
      <c r="AC69" s="14"/>
      <c r="AD69" s="26">
        <f t="shared" si="16"/>
        <v>0.68468499999999999</v>
      </c>
      <c r="AE69" s="26">
        <f t="shared" si="16"/>
        <v>0.25165999999999999</v>
      </c>
      <c r="AF69" s="14"/>
      <c r="AG69" s="14"/>
      <c r="AH69" s="14"/>
    </row>
    <row r="70" spans="1:34" x14ac:dyDescent="0.35">
      <c r="A70" s="9">
        <v>2023</v>
      </c>
      <c r="B70" s="9">
        <v>1</v>
      </c>
      <c r="C70" s="10" t="str">
        <f t="shared" si="0"/>
        <v>202301</v>
      </c>
      <c r="D70" s="32">
        <v>32.08</v>
      </c>
      <c r="E70" s="86">
        <v>44927</v>
      </c>
      <c r="F70" s="12">
        <f t="shared" si="2"/>
        <v>19</v>
      </c>
      <c r="G70" s="12">
        <f t="shared" si="3"/>
        <v>16</v>
      </c>
      <c r="H70" s="12">
        <f t="shared" si="4"/>
        <v>35</v>
      </c>
      <c r="I70" s="12">
        <f t="shared" si="5"/>
        <v>191</v>
      </c>
      <c r="J70" s="12">
        <f t="shared" si="6"/>
        <v>874</v>
      </c>
      <c r="K70" s="12">
        <f t="shared" si="7"/>
        <v>1065</v>
      </c>
      <c r="L70" s="11"/>
      <c r="M70" s="12">
        <f t="shared" si="8"/>
        <v>4</v>
      </c>
      <c r="N70" s="12">
        <f t="shared" si="9"/>
        <v>5</v>
      </c>
      <c r="O70" s="12">
        <v>9</v>
      </c>
      <c r="P70" s="12">
        <f t="shared" si="10"/>
        <v>24</v>
      </c>
      <c r="Q70" s="12">
        <f t="shared" si="11"/>
        <v>56</v>
      </c>
      <c r="R70" s="12">
        <v>80</v>
      </c>
      <c r="S70" s="12"/>
      <c r="T70" s="12">
        <f t="shared" si="12"/>
        <v>15</v>
      </c>
      <c r="U70" s="12">
        <f t="shared" si="12"/>
        <v>11</v>
      </c>
      <c r="V70" s="12">
        <v>26</v>
      </c>
      <c r="W70" s="12">
        <f t="shared" si="13"/>
        <v>167</v>
      </c>
      <c r="X70" s="12">
        <f t="shared" si="13"/>
        <v>818</v>
      </c>
      <c r="Y70" s="12">
        <v>985</v>
      </c>
      <c r="Z70" s="12"/>
      <c r="AA70" s="31">
        <f t="shared" si="15"/>
        <v>0.54241000000000006</v>
      </c>
      <c r="AB70" s="31">
        <f t="shared" si="15"/>
        <v>0.17927999999999999</v>
      </c>
      <c r="AC70" s="12"/>
      <c r="AD70" s="35">
        <f t="shared" si="16"/>
        <v>0.45938000000000001</v>
      </c>
      <c r="AE70" s="35">
        <f t="shared" si="16"/>
        <v>0.30081999999999998</v>
      </c>
      <c r="AF70" s="12"/>
      <c r="AG70" s="12"/>
      <c r="AH70" s="12"/>
    </row>
    <row r="71" spans="1:34" x14ac:dyDescent="0.35">
      <c r="A71" s="9">
        <v>2023</v>
      </c>
      <c r="B71" s="9">
        <v>2</v>
      </c>
      <c r="C71" s="10" t="str">
        <f t="shared" si="0"/>
        <v>202302</v>
      </c>
      <c r="D71" s="32">
        <v>30.52</v>
      </c>
      <c r="E71" s="86">
        <v>44958</v>
      </c>
      <c r="F71" s="12">
        <f t="shared" si="2"/>
        <v>17</v>
      </c>
      <c r="G71" s="12">
        <f t="shared" si="3"/>
        <v>18</v>
      </c>
      <c r="H71" s="12">
        <f t="shared" si="4"/>
        <v>35</v>
      </c>
      <c r="I71" s="12">
        <f t="shared" si="5"/>
        <v>197</v>
      </c>
      <c r="J71" s="12">
        <f t="shared" si="6"/>
        <v>909</v>
      </c>
      <c r="K71" s="12">
        <f t="shared" si="7"/>
        <v>1106</v>
      </c>
      <c r="L71" s="11"/>
      <c r="M71" s="12">
        <f t="shared" si="8"/>
        <v>4</v>
      </c>
      <c r="N71" s="12">
        <f t="shared" si="9"/>
        <v>5</v>
      </c>
      <c r="O71" s="12">
        <v>9</v>
      </c>
      <c r="P71" s="12">
        <f t="shared" si="10"/>
        <v>29</v>
      </c>
      <c r="Q71" s="12">
        <f t="shared" si="11"/>
        <v>72</v>
      </c>
      <c r="R71" s="12">
        <v>101</v>
      </c>
      <c r="S71" s="12"/>
      <c r="T71" s="12">
        <f t="shared" si="12"/>
        <v>13</v>
      </c>
      <c r="U71" s="12">
        <f t="shared" si="12"/>
        <v>13</v>
      </c>
      <c r="V71" s="12">
        <v>26</v>
      </c>
      <c r="W71" s="12">
        <f t="shared" si="13"/>
        <v>168</v>
      </c>
      <c r="X71" s="12">
        <f t="shared" si="13"/>
        <v>837</v>
      </c>
      <c r="Y71" s="12">
        <v>1005</v>
      </c>
      <c r="Z71" s="12"/>
      <c r="AA71" s="31">
        <f t="shared" si="15"/>
        <v>0.47240000000000004</v>
      </c>
      <c r="AB71" s="31">
        <f t="shared" si="15"/>
        <v>0.17806</v>
      </c>
      <c r="AC71" s="12"/>
      <c r="AD71" s="35">
        <f t="shared" si="16"/>
        <v>0.451955</v>
      </c>
      <c r="AE71" s="35">
        <f t="shared" si="16"/>
        <v>0.29086500000000004</v>
      </c>
      <c r="AF71" s="12"/>
      <c r="AG71" s="12"/>
      <c r="AH71" s="12"/>
    </row>
    <row r="72" spans="1:34" x14ac:dyDescent="0.35">
      <c r="A72" s="9">
        <v>2023</v>
      </c>
      <c r="B72" s="9">
        <v>3</v>
      </c>
      <c r="C72" s="10" t="str">
        <f t="shared" si="0"/>
        <v>202303</v>
      </c>
      <c r="D72" s="32">
        <v>30.33</v>
      </c>
      <c r="E72" s="86">
        <v>44986</v>
      </c>
      <c r="F72" s="12">
        <f t="shared" si="2"/>
        <v>21</v>
      </c>
      <c r="G72" s="12">
        <f t="shared" si="3"/>
        <v>17</v>
      </c>
      <c r="H72" s="12">
        <f t="shared" si="4"/>
        <v>38</v>
      </c>
      <c r="I72" s="12">
        <f t="shared" si="5"/>
        <v>208</v>
      </c>
      <c r="J72" s="12">
        <f t="shared" si="6"/>
        <v>826</v>
      </c>
      <c r="K72" s="12">
        <f t="shared" si="7"/>
        <v>1034</v>
      </c>
      <c r="L72" s="11"/>
      <c r="M72" s="12">
        <f t="shared" si="8"/>
        <v>9</v>
      </c>
      <c r="N72" s="12">
        <f t="shared" si="9"/>
        <v>4</v>
      </c>
      <c r="O72" s="12">
        <v>13</v>
      </c>
      <c r="P72" s="12">
        <f t="shared" si="10"/>
        <v>35</v>
      </c>
      <c r="Q72" s="12">
        <f t="shared" si="11"/>
        <v>78</v>
      </c>
      <c r="R72" s="12">
        <v>113</v>
      </c>
      <c r="S72" s="12"/>
      <c r="T72" s="12">
        <f t="shared" si="12"/>
        <v>12</v>
      </c>
      <c r="U72" s="12">
        <f t="shared" si="12"/>
        <v>13</v>
      </c>
      <c r="V72" s="12">
        <v>25</v>
      </c>
      <c r="W72" s="12">
        <f t="shared" si="13"/>
        <v>173</v>
      </c>
      <c r="X72" s="12">
        <f t="shared" si="13"/>
        <v>748</v>
      </c>
      <c r="Y72" s="12">
        <v>921</v>
      </c>
      <c r="Z72" s="12"/>
      <c r="AA72" s="31">
        <f t="shared" si="15"/>
        <v>0.55861000000000005</v>
      </c>
      <c r="AB72" s="31">
        <f t="shared" si="15"/>
        <v>0.20074500000000001</v>
      </c>
      <c r="AC72" s="12"/>
      <c r="AD72" s="35">
        <f t="shared" si="16"/>
        <v>0.71558999999999995</v>
      </c>
      <c r="AE72" s="35">
        <f t="shared" si="16"/>
        <v>0.31310499999999997</v>
      </c>
      <c r="AF72" s="12"/>
      <c r="AG72" s="12"/>
      <c r="AH72" s="12"/>
    </row>
    <row r="73" spans="1:34" x14ac:dyDescent="0.35">
      <c r="A73" s="9">
        <v>2023</v>
      </c>
      <c r="B73" s="9">
        <v>4</v>
      </c>
      <c r="C73" s="10" t="str">
        <f t="shared" si="0"/>
        <v>202304</v>
      </c>
      <c r="D73" s="32">
        <v>28.66</v>
      </c>
      <c r="E73" s="86">
        <v>45017</v>
      </c>
      <c r="F73" s="12">
        <f t="shared" si="2"/>
        <v>20</v>
      </c>
      <c r="G73" s="12">
        <f t="shared" si="3"/>
        <v>13</v>
      </c>
      <c r="H73" s="12">
        <f t="shared" si="4"/>
        <v>33</v>
      </c>
      <c r="I73" s="12">
        <f t="shared" si="5"/>
        <v>227</v>
      </c>
      <c r="J73" s="12">
        <f t="shared" si="6"/>
        <v>825</v>
      </c>
      <c r="K73" s="12">
        <f t="shared" si="7"/>
        <v>1052</v>
      </c>
      <c r="L73" s="11"/>
      <c r="M73" s="12">
        <f t="shared" si="8"/>
        <v>6</v>
      </c>
      <c r="N73" s="12">
        <f t="shared" si="9"/>
        <v>3</v>
      </c>
      <c r="O73" s="12">
        <v>9</v>
      </c>
      <c r="P73" s="12">
        <f t="shared" si="10"/>
        <v>34</v>
      </c>
      <c r="Q73" s="12">
        <f t="shared" si="11"/>
        <v>63</v>
      </c>
      <c r="R73" s="12">
        <v>97</v>
      </c>
      <c r="S73" s="12"/>
      <c r="T73" s="12">
        <f t="shared" si="12"/>
        <v>14</v>
      </c>
      <c r="U73" s="12">
        <f t="shared" si="12"/>
        <v>10</v>
      </c>
      <c r="V73" s="12">
        <v>24</v>
      </c>
      <c r="W73" s="12">
        <f t="shared" si="13"/>
        <v>193</v>
      </c>
      <c r="X73" s="12">
        <f t="shared" si="13"/>
        <v>762</v>
      </c>
      <c r="Y73" s="12">
        <v>955</v>
      </c>
      <c r="Z73" s="12"/>
      <c r="AA73" s="31">
        <f t="shared" si="15"/>
        <v>0.59770499999999993</v>
      </c>
      <c r="AB73" s="31">
        <f t="shared" si="15"/>
        <v>0.216</v>
      </c>
      <c r="AC73" s="12"/>
      <c r="AD73" s="35">
        <f t="shared" si="16"/>
        <v>0.72003499999999998</v>
      </c>
      <c r="AE73" s="35">
        <f t="shared" si="16"/>
        <v>0.34986</v>
      </c>
      <c r="AF73" s="12"/>
      <c r="AG73" s="12"/>
      <c r="AH73" s="12"/>
    </row>
    <row r="74" spans="1:34" x14ac:dyDescent="0.35">
      <c r="A74" s="9">
        <v>2023</v>
      </c>
      <c r="B74" s="9">
        <v>5</v>
      </c>
      <c r="C74" s="10" t="str">
        <f t="shared" si="0"/>
        <v>202305</v>
      </c>
      <c r="D74" s="32">
        <v>28.81</v>
      </c>
      <c r="E74" s="86">
        <v>45047</v>
      </c>
      <c r="F74" s="12">
        <f t="shared" si="2"/>
        <v>20</v>
      </c>
      <c r="G74" s="12">
        <f t="shared" si="3"/>
        <v>16</v>
      </c>
      <c r="H74" s="12">
        <f t="shared" si="4"/>
        <v>36</v>
      </c>
      <c r="I74" s="12">
        <f t="shared" si="5"/>
        <v>223</v>
      </c>
      <c r="J74" s="12">
        <f t="shared" si="6"/>
        <v>837</v>
      </c>
      <c r="K74" s="12">
        <f t="shared" si="7"/>
        <v>1060</v>
      </c>
      <c r="L74" s="11"/>
      <c r="M74" s="12">
        <f t="shared" si="8"/>
        <v>5</v>
      </c>
      <c r="N74" s="12">
        <f t="shared" si="9"/>
        <v>4</v>
      </c>
      <c r="O74" s="12">
        <v>9</v>
      </c>
      <c r="P74" s="12">
        <f t="shared" si="10"/>
        <v>37</v>
      </c>
      <c r="Q74" s="12">
        <f t="shared" si="11"/>
        <v>83</v>
      </c>
      <c r="R74" s="12">
        <v>120</v>
      </c>
      <c r="S74" s="12"/>
      <c r="T74" s="12">
        <f t="shared" si="12"/>
        <v>15</v>
      </c>
      <c r="U74" s="12">
        <f t="shared" si="12"/>
        <v>12</v>
      </c>
      <c r="V74" s="12">
        <v>27</v>
      </c>
      <c r="W74" s="12">
        <f t="shared" si="13"/>
        <v>186</v>
      </c>
      <c r="X74" s="12">
        <f t="shared" si="13"/>
        <v>754</v>
      </c>
      <c r="Y74" s="12">
        <v>940</v>
      </c>
      <c r="Z74" s="12"/>
      <c r="AA74" s="31">
        <f t="shared" si="15"/>
        <v>0.56137000000000004</v>
      </c>
      <c r="AB74" s="31">
        <f t="shared" si="15"/>
        <v>0.21024999999999999</v>
      </c>
      <c r="AC74" s="12"/>
      <c r="AD74" s="35">
        <f t="shared" si="16"/>
        <v>0.57527499999999998</v>
      </c>
      <c r="AE74" s="35">
        <f t="shared" si="16"/>
        <v>0.31018499999999999</v>
      </c>
      <c r="AF74" s="12"/>
      <c r="AG74" s="12"/>
      <c r="AH74" s="12"/>
    </row>
    <row r="75" spans="1:34" x14ac:dyDescent="0.35">
      <c r="A75" s="9">
        <v>2023</v>
      </c>
      <c r="B75" s="9">
        <v>6</v>
      </c>
      <c r="C75" s="10" t="str">
        <f t="shared" ref="C75:C129" si="17">CONCATENATE(A75,IF(B75&lt;10,0,""),B75)</f>
        <v>202306</v>
      </c>
      <c r="D75" s="32">
        <v>30.67</v>
      </c>
      <c r="E75" s="86">
        <v>45078</v>
      </c>
      <c r="F75" s="12">
        <f t="shared" si="2"/>
        <v>27</v>
      </c>
      <c r="G75" s="12">
        <f t="shared" si="3"/>
        <v>26</v>
      </c>
      <c r="H75" s="12">
        <f t="shared" si="4"/>
        <v>53</v>
      </c>
      <c r="I75" s="12">
        <f t="shared" si="5"/>
        <v>225</v>
      </c>
      <c r="J75" s="12">
        <f t="shared" si="6"/>
        <v>992</v>
      </c>
      <c r="K75" s="12">
        <f t="shared" si="7"/>
        <v>1217</v>
      </c>
      <c r="L75" s="11"/>
      <c r="M75" s="12">
        <f t="shared" si="8"/>
        <v>14</v>
      </c>
      <c r="N75" s="12">
        <f t="shared" si="9"/>
        <v>7</v>
      </c>
      <c r="O75" s="12">
        <v>21</v>
      </c>
      <c r="P75" s="12">
        <f t="shared" si="10"/>
        <v>38</v>
      </c>
      <c r="Q75" s="12">
        <f t="shared" si="11"/>
        <v>111</v>
      </c>
      <c r="R75" s="12">
        <v>149</v>
      </c>
      <c r="S75" s="12"/>
      <c r="T75" s="12">
        <f t="shared" si="12"/>
        <v>13</v>
      </c>
      <c r="U75" s="12">
        <f t="shared" si="12"/>
        <v>19</v>
      </c>
      <c r="V75" s="12">
        <v>32</v>
      </c>
      <c r="W75" s="12">
        <f t="shared" si="13"/>
        <v>187</v>
      </c>
      <c r="X75" s="12">
        <f t="shared" si="13"/>
        <v>881</v>
      </c>
      <c r="Y75" s="12">
        <v>1068</v>
      </c>
      <c r="Z75" s="12"/>
      <c r="AA75" s="31">
        <f t="shared" ref="AA75:AB90" si="18">AA63</f>
        <v>0.50962499999999999</v>
      </c>
      <c r="AB75" s="31">
        <f t="shared" si="18"/>
        <v>0.185255</v>
      </c>
      <c r="AC75" s="12"/>
      <c r="AD75" s="35">
        <f t="shared" ref="AD75:AE90" si="19">AD63</f>
        <v>0.64329999999999998</v>
      </c>
      <c r="AE75" s="35">
        <f t="shared" si="19"/>
        <v>0.25640000000000002</v>
      </c>
      <c r="AF75" s="12"/>
      <c r="AG75" s="12"/>
      <c r="AH75" s="12"/>
    </row>
    <row r="76" spans="1:34" x14ac:dyDescent="0.35">
      <c r="A76" s="9">
        <v>2023</v>
      </c>
      <c r="B76" s="9">
        <v>7</v>
      </c>
      <c r="C76" s="10" t="str">
        <f t="shared" si="17"/>
        <v>202307</v>
      </c>
      <c r="D76" s="32">
        <v>30.67</v>
      </c>
      <c r="E76" s="86">
        <v>45108</v>
      </c>
      <c r="F76" s="12">
        <f t="shared" si="2"/>
        <v>18</v>
      </c>
      <c r="G76" s="12">
        <f t="shared" si="3"/>
        <v>30</v>
      </c>
      <c r="H76" s="12">
        <f t="shared" si="4"/>
        <v>48</v>
      </c>
      <c r="I76" s="12">
        <f t="shared" si="5"/>
        <v>247</v>
      </c>
      <c r="J76" s="12">
        <f t="shared" si="6"/>
        <v>1174</v>
      </c>
      <c r="K76" s="12">
        <f t="shared" si="7"/>
        <v>1421</v>
      </c>
      <c r="L76" s="11"/>
      <c r="M76" s="12">
        <f t="shared" si="8"/>
        <v>6</v>
      </c>
      <c r="N76" s="12">
        <f t="shared" si="9"/>
        <v>8</v>
      </c>
      <c r="O76" s="12">
        <v>14</v>
      </c>
      <c r="P76" s="12">
        <f t="shared" si="10"/>
        <v>35</v>
      </c>
      <c r="Q76" s="12">
        <f t="shared" si="11"/>
        <v>112</v>
      </c>
      <c r="R76" s="12">
        <v>147</v>
      </c>
      <c r="S76" s="12"/>
      <c r="T76" s="12">
        <f t="shared" si="12"/>
        <v>12</v>
      </c>
      <c r="U76" s="12">
        <f t="shared" si="12"/>
        <v>22</v>
      </c>
      <c r="V76" s="12">
        <v>34</v>
      </c>
      <c r="W76" s="12">
        <f t="shared" si="13"/>
        <v>212</v>
      </c>
      <c r="X76" s="12">
        <f t="shared" si="13"/>
        <v>1062</v>
      </c>
      <c r="Y76" s="12">
        <v>1274</v>
      </c>
      <c r="Z76" s="12"/>
      <c r="AA76" s="31">
        <f t="shared" si="18"/>
        <v>0.38038499999999997</v>
      </c>
      <c r="AB76" s="31">
        <f t="shared" si="18"/>
        <v>0.17414499999999999</v>
      </c>
      <c r="AC76" s="12"/>
      <c r="AD76" s="35">
        <f t="shared" si="19"/>
        <v>0.41314000000000001</v>
      </c>
      <c r="AE76" s="35">
        <f t="shared" si="19"/>
        <v>0.23583999999999999</v>
      </c>
      <c r="AF76" s="12"/>
      <c r="AG76" s="12"/>
      <c r="AH76" s="12"/>
    </row>
    <row r="77" spans="1:34" x14ac:dyDescent="0.35">
      <c r="A77" s="9">
        <v>2023</v>
      </c>
      <c r="B77" s="9">
        <v>8</v>
      </c>
      <c r="C77" s="10" t="str">
        <f t="shared" si="17"/>
        <v>202308</v>
      </c>
      <c r="D77" s="32">
        <v>29.57</v>
      </c>
      <c r="E77" s="86">
        <v>45139</v>
      </c>
      <c r="F77" s="12">
        <f t="shared" si="2"/>
        <v>23</v>
      </c>
      <c r="G77" s="12">
        <f t="shared" si="3"/>
        <v>34</v>
      </c>
      <c r="H77" s="12">
        <f t="shared" si="4"/>
        <v>57</v>
      </c>
      <c r="I77" s="12">
        <f t="shared" si="5"/>
        <v>250</v>
      </c>
      <c r="J77" s="12">
        <f t="shared" si="6"/>
        <v>1228</v>
      </c>
      <c r="K77" s="12">
        <f t="shared" si="7"/>
        <v>1478</v>
      </c>
      <c r="L77" s="11"/>
      <c r="M77" s="12">
        <f t="shared" si="8"/>
        <v>12</v>
      </c>
      <c r="N77" s="12">
        <f t="shared" si="9"/>
        <v>10</v>
      </c>
      <c r="O77" s="12">
        <v>22</v>
      </c>
      <c r="P77" s="12">
        <f t="shared" si="10"/>
        <v>35</v>
      </c>
      <c r="Q77" s="12">
        <f t="shared" si="11"/>
        <v>108</v>
      </c>
      <c r="R77" s="12">
        <v>143</v>
      </c>
      <c r="S77" s="12"/>
      <c r="T77" s="12">
        <f t="shared" si="12"/>
        <v>11</v>
      </c>
      <c r="U77" s="12">
        <f t="shared" si="12"/>
        <v>24</v>
      </c>
      <c r="V77" s="12">
        <v>35</v>
      </c>
      <c r="W77" s="12">
        <f t="shared" si="13"/>
        <v>215</v>
      </c>
      <c r="X77" s="12">
        <f t="shared" si="13"/>
        <v>1120</v>
      </c>
      <c r="Y77" s="12">
        <v>1335</v>
      </c>
      <c r="Z77" s="12"/>
      <c r="AA77" s="31">
        <f t="shared" si="18"/>
        <v>0.40378499999999995</v>
      </c>
      <c r="AB77" s="31">
        <f t="shared" si="18"/>
        <v>0.16921999999999998</v>
      </c>
      <c r="AC77" s="12"/>
      <c r="AD77" s="35">
        <f t="shared" si="19"/>
        <v>0.54684500000000003</v>
      </c>
      <c r="AE77" s="35">
        <f t="shared" si="19"/>
        <v>0.24275999999999998</v>
      </c>
      <c r="AF77" s="12"/>
      <c r="AG77" s="12"/>
      <c r="AH77" s="12"/>
    </row>
    <row r="78" spans="1:34" x14ac:dyDescent="0.35">
      <c r="A78" s="9">
        <v>2023</v>
      </c>
      <c r="B78" s="9">
        <v>9</v>
      </c>
      <c r="C78" s="10" t="str">
        <f t="shared" si="17"/>
        <v>202309</v>
      </c>
      <c r="D78" s="32">
        <v>30.52</v>
      </c>
      <c r="E78" s="86">
        <v>45170</v>
      </c>
      <c r="F78" s="12">
        <f t="shared" si="2"/>
        <v>24</v>
      </c>
      <c r="G78" s="12">
        <f t="shared" si="3"/>
        <v>29</v>
      </c>
      <c r="H78" s="12">
        <f t="shared" si="4"/>
        <v>53</v>
      </c>
      <c r="I78" s="12">
        <f t="shared" si="5"/>
        <v>234</v>
      </c>
      <c r="J78" s="12">
        <f t="shared" si="6"/>
        <v>1189</v>
      </c>
      <c r="K78" s="12">
        <f t="shared" si="7"/>
        <v>1423</v>
      </c>
      <c r="L78" s="11"/>
      <c r="M78" s="12">
        <f t="shared" si="8"/>
        <v>11</v>
      </c>
      <c r="N78" s="12">
        <f t="shared" si="9"/>
        <v>9</v>
      </c>
      <c r="O78" s="12">
        <v>20</v>
      </c>
      <c r="P78" s="12">
        <f t="shared" si="10"/>
        <v>34</v>
      </c>
      <c r="Q78" s="12">
        <f t="shared" si="11"/>
        <v>113</v>
      </c>
      <c r="R78" s="12">
        <v>147</v>
      </c>
      <c r="S78" s="12"/>
      <c r="T78" s="12">
        <f t="shared" si="12"/>
        <v>13</v>
      </c>
      <c r="U78" s="12">
        <f t="shared" si="12"/>
        <v>20</v>
      </c>
      <c r="V78" s="12">
        <v>33</v>
      </c>
      <c r="W78" s="12">
        <f t="shared" si="13"/>
        <v>200</v>
      </c>
      <c r="X78" s="12">
        <f t="shared" si="13"/>
        <v>1076</v>
      </c>
      <c r="Y78" s="12">
        <v>1276</v>
      </c>
      <c r="Z78" s="12"/>
      <c r="AA78" s="31">
        <f t="shared" si="18"/>
        <v>0.45548500000000003</v>
      </c>
      <c r="AB78" s="31">
        <f t="shared" si="18"/>
        <v>0.16471000000000002</v>
      </c>
      <c r="AC78" s="12"/>
      <c r="AD78" s="35">
        <f t="shared" si="19"/>
        <v>0.53491500000000003</v>
      </c>
      <c r="AE78" s="35">
        <f t="shared" si="19"/>
        <v>0.23097000000000001</v>
      </c>
      <c r="AF78" s="12"/>
      <c r="AG78" s="12"/>
      <c r="AH78" s="12"/>
    </row>
    <row r="79" spans="1:34" x14ac:dyDescent="0.35">
      <c r="A79" s="9">
        <v>2023</v>
      </c>
      <c r="B79" s="9">
        <v>10</v>
      </c>
      <c r="C79" s="10" t="str">
        <f t="shared" si="17"/>
        <v>202310</v>
      </c>
      <c r="D79" s="32">
        <v>29.86</v>
      </c>
      <c r="E79" s="86">
        <v>45200</v>
      </c>
      <c r="F79" s="12">
        <f t="shared" si="2"/>
        <v>19</v>
      </c>
      <c r="G79" s="12">
        <f t="shared" si="3"/>
        <v>25</v>
      </c>
      <c r="H79" s="12">
        <f t="shared" si="4"/>
        <v>44</v>
      </c>
      <c r="I79" s="12">
        <f t="shared" si="5"/>
        <v>194</v>
      </c>
      <c r="J79" s="12">
        <f t="shared" si="6"/>
        <v>977</v>
      </c>
      <c r="K79" s="12">
        <f t="shared" si="7"/>
        <v>1171</v>
      </c>
      <c r="L79" s="11"/>
      <c r="M79" s="12">
        <f t="shared" si="8"/>
        <v>7</v>
      </c>
      <c r="N79" s="12">
        <f t="shared" si="9"/>
        <v>7</v>
      </c>
      <c r="O79" s="12">
        <v>14</v>
      </c>
      <c r="P79" s="12">
        <f t="shared" si="10"/>
        <v>34</v>
      </c>
      <c r="Q79" s="12">
        <f t="shared" si="11"/>
        <v>107</v>
      </c>
      <c r="R79" s="12">
        <v>141</v>
      </c>
      <c r="S79" s="12"/>
      <c r="T79" s="12">
        <f t="shared" si="12"/>
        <v>12</v>
      </c>
      <c r="U79" s="12">
        <f t="shared" si="12"/>
        <v>18</v>
      </c>
      <c r="V79" s="12">
        <v>30</v>
      </c>
      <c r="W79" s="12">
        <f t="shared" si="13"/>
        <v>160</v>
      </c>
      <c r="X79" s="12">
        <f t="shared" si="13"/>
        <v>870</v>
      </c>
      <c r="Y79" s="12">
        <v>1030</v>
      </c>
      <c r="Z79" s="12"/>
      <c r="AA79" s="31">
        <f t="shared" si="18"/>
        <v>0.43291500000000005</v>
      </c>
      <c r="AB79" s="31">
        <f t="shared" si="18"/>
        <v>0.16569500000000001</v>
      </c>
      <c r="AC79" s="12"/>
      <c r="AD79" s="35">
        <f t="shared" si="19"/>
        <v>0.52912000000000003</v>
      </c>
      <c r="AE79" s="35">
        <f t="shared" si="19"/>
        <v>0.24263000000000001</v>
      </c>
      <c r="AF79" s="12"/>
      <c r="AG79" s="12"/>
      <c r="AH79" s="12"/>
    </row>
    <row r="80" spans="1:34" x14ac:dyDescent="0.35">
      <c r="A80" s="9">
        <v>2023</v>
      </c>
      <c r="B80" s="9">
        <v>11</v>
      </c>
      <c r="C80" s="10" t="str">
        <f t="shared" si="17"/>
        <v>202311</v>
      </c>
      <c r="D80" s="32">
        <v>30.67</v>
      </c>
      <c r="E80" s="86">
        <v>45231</v>
      </c>
      <c r="F80" s="12">
        <f t="shared" si="2"/>
        <v>13</v>
      </c>
      <c r="G80" s="12">
        <f t="shared" si="3"/>
        <v>16</v>
      </c>
      <c r="H80" s="12">
        <f t="shared" si="4"/>
        <v>29</v>
      </c>
      <c r="I80" s="12">
        <f t="shared" si="5"/>
        <v>182</v>
      </c>
      <c r="J80" s="12">
        <f t="shared" si="6"/>
        <v>920</v>
      </c>
      <c r="K80" s="12">
        <f t="shared" si="7"/>
        <v>1102</v>
      </c>
      <c r="L80" s="11"/>
      <c r="M80" s="12">
        <f t="shared" si="8"/>
        <v>2</v>
      </c>
      <c r="N80" s="12">
        <f t="shared" si="9"/>
        <v>1</v>
      </c>
      <c r="O80" s="12">
        <v>3</v>
      </c>
      <c r="P80" s="12">
        <f t="shared" si="10"/>
        <v>26</v>
      </c>
      <c r="Q80" s="12">
        <f t="shared" si="11"/>
        <v>110</v>
      </c>
      <c r="R80" s="12">
        <v>136</v>
      </c>
      <c r="S80" s="12"/>
      <c r="T80" s="12">
        <f t="shared" si="12"/>
        <v>11</v>
      </c>
      <c r="U80" s="12">
        <f t="shared" si="12"/>
        <v>15</v>
      </c>
      <c r="V80" s="12">
        <v>26</v>
      </c>
      <c r="W80" s="12">
        <f t="shared" si="13"/>
        <v>156</v>
      </c>
      <c r="X80" s="12">
        <f t="shared" si="13"/>
        <v>810</v>
      </c>
      <c r="Y80" s="12">
        <v>966</v>
      </c>
      <c r="Z80" s="12"/>
      <c r="AA80" s="31">
        <f t="shared" si="18"/>
        <v>0.457505</v>
      </c>
      <c r="AB80" s="31">
        <f t="shared" si="18"/>
        <v>0.165265</v>
      </c>
      <c r="AC80" s="12"/>
      <c r="AD80" s="35">
        <f t="shared" si="19"/>
        <v>0.64513500000000001</v>
      </c>
      <c r="AE80" s="35">
        <f t="shared" si="19"/>
        <v>0.19185999999999998</v>
      </c>
      <c r="AF80" s="12"/>
      <c r="AG80" s="12"/>
      <c r="AH80" s="12"/>
    </row>
    <row r="81" spans="1:34" x14ac:dyDescent="0.35">
      <c r="A81" s="9">
        <v>2023</v>
      </c>
      <c r="B81" s="9">
        <v>12</v>
      </c>
      <c r="C81" s="10" t="str">
        <f t="shared" si="17"/>
        <v>202312</v>
      </c>
      <c r="D81" s="32">
        <v>31.63</v>
      </c>
      <c r="E81" s="86">
        <v>45261</v>
      </c>
      <c r="F81" s="12">
        <f t="shared" si="2"/>
        <v>21</v>
      </c>
      <c r="G81" s="12">
        <f t="shared" si="3"/>
        <v>16</v>
      </c>
      <c r="H81" s="12">
        <f t="shared" si="4"/>
        <v>37</v>
      </c>
      <c r="I81" s="12">
        <f t="shared" si="5"/>
        <v>215</v>
      </c>
      <c r="J81" s="12">
        <f t="shared" si="6"/>
        <v>859</v>
      </c>
      <c r="K81" s="12">
        <f t="shared" si="7"/>
        <v>1074</v>
      </c>
      <c r="L81" s="11"/>
      <c r="M81" s="12">
        <f t="shared" si="8"/>
        <v>8</v>
      </c>
      <c r="N81" s="12">
        <f t="shared" si="9"/>
        <v>3</v>
      </c>
      <c r="O81" s="12">
        <v>11</v>
      </c>
      <c r="P81" s="12">
        <f t="shared" si="10"/>
        <v>28</v>
      </c>
      <c r="Q81" s="12">
        <f t="shared" si="11"/>
        <v>83</v>
      </c>
      <c r="R81" s="12">
        <v>111</v>
      </c>
      <c r="S81" s="12"/>
      <c r="T81" s="12">
        <f t="shared" si="12"/>
        <v>13</v>
      </c>
      <c r="U81" s="12">
        <f t="shared" si="12"/>
        <v>13</v>
      </c>
      <c r="V81" s="12">
        <v>26</v>
      </c>
      <c r="W81" s="12">
        <f t="shared" si="13"/>
        <v>187</v>
      </c>
      <c r="X81" s="12">
        <f t="shared" si="13"/>
        <v>776</v>
      </c>
      <c r="Y81" s="12">
        <v>963</v>
      </c>
      <c r="Z81" s="12"/>
      <c r="AA81" s="31">
        <f t="shared" si="18"/>
        <v>0.56177999999999995</v>
      </c>
      <c r="AB81" s="31">
        <f t="shared" si="18"/>
        <v>0.20024</v>
      </c>
      <c r="AC81" s="12"/>
      <c r="AD81" s="35">
        <f t="shared" si="19"/>
        <v>0.68468499999999999</v>
      </c>
      <c r="AE81" s="35">
        <f t="shared" si="19"/>
        <v>0.25165999999999999</v>
      </c>
      <c r="AF81" s="12"/>
      <c r="AG81" s="12"/>
      <c r="AH81" s="12"/>
    </row>
    <row r="82" spans="1:34" x14ac:dyDescent="0.35">
      <c r="A82" s="17">
        <v>2024</v>
      </c>
      <c r="B82" s="17">
        <v>1</v>
      </c>
      <c r="C82" s="18" t="str">
        <f t="shared" si="17"/>
        <v>202401</v>
      </c>
      <c r="D82" s="25">
        <v>32.08</v>
      </c>
      <c r="E82" s="84">
        <v>45292</v>
      </c>
      <c r="F82" s="14">
        <f t="shared" si="2"/>
        <v>20</v>
      </c>
      <c r="G82" s="14">
        <f t="shared" si="3"/>
        <v>17</v>
      </c>
      <c r="H82" s="14">
        <f t="shared" si="4"/>
        <v>37</v>
      </c>
      <c r="I82" s="14">
        <f t="shared" si="5"/>
        <v>192</v>
      </c>
      <c r="J82" s="14">
        <f t="shared" si="6"/>
        <v>881</v>
      </c>
      <c r="K82" s="14">
        <f t="shared" si="7"/>
        <v>1073</v>
      </c>
      <c r="M82" s="14">
        <f t="shared" si="8"/>
        <v>4</v>
      </c>
      <c r="N82" s="14">
        <f t="shared" si="9"/>
        <v>5</v>
      </c>
      <c r="O82" s="14">
        <v>9</v>
      </c>
      <c r="P82" s="14">
        <f t="shared" si="10"/>
        <v>23</v>
      </c>
      <c r="Q82" s="14">
        <f t="shared" si="11"/>
        <v>53</v>
      </c>
      <c r="R82" s="14">
        <v>76</v>
      </c>
      <c r="S82" s="14"/>
      <c r="T82" s="14">
        <f t="shared" si="12"/>
        <v>16</v>
      </c>
      <c r="U82" s="14">
        <f t="shared" si="12"/>
        <v>12</v>
      </c>
      <c r="V82" s="14">
        <v>28</v>
      </c>
      <c r="W82" s="14">
        <f t="shared" si="13"/>
        <v>169</v>
      </c>
      <c r="X82" s="14">
        <f t="shared" si="13"/>
        <v>828</v>
      </c>
      <c r="Y82" s="14">
        <v>997</v>
      </c>
      <c r="Z82" s="14"/>
      <c r="AA82" s="13">
        <f t="shared" si="18"/>
        <v>0.54241000000000006</v>
      </c>
      <c r="AB82" s="13">
        <f t="shared" si="18"/>
        <v>0.17927999999999999</v>
      </c>
      <c r="AC82" s="14"/>
      <c r="AD82" s="26">
        <f t="shared" si="19"/>
        <v>0.45938000000000001</v>
      </c>
      <c r="AE82" s="26">
        <f t="shared" si="19"/>
        <v>0.30081999999999998</v>
      </c>
      <c r="AF82" s="14"/>
      <c r="AG82" s="14"/>
      <c r="AH82" s="14"/>
    </row>
    <row r="83" spans="1:34" x14ac:dyDescent="0.35">
      <c r="A83" s="17">
        <v>2024</v>
      </c>
      <c r="B83" s="17">
        <v>2</v>
      </c>
      <c r="C83" s="18" t="str">
        <f t="shared" si="17"/>
        <v>202402</v>
      </c>
      <c r="D83" s="25">
        <v>30.52</v>
      </c>
      <c r="E83" s="84">
        <v>45323</v>
      </c>
      <c r="F83" s="14">
        <f t="shared" si="2"/>
        <v>17</v>
      </c>
      <c r="G83" s="14">
        <f t="shared" si="3"/>
        <v>18</v>
      </c>
      <c r="H83" s="14">
        <f t="shared" si="4"/>
        <v>35</v>
      </c>
      <c r="I83" s="14">
        <f t="shared" si="5"/>
        <v>196</v>
      </c>
      <c r="J83" s="14">
        <f t="shared" si="6"/>
        <v>906</v>
      </c>
      <c r="K83" s="14">
        <f t="shared" si="7"/>
        <v>1102</v>
      </c>
      <c r="M83" s="14">
        <f t="shared" si="8"/>
        <v>4</v>
      </c>
      <c r="N83" s="14">
        <f t="shared" si="9"/>
        <v>5</v>
      </c>
      <c r="O83" s="14">
        <v>9</v>
      </c>
      <c r="P83" s="14">
        <f t="shared" si="10"/>
        <v>28</v>
      </c>
      <c r="Q83" s="14">
        <f t="shared" si="11"/>
        <v>68</v>
      </c>
      <c r="R83" s="14">
        <v>96</v>
      </c>
      <c r="S83" s="14"/>
      <c r="T83" s="14">
        <f t="shared" si="12"/>
        <v>13</v>
      </c>
      <c r="U83" s="14">
        <f t="shared" si="12"/>
        <v>13</v>
      </c>
      <c r="V83" s="14">
        <v>26</v>
      </c>
      <c r="W83" s="14">
        <f t="shared" si="13"/>
        <v>168</v>
      </c>
      <c r="X83" s="14">
        <f t="shared" si="13"/>
        <v>838</v>
      </c>
      <c r="Y83" s="14">
        <v>1006</v>
      </c>
      <c r="Z83" s="14"/>
      <c r="AA83" s="13">
        <f t="shared" si="18"/>
        <v>0.47240000000000004</v>
      </c>
      <c r="AB83" s="13">
        <f t="shared" si="18"/>
        <v>0.17806</v>
      </c>
      <c r="AC83" s="14"/>
      <c r="AD83" s="26">
        <f t="shared" si="19"/>
        <v>0.451955</v>
      </c>
      <c r="AE83" s="26">
        <f t="shared" si="19"/>
        <v>0.29086500000000004</v>
      </c>
      <c r="AF83" s="14"/>
      <c r="AG83" s="14"/>
      <c r="AH83" s="14"/>
    </row>
    <row r="84" spans="1:34" x14ac:dyDescent="0.35">
      <c r="A84" s="17">
        <v>2024</v>
      </c>
      <c r="B84" s="17">
        <v>3</v>
      </c>
      <c r="C84" s="18" t="str">
        <f t="shared" si="17"/>
        <v>202403</v>
      </c>
      <c r="D84" s="25">
        <v>30.33</v>
      </c>
      <c r="E84" s="84">
        <v>45352</v>
      </c>
      <c r="F84" s="14">
        <f t="shared" si="2"/>
        <v>21</v>
      </c>
      <c r="G84" s="14">
        <f t="shared" si="3"/>
        <v>17</v>
      </c>
      <c r="H84" s="14">
        <f t="shared" si="4"/>
        <v>38</v>
      </c>
      <c r="I84" s="14">
        <f t="shared" si="5"/>
        <v>209</v>
      </c>
      <c r="J84" s="14">
        <f t="shared" si="6"/>
        <v>833</v>
      </c>
      <c r="K84" s="14">
        <f t="shared" si="7"/>
        <v>1042</v>
      </c>
      <c r="M84" s="14">
        <f t="shared" si="8"/>
        <v>9</v>
      </c>
      <c r="N84" s="14">
        <f t="shared" si="9"/>
        <v>4</v>
      </c>
      <c r="O84" s="14">
        <v>13</v>
      </c>
      <c r="P84" s="14">
        <f t="shared" si="10"/>
        <v>34</v>
      </c>
      <c r="Q84" s="14">
        <f t="shared" si="11"/>
        <v>73</v>
      </c>
      <c r="R84" s="14">
        <v>107</v>
      </c>
      <c r="S84" s="14"/>
      <c r="T84" s="14">
        <f t="shared" si="12"/>
        <v>12</v>
      </c>
      <c r="U84" s="14">
        <f t="shared" si="12"/>
        <v>13</v>
      </c>
      <c r="V84" s="14">
        <v>25</v>
      </c>
      <c r="W84" s="14">
        <f t="shared" si="13"/>
        <v>175</v>
      </c>
      <c r="X84" s="14">
        <f t="shared" si="13"/>
        <v>760</v>
      </c>
      <c r="Y84" s="14">
        <v>935</v>
      </c>
      <c r="Z84" s="14"/>
      <c r="AA84" s="13">
        <f t="shared" si="18"/>
        <v>0.55861000000000005</v>
      </c>
      <c r="AB84" s="13">
        <f t="shared" si="18"/>
        <v>0.20074500000000001</v>
      </c>
      <c r="AC84" s="14"/>
      <c r="AD84" s="26">
        <f t="shared" si="19"/>
        <v>0.71558999999999995</v>
      </c>
      <c r="AE84" s="26">
        <f t="shared" si="19"/>
        <v>0.31310499999999997</v>
      </c>
      <c r="AF84" s="14"/>
      <c r="AG84" s="14"/>
      <c r="AH84" s="14"/>
    </row>
    <row r="85" spans="1:34" x14ac:dyDescent="0.35">
      <c r="A85" s="17">
        <v>2024</v>
      </c>
      <c r="B85" s="17">
        <v>4</v>
      </c>
      <c r="C85" s="18" t="str">
        <f t="shared" si="17"/>
        <v>202404</v>
      </c>
      <c r="D85" s="25">
        <v>29.38</v>
      </c>
      <c r="E85" s="84">
        <v>45383</v>
      </c>
      <c r="F85" s="14">
        <f t="shared" si="2"/>
        <v>23</v>
      </c>
      <c r="G85" s="14">
        <f t="shared" si="3"/>
        <v>15</v>
      </c>
      <c r="H85" s="14">
        <f t="shared" si="4"/>
        <v>38</v>
      </c>
      <c r="I85" s="14">
        <f t="shared" si="5"/>
        <v>222</v>
      </c>
      <c r="J85" s="14">
        <f t="shared" si="6"/>
        <v>804</v>
      </c>
      <c r="K85" s="14">
        <f t="shared" si="7"/>
        <v>1026</v>
      </c>
      <c r="M85" s="14">
        <f t="shared" si="8"/>
        <v>9</v>
      </c>
      <c r="N85" s="14">
        <f t="shared" si="9"/>
        <v>3</v>
      </c>
      <c r="O85" s="14">
        <v>12</v>
      </c>
      <c r="P85" s="14">
        <f t="shared" si="10"/>
        <v>36</v>
      </c>
      <c r="Q85" s="14">
        <f t="shared" si="11"/>
        <v>68</v>
      </c>
      <c r="R85" s="14">
        <v>104</v>
      </c>
      <c r="S85" s="14"/>
      <c r="T85" s="14">
        <f t="shared" si="12"/>
        <v>14</v>
      </c>
      <c r="U85" s="14">
        <f t="shared" si="12"/>
        <v>12</v>
      </c>
      <c r="V85" s="14">
        <v>26</v>
      </c>
      <c r="W85" s="14">
        <f t="shared" si="13"/>
        <v>186</v>
      </c>
      <c r="X85" s="14">
        <f t="shared" si="13"/>
        <v>736</v>
      </c>
      <c r="Y85" s="14">
        <v>922</v>
      </c>
      <c r="Z85" s="14"/>
      <c r="AA85" s="13">
        <f t="shared" si="18"/>
        <v>0.59770499999999993</v>
      </c>
      <c r="AB85" s="13">
        <f t="shared" si="18"/>
        <v>0.216</v>
      </c>
      <c r="AC85" s="14"/>
      <c r="AD85" s="26">
        <f t="shared" si="19"/>
        <v>0.72003499999999998</v>
      </c>
      <c r="AE85" s="26">
        <f t="shared" si="19"/>
        <v>0.34986</v>
      </c>
      <c r="AF85" s="14"/>
      <c r="AG85" s="14"/>
      <c r="AH85" s="14"/>
    </row>
    <row r="86" spans="1:34" x14ac:dyDescent="0.35">
      <c r="A86" s="17">
        <v>2024</v>
      </c>
      <c r="B86" s="17">
        <v>5</v>
      </c>
      <c r="C86" s="18" t="str">
        <f t="shared" si="17"/>
        <v>202405</v>
      </c>
      <c r="D86" s="25">
        <v>29.52</v>
      </c>
      <c r="E86" s="84">
        <v>45413</v>
      </c>
      <c r="F86" s="14">
        <f t="shared" si="2"/>
        <v>19</v>
      </c>
      <c r="G86" s="14">
        <f t="shared" si="3"/>
        <v>15</v>
      </c>
      <c r="H86" s="14">
        <f t="shared" si="4"/>
        <v>34</v>
      </c>
      <c r="I86" s="14">
        <f t="shared" si="5"/>
        <v>219</v>
      </c>
      <c r="J86" s="14">
        <f t="shared" si="6"/>
        <v>821</v>
      </c>
      <c r="K86" s="14">
        <f t="shared" si="7"/>
        <v>1040</v>
      </c>
      <c r="M86" s="14">
        <f t="shared" si="8"/>
        <v>5</v>
      </c>
      <c r="N86" s="14">
        <f t="shared" si="9"/>
        <v>4</v>
      </c>
      <c r="O86" s="14">
        <v>9</v>
      </c>
      <c r="P86" s="14">
        <f t="shared" si="10"/>
        <v>39</v>
      </c>
      <c r="Q86" s="14">
        <f t="shared" si="11"/>
        <v>86</v>
      </c>
      <c r="R86" s="14">
        <v>125</v>
      </c>
      <c r="S86" s="14"/>
      <c r="T86" s="14">
        <f t="shared" si="12"/>
        <v>14</v>
      </c>
      <c r="U86" s="14">
        <f t="shared" si="12"/>
        <v>11</v>
      </c>
      <c r="V86" s="14">
        <v>25</v>
      </c>
      <c r="W86" s="14">
        <f t="shared" si="13"/>
        <v>180</v>
      </c>
      <c r="X86" s="14">
        <f t="shared" si="13"/>
        <v>735</v>
      </c>
      <c r="Y86" s="14">
        <v>915</v>
      </c>
      <c r="Z86" s="14"/>
      <c r="AA86" s="13">
        <f t="shared" si="18"/>
        <v>0.56137000000000004</v>
      </c>
      <c r="AB86" s="13">
        <f t="shared" si="18"/>
        <v>0.21024999999999999</v>
      </c>
      <c r="AC86" s="14"/>
      <c r="AD86" s="26">
        <f t="shared" si="19"/>
        <v>0.57527499999999998</v>
      </c>
      <c r="AE86" s="26">
        <f t="shared" si="19"/>
        <v>0.31018499999999999</v>
      </c>
      <c r="AF86" s="14"/>
      <c r="AG86" s="14"/>
      <c r="AH86" s="14"/>
    </row>
    <row r="87" spans="1:34" x14ac:dyDescent="0.35">
      <c r="A87" s="17">
        <v>2024</v>
      </c>
      <c r="B87" s="17">
        <v>6</v>
      </c>
      <c r="C87" s="18" t="str">
        <f t="shared" si="17"/>
        <v>202406</v>
      </c>
      <c r="D87" s="25">
        <v>30.62</v>
      </c>
      <c r="E87" s="84">
        <v>45444</v>
      </c>
      <c r="F87" s="14">
        <f t="shared" si="2"/>
        <v>27</v>
      </c>
      <c r="G87" s="14">
        <f t="shared" si="3"/>
        <v>26</v>
      </c>
      <c r="H87" s="14">
        <f t="shared" si="4"/>
        <v>53</v>
      </c>
      <c r="I87" s="14">
        <f t="shared" si="5"/>
        <v>226</v>
      </c>
      <c r="J87" s="14">
        <f t="shared" si="6"/>
        <v>993</v>
      </c>
      <c r="K87" s="14">
        <f t="shared" si="7"/>
        <v>1219</v>
      </c>
      <c r="M87" s="14">
        <f t="shared" si="8"/>
        <v>14</v>
      </c>
      <c r="N87" s="14">
        <f t="shared" si="9"/>
        <v>8</v>
      </c>
      <c r="O87" s="14">
        <v>22</v>
      </c>
      <c r="P87" s="14">
        <f t="shared" si="10"/>
        <v>38</v>
      </c>
      <c r="Q87" s="14">
        <f t="shared" si="11"/>
        <v>110</v>
      </c>
      <c r="R87" s="14">
        <v>148</v>
      </c>
      <c r="S87" s="14"/>
      <c r="T87" s="14">
        <f t="shared" si="12"/>
        <v>13</v>
      </c>
      <c r="U87" s="14">
        <f t="shared" si="12"/>
        <v>18</v>
      </c>
      <c r="V87" s="14">
        <v>31</v>
      </c>
      <c r="W87" s="14">
        <f t="shared" si="13"/>
        <v>188</v>
      </c>
      <c r="X87" s="14">
        <f t="shared" si="13"/>
        <v>883</v>
      </c>
      <c r="Y87" s="14">
        <v>1071</v>
      </c>
      <c r="Z87" s="14"/>
      <c r="AA87" s="13">
        <f t="shared" si="18"/>
        <v>0.50962499999999999</v>
      </c>
      <c r="AB87" s="13">
        <f t="shared" si="18"/>
        <v>0.185255</v>
      </c>
      <c r="AC87" s="14"/>
      <c r="AD87" s="26">
        <f t="shared" si="19"/>
        <v>0.64329999999999998</v>
      </c>
      <c r="AE87" s="26">
        <f t="shared" si="19"/>
        <v>0.25640000000000002</v>
      </c>
      <c r="AF87" s="14"/>
      <c r="AG87" s="14"/>
      <c r="AH87" s="14"/>
    </row>
    <row r="88" spans="1:34" x14ac:dyDescent="0.35">
      <c r="A88" s="17">
        <v>2024</v>
      </c>
      <c r="B88" s="17">
        <v>7</v>
      </c>
      <c r="C88" s="18" t="str">
        <f t="shared" si="17"/>
        <v>202407</v>
      </c>
      <c r="D88" s="25">
        <v>30.71</v>
      </c>
      <c r="E88" s="84">
        <v>45474</v>
      </c>
      <c r="F88" s="14">
        <f t="shared" si="2"/>
        <v>19</v>
      </c>
      <c r="G88" s="14">
        <f t="shared" si="3"/>
        <v>31</v>
      </c>
      <c r="H88" s="14">
        <f t="shared" si="4"/>
        <v>50</v>
      </c>
      <c r="I88" s="14">
        <f t="shared" si="5"/>
        <v>245</v>
      </c>
      <c r="J88" s="14">
        <f t="shared" si="6"/>
        <v>1164</v>
      </c>
      <c r="K88" s="14">
        <f t="shared" si="7"/>
        <v>1409</v>
      </c>
      <c r="M88" s="14">
        <f t="shared" si="8"/>
        <v>6</v>
      </c>
      <c r="N88" s="14">
        <f t="shared" si="9"/>
        <v>8</v>
      </c>
      <c r="O88" s="14">
        <v>14</v>
      </c>
      <c r="P88" s="14">
        <f t="shared" si="10"/>
        <v>33</v>
      </c>
      <c r="Q88" s="14">
        <f t="shared" si="11"/>
        <v>108</v>
      </c>
      <c r="R88" s="14">
        <v>141</v>
      </c>
      <c r="S88" s="14"/>
      <c r="T88" s="14">
        <f t="shared" si="12"/>
        <v>13</v>
      </c>
      <c r="U88" s="14">
        <f t="shared" si="12"/>
        <v>23</v>
      </c>
      <c r="V88" s="14">
        <v>36</v>
      </c>
      <c r="W88" s="14">
        <f t="shared" si="13"/>
        <v>212</v>
      </c>
      <c r="X88" s="14">
        <f t="shared" si="13"/>
        <v>1056</v>
      </c>
      <c r="Y88" s="14">
        <v>1268</v>
      </c>
      <c r="Z88" s="14"/>
      <c r="AA88" s="13">
        <f t="shared" si="18"/>
        <v>0.38038499999999997</v>
      </c>
      <c r="AB88" s="13">
        <f t="shared" si="18"/>
        <v>0.17414499999999999</v>
      </c>
      <c r="AC88" s="14"/>
      <c r="AD88" s="26">
        <f t="shared" si="19"/>
        <v>0.41314000000000001</v>
      </c>
      <c r="AE88" s="26">
        <f t="shared" si="19"/>
        <v>0.23583999999999999</v>
      </c>
      <c r="AF88" s="14"/>
      <c r="AG88" s="14"/>
      <c r="AH88" s="14"/>
    </row>
    <row r="89" spans="1:34" x14ac:dyDescent="0.35">
      <c r="A89" s="17">
        <v>2024</v>
      </c>
      <c r="B89" s="17">
        <v>8</v>
      </c>
      <c r="C89" s="18" t="str">
        <f t="shared" si="17"/>
        <v>202408</v>
      </c>
      <c r="D89" s="25">
        <v>29.52</v>
      </c>
      <c r="E89" s="84">
        <v>45505</v>
      </c>
      <c r="F89" s="14">
        <f t="shared" si="2"/>
        <v>22</v>
      </c>
      <c r="G89" s="14">
        <f t="shared" si="3"/>
        <v>33</v>
      </c>
      <c r="H89" s="14">
        <f t="shared" si="4"/>
        <v>55</v>
      </c>
      <c r="I89" s="14">
        <f t="shared" si="5"/>
        <v>250</v>
      </c>
      <c r="J89" s="14">
        <f t="shared" si="6"/>
        <v>1226</v>
      </c>
      <c r="K89" s="14">
        <f t="shared" si="7"/>
        <v>1476</v>
      </c>
      <c r="M89" s="14">
        <f t="shared" si="8"/>
        <v>11</v>
      </c>
      <c r="N89" s="14">
        <f t="shared" si="9"/>
        <v>9</v>
      </c>
      <c r="O89" s="14">
        <v>20</v>
      </c>
      <c r="P89" s="14">
        <f t="shared" si="10"/>
        <v>33</v>
      </c>
      <c r="Q89" s="14">
        <f t="shared" si="11"/>
        <v>104</v>
      </c>
      <c r="R89" s="14">
        <v>137</v>
      </c>
      <c r="S89" s="14"/>
      <c r="T89" s="14">
        <f t="shared" si="12"/>
        <v>11</v>
      </c>
      <c r="U89" s="14">
        <f t="shared" si="12"/>
        <v>24</v>
      </c>
      <c r="V89" s="14">
        <v>35</v>
      </c>
      <c r="W89" s="14">
        <f t="shared" si="13"/>
        <v>217</v>
      </c>
      <c r="X89" s="14">
        <f t="shared" si="13"/>
        <v>1122</v>
      </c>
      <c r="Y89" s="14">
        <v>1339</v>
      </c>
      <c r="Z89" s="14"/>
      <c r="AA89" s="13">
        <f t="shared" si="18"/>
        <v>0.40378499999999995</v>
      </c>
      <c r="AB89" s="13">
        <f t="shared" si="18"/>
        <v>0.16921999999999998</v>
      </c>
      <c r="AC89" s="14"/>
      <c r="AD89" s="26">
        <f t="shared" si="19"/>
        <v>0.54684500000000003</v>
      </c>
      <c r="AE89" s="26">
        <f t="shared" si="19"/>
        <v>0.24275999999999998</v>
      </c>
      <c r="AF89" s="14"/>
      <c r="AG89" s="14"/>
      <c r="AH89" s="14"/>
    </row>
    <row r="90" spans="1:34" x14ac:dyDescent="0.35">
      <c r="A90" s="17">
        <v>2024</v>
      </c>
      <c r="B90" s="17">
        <v>9</v>
      </c>
      <c r="C90" s="18" t="str">
        <f t="shared" si="17"/>
        <v>202409</v>
      </c>
      <c r="D90" s="25">
        <v>30.57</v>
      </c>
      <c r="E90" s="84">
        <v>45536</v>
      </c>
      <c r="F90" s="14">
        <f t="shared" si="2"/>
        <v>24</v>
      </c>
      <c r="G90" s="14">
        <f t="shared" si="3"/>
        <v>29</v>
      </c>
      <c r="H90" s="14">
        <f t="shared" si="4"/>
        <v>53</v>
      </c>
      <c r="I90" s="14">
        <f t="shared" si="5"/>
        <v>233</v>
      </c>
      <c r="J90" s="14">
        <f t="shared" si="6"/>
        <v>1184</v>
      </c>
      <c r="K90" s="14">
        <f t="shared" si="7"/>
        <v>1417</v>
      </c>
      <c r="M90" s="14">
        <f t="shared" si="8"/>
        <v>11</v>
      </c>
      <c r="N90" s="14">
        <f t="shared" si="9"/>
        <v>9</v>
      </c>
      <c r="O90" s="14">
        <v>20</v>
      </c>
      <c r="P90" s="14">
        <f t="shared" si="10"/>
        <v>33</v>
      </c>
      <c r="Q90" s="14">
        <f t="shared" si="11"/>
        <v>111</v>
      </c>
      <c r="R90" s="14">
        <v>144</v>
      </c>
      <c r="S90" s="14"/>
      <c r="T90" s="14">
        <f t="shared" si="12"/>
        <v>13</v>
      </c>
      <c r="U90" s="14">
        <f t="shared" si="12"/>
        <v>20</v>
      </c>
      <c r="V90" s="14">
        <v>33</v>
      </c>
      <c r="W90" s="14">
        <f t="shared" si="13"/>
        <v>200</v>
      </c>
      <c r="X90" s="14">
        <f t="shared" si="13"/>
        <v>1073</v>
      </c>
      <c r="Y90" s="14">
        <v>1273</v>
      </c>
      <c r="Z90" s="14"/>
      <c r="AA90" s="13">
        <f t="shared" si="18"/>
        <v>0.45548500000000003</v>
      </c>
      <c r="AB90" s="13">
        <f t="shared" si="18"/>
        <v>0.16471000000000002</v>
      </c>
      <c r="AC90" s="14"/>
      <c r="AD90" s="26">
        <f t="shared" si="19"/>
        <v>0.53491500000000003</v>
      </c>
      <c r="AE90" s="26">
        <f t="shared" si="19"/>
        <v>0.23097000000000001</v>
      </c>
      <c r="AF90" s="14"/>
      <c r="AG90" s="14"/>
      <c r="AH90" s="14"/>
    </row>
    <row r="91" spans="1:34" x14ac:dyDescent="0.35">
      <c r="A91" s="17">
        <v>2024</v>
      </c>
      <c r="B91" s="17">
        <v>10</v>
      </c>
      <c r="C91" s="18" t="str">
        <f t="shared" si="17"/>
        <v>202410</v>
      </c>
      <c r="D91" s="25">
        <v>29.63</v>
      </c>
      <c r="E91" s="84">
        <v>45566</v>
      </c>
      <c r="F91" s="14">
        <f t="shared" si="2"/>
        <v>19</v>
      </c>
      <c r="G91" s="14">
        <f t="shared" si="3"/>
        <v>25</v>
      </c>
      <c r="H91" s="14">
        <f t="shared" si="4"/>
        <v>44</v>
      </c>
      <c r="I91" s="14">
        <f t="shared" si="5"/>
        <v>193</v>
      </c>
      <c r="J91" s="14">
        <f t="shared" si="6"/>
        <v>974</v>
      </c>
      <c r="K91" s="14">
        <f t="shared" si="7"/>
        <v>1167</v>
      </c>
      <c r="M91" s="14">
        <f t="shared" si="8"/>
        <v>8</v>
      </c>
      <c r="N91" s="14">
        <f t="shared" si="9"/>
        <v>7</v>
      </c>
      <c r="O91" s="14">
        <v>15</v>
      </c>
      <c r="P91" s="14">
        <f t="shared" si="10"/>
        <v>32</v>
      </c>
      <c r="Q91" s="14">
        <f t="shared" si="11"/>
        <v>98</v>
      </c>
      <c r="R91" s="14">
        <v>130</v>
      </c>
      <c r="S91" s="14"/>
      <c r="T91" s="14">
        <f t="shared" si="12"/>
        <v>11</v>
      </c>
      <c r="U91" s="14">
        <f t="shared" si="12"/>
        <v>18</v>
      </c>
      <c r="V91" s="14">
        <v>29</v>
      </c>
      <c r="W91" s="14">
        <f t="shared" si="13"/>
        <v>161</v>
      </c>
      <c r="X91" s="14">
        <f t="shared" si="13"/>
        <v>876</v>
      </c>
      <c r="Y91" s="14">
        <v>1037</v>
      </c>
      <c r="Z91" s="14"/>
      <c r="AA91" s="13">
        <f t="shared" ref="AA91:AB106" si="20">AA79</f>
        <v>0.43291500000000005</v>
      </c>
      <c r="AB91" s="13">
        <f t="shared" si="20"/>
        <v>0.16569500000000001</v>
      </c>
      <c r="AC91" s="14"/>
      <c r="AD91" s="26">
        <f t="shared" ref="AD91:AE106" si="21">AD79</f>
        <v>0.52912000000000003</v>
      </c>
      <c r="AE91" s="26">
        <f t="shared" si="21"/>
        <v>0.24263000000000001</v>
      </c>
      <c r="AF91" s="14"/>
      <c r="AG91" s="14"/>
      <c r="AH91" s="14"/>
    </row>
    <row r="92" spans="1:34" x14ac:dyDescent="0.35">
      <c r="A92" s="17">
        <v>2024</v>
      </c>
      <c r="B92" s="17">
        <v>11</v>
      </c>
      <c r="C92" s="18" t="str">
        <f t="shared" si="17"/>
        <v>202411</v>
      </c>
      <c r="D92" s="25">
        <v>30.18</v>
      </c>
      <c r="E92" s="84">
        <v>45597</v>
      </c>
      <c r="F92" s="14">
        <f t="shared" si="2"/>
        <v>13</v>
      </c>
      <c r="G92" s="14">
        <f t="shared" si="3"/>
        <v>15</v>
      </c>
      <c r="H92" s="14">
        <f t="shared" si="4"/>
        <v>28</v>
      </c>
      <c r="I92" s="14">
        <f t="shared" si="5"/>
        <v>183</v>
      </c>
      <c r="J92" s="14">
        <f t="shared" si="6"/>
        <v>922</v>
      </c>
      <c r="K92" s="14">
        <f t="shared" si="7"/>
        <v>1105</v>
      </c>
      <c r="M92" s="14">
        <f t="shared" si="8"/>
        <v>2</v>
      </c>
      <c r="N92" s="14">
        <f t="shared" si="9"/>
        <v>1</v>
      </c>
      <c r="O92" s="14">
        <v>3</v>
      </c>
      <c r="P92" s="14">
        <f t="shared" si="10"/>
        <v>24</v>
      </c>
      <c r="Q92" s="14">
        <f t="shared" si="11"/>
        <v>100</v>
      </c>
      <c r="R92" s="14">
        <v>124</v>
      </c>
      <c r="S92" s="14"/>
      <c r="T92" s="14">
        <f t="shared" si="12"/>
        <v>11</v>
      </c>
      <c r="U92" s="14">
        <f t="shared" si="12"/>
        <v>14</v>
      </c>
      <c r="V92" s="14">
        <v>25</v>
      </c>
      <c r="W92" s="14">
        <f t="shared" si="13"/>
        <v>159</v>
      </c>
      <c r="X92" s="14">
        <f t="shared" si="13"/>
        <v>822</v>
      </c>
      <c r="Y92" s="14">
        <v>981</v>
      </c>
      <c r="Z92" s="14"/>
      <c r="AA92" s="13">
        <f t="shared" si="20"/>
        <v>0.457505</v>
      </c>
      <c r="AB92" s="13">
        <f t="shared" si="20"/>
        <v>0.165265</v>
      </c>
      <c r="AC92" s="14"/>
      <c r="AD92" s="26">
        <f t="shared" si="21"/>
        <v>0.64513500000000001</v>
      </c>
      <c r="AE92" s="26">
        <f t="shared" si="21"/>
        <v>0.19185999999999998</v>
      </c>
      <c r="AF92" s="14"/>
      <c r="AG92" s="14"/>
      <c r="AH92" s="14"/>
    </row>
    <row r="93" spans="1:34" x14ac:dyDescent="0.35">
      <c r="A93" s="17">
        <v>2024</v>
      </c>
      <c r="B93" s="17">
        <v>12</v>
      </c>
      <c r="C93" s="18" t="str">
        <f t="shared" si="17"/>
        <v>202412</v>
      </c>
      <c r="D93" s="25">
        <v>33.1</v>
      </c>
      <c r="E93" s="84">
        <v>45627</v>
      </c>
      <c r="F93" s="14">
        <f t="shared" si="2"/>
        <v>20</v>
      </c>
      <c r="G93" s="14">
        <f t="shared" si="3"/>
        <v>15</v>
      </c>
      <c r="H93" s="14">
        <f t="shared" si="4"/>
        <v>35</v>
      </c>
      <c r="I93" s="14">
        <f t="shared" si="5"/>
        <v>205</v>
      </c>
      <c r="J93" s="14">
        <f t="shared" si="6"/>
        <v>817</v>
      </c>
      <c r="K93" s="14">
        <f t="shared" si="7"/>
        <v>1022</v>
      </c>
      <c r="M93" s="14">
        <f t="shared" si="8"/>
        <v>8</v>
      </c>
      <c r="N93" s="14">
        <f t="shared" si="9"/>
        <v>3</v>
      </c>
      <c r="O93" s="14">
        <v>11</v>
      </c>
      <c r="P93" s="14">
        <f t="shared" si="10"/>
        <v>29</v>
      </c>
      <c r="Q93" s="14">
        <f t="shared" si="11"/>
        <v>85</v>
      </c>
      <c r="R93" s="14">
        <v>114</v>
      </c>
      <c r="S93" s="14"/>
      <c r="T93" s="14">
        <f t="shared" si="12"/>
        <v>12</v>
      </c>
      <c r="U93" s="14">
        <f t="shared" si="12"/>
        <v>12</v>
      </c>
      <c r="V93" s="14">
        <v>24</v>
      </c>
      <c r="W93" s="14">
        <f t="shared" si="13"/>
        <v>176</v>
      </c>
      <c r="X93" s="14">
        <f t="shared" si="13"/>
        <v>732</v>
      </c>
      <c r="Y93" s="14">
        <v>908</v>
      </c>
      <c r="Z93" s="14"/>
      <c r="AA93" s="13">
        <f t="shared" si="20"/>
        <v>0.56177999999999995</v>
      </c>
      <c r="AB93" s="13">
        <f t="shared" si="20"/>
        <v>0.20024</v>
      </c>
      <c r="AC93" s="14"/>
      <c r="AD93" s="26">
        <f t="shared" si="21"/>
        <v>0.68468499999999999</v>
      </c>
      <c r="AE93" s="26">
        <f t="shared" si="21"/>
        <v>0.25165999999999999</v>
      </c>
      <c r="AF93" s="14"/>
      <c r="AG93" s="14"/>
      <c r="AH93" s="14"/>
    </row>
    <row r="94" spans="1:34" x14ac:dyDescent="0.35">
      <c r="A94" s="9">
        <v>2025</v>
      </c>
      <c r="B94" s="9">
        <v>1</v>
      </c>
      <c r="C94" s="10" t="str">
        <f t="shared" si="17"/>
        <v>202501</v>
      </c>
      <c r="D94" s="32">
        <v>32.380000000000003</v>
      </c>
      <c r="E94" s="86">
        <v>45658</v>
      </c>
      <c r="F94" s="12">
        <f t="shared" si="2"/>
        <v>21</v>
      </c>
      <c r="G94" s="12">
        <f t="shared" si="3"/>
        <v>18</v>
      </c>
      <c r="H94" s="12">
        <f t="shared" si="4"/>
        <v>39</v>
      </c>
      <c r="I94" s="12">
        <f t="shared" si="5"/>
        <v>189</v>
      </c>
      <c r="J94" s="12">
        <f t="shared" si="6"/>
        <v>863</v>
      </c>
      <c r="K94" s="12">
        <f t="shared" si="7"/>
        <v>1052</v>
      </c>
      <c r="L94" s="11"/>
      <c r="M94" s="12">
        <f t="shared" si="8"/>
        <v>5</v>
      </c>
      <c r="N94" s="12">
        <f t="shared" si="9"/>
        <v>6</v>
      </c>
      <c r="O94" s="12">
        <v>11</v>
      </c>
      <c r="P94" s="12">
        <f t="shared" si="10"/>
        <v>23</v>
      </c>
      <c r="Q94" s="12">
        <f t="shared" si="11"/>
        <v>53</v>
      </c>
      <c r="R94" s="12">
        <v>76</v>
      </c>
      <c r="S94" s="12"/>
      <c r="T94" s="12">
        <f t="shared" si="12"/>
        <v>16</v>
      </c>
      <c r="U94" s="12">
        <f t="shared" si="12"/>
        <v>12</v>
      </c>
      <c r="V94" s="12">
        <v>28</v>
      </c>
      <c r="W94" s="12">
        <f t="shared" si="13"/>
        <v>166</v>
      </c>
      <c r="X94" s="12">
        <f t="shared" si="13"/>
        <v>810</v>
      </c>
      <c r="Y94" s="12">
        <v>976</v>
      </c>
      <c r="Z94" s="12"/>
      <c r="AA94" s="31">
        <f t="shared" si="20"/>
        <v>0.54241000000000006</v>
      </c>
      <c r="AB94" s="31">
        <f t="shared" si="20"/>
        <v>0.17927999999999999</v>
      </c>
      <c r="AC94" s="12"/>
      <c r="AD94" s="35">
        <f t="shared" si="21"/>
        <v>0.45938000000000001</v>
      </c>
      <c r="AE94" s="35">
        <f t="shared" si="21"/>
        <v>0.30081999999999998</v>
      </c>
      <c r="AF94" s="12"/>
      <c r="AG94" s="12"/>
      <c r="AH94" s="12"/>
    </row>
    <row r="95" spans="1:34" x14ac:dyDescent="0.35">
      <c r="A95" s="9">
        <v>2025</v>
      </c>
      <c r="B95" s="9">
        <v>2</v>
      </c>
      <c r="C95" s="10" t="str">
        <f t="shared" si="17"/>
        <v>202502</v>
      </c>
      <c r="D95" s="32">
        <v>31.05</v>
      </c>
      <c r="E95" s="86">
        <v>45689</v>
      </c>
      <c r="F95" s="12">
        <f t="shared" si="2"/>
        <v>17</v>
      </c>
      <c r="G95" s="12">
        <f t="shared" si="3"/>
        <v>18</v>
      </c>
      <c r="H95" s="12">
        <f t="shared" si="4"/>
        <v>35</v>
      </c>
      <c r="I95" s="12">
        <f t="shared" si="5"/>
        <v>192</v>
      </c>
      <c r="J95" s="12">
        <f t="shared" si="6"/>
        <v>884</v>
      </c>
      <c r="K95" s="12">
        <f t="shared" si="7"/>
        <v>1076</v>
      </c>
      <c r="L95" s="11"/>
      <c r="M95" s="12">
        <f t="shared" si="8"/>
        <v>4</v>
      </c>
      <c r="N95" s="12">
        <f t="shared" si="9"/>
        <v>5</v>
      </c>
      <c r="O95" s="12">
        <v>9</v>
      </c>
      <c r="P95" s="12">
        <f t="shared" si="10"/>
        <v>28</v>
      </c>
      <c r="Q95" s="12">
        <f t="shared" si="11"/>
        <v>69</v>
      </c>
      <c r="R95" s="12">
        <v>97</v>
      </c>
      <c r="S95" s="12"/>
      <c r="T95" s="12">
        <f t="shared" si="12"/>
        <v>13</v>
      </c>
      <c r="U95" s="12">
        <f t="shared" si="12"/>
        <v>13</v>
      </c>
      <c r="V95" s="12">
        <v>26</v>
      </c>
      <c r="W95" s="12">
        <f t="shared" si="13"/>
        <v>164</v>
      </c>
      <c r="X95" s="12">
        <f t="shared" si="13"/>
        <v>815</v>
      </c>
      <c r="Y95" s="12">
        <v>979</v>
      </c>
      <c r="Z95" s="12"/>
      <c r="AA95" s="31">
        <f t="shared" si="20"/>
        <v>0.47240000000000004</v>
      </c>
      <c r="AB95" s="31">
        <f t="shared" si="20"/>
        <v>0.17806</v>
      </c>
      <c r="AC95" s="12"/>
      <c r="AD95" s="35">
        <f t="shared" si="21"/>
        <v>0.451955</v>
      </c>
      <c r="AE95" s="35">
        <f t="shared" si="21"/>
        <v>0.29086500000000004</v>
      </c>
      <c r="AF95" s="12"/>
      <c r="AG95" s="12"/>
      <c r="AH95" s="12"/>
    </row>
    <row r="96" spans="1:34" x14ac:dyDescent="0.35">
      <c r="A96" s="9">
        <v>2025</v>
      </c>
      <c r="B96" s="9">
        <v>3</v>
      </c>
      <c r="C96" s="10" t="str">
        <f t="shared" si="17"/>
        <v>202503</v>
      </c>
      <c r="D96" s="32">
        <v>30.05</v>
      </c>
      <c r="E96" s="86">
        <v>45717</v>
      </c>
      <c r="F96" s="12">
        <f t="shared" si="2"/>
        <v>21</v>
      </c>
      <c r="G96" s="12">
        <f t="shared" si="3"/>
        <v>17</v>
      </c>
      <c r="H96" s="12">
        <f t="shared" si="4"/>
        <v>38</v>
      </c>
      <c r="I96" s="12">
        <f t="shared" si="5"/>
        <v>209</v>
      </c>
      <c r="J96" s="12">
        <f t="shared" si="6"/>
        <v>830</v>
      </c>
      <c r="K96" s="12">
        <f t="shared" si="7"/>
        <v>1039</v>
      </c>
      <c r="L96" s="11"/>
      <c r="M96" s="12">
        <f t="shared" si="8"/>
        <v>9</v>
      </c>
      <c r="N96" s="12">
        <f t="shared" si="9"/>
        <v>4</v>
      </c>
      <c r="O96" s="12">
        <v>13</v>
      </c>
      <c r="P96" s="12">
        <f t="shared" si="10"/>
        <v>32</v>
      </c>
      <c r="Q96" s="12">
        <f t="shared" si="11"/>
        <v>71</v>
      </c>
      <c r="R96" s="12">
        <v>103</v>
      </c>
      <c r="S96" s="12"/>
      <c r="T96" s="12">
        <f t="shared" si="12"/>
        <v>12</v>
      </c>
      <c r="U96" s="12">
        <f t="shared" si="12"/>
        <v>13</v>
      </c>
      <c r="V96" s="12">
        <v>25</v>
      </c>
      <c r="W96" s="12">
        <f t="shared" si="13"/>
        <v>177</v>
      </c>
      <c r="X96" s="12">
        <f t="shared" si="13"/>
        <v>759</v>
      </c>
      <c r="Y96" s="12">
        <v>936</v>
      </c>
      <c r="Z96" s="12"/>
      <c r="AA96" s="31">
        <f t="shared" si="20"/>
        <v>0.55861000000000005</v>
      </c>
      <c r="AB96" s="31">
        <f t="shared" si="20"/>
        <v>0.20074500000000001</v>
      </c>
      <c r="AC96" s="12"/>
      <c r="AD96" s="35">
        <f t="shared" si="21"/>
        <v>0.71558999999999995</v>
      </c>
      <c r="AE96" s="35">
        <f t="shared" si="21"/>
        <v>0.31310499999999997</v>
      </c>
      <c r="AF96" s="12"/>
      <c r="AG96" s="12"/>
      <c r="AH96" s="12"/>
    </row>
    <row r="97" spans="1:34" x14ac:dyDescent="0.35">
      <c r="A97" s="9">
        <v>2025</v>
      </c>
      <c r="B97" s="9">
        <v>4</v>
      </c>
      <c r="C97" s="10" t="str">
        <f t="shared" si="17"/>
        <v>202504</v>
      </c>
      <c r="D97" s="32">
        <v>29.38</v>
      </c>
      <c r="E97" s="86">
        <v>45748</v>
      </c>
      <c r="F97" s="12">
        <f t="shared" si="2"/>
        <v>22</v>
      </c>
      <c r="G97" s="12">
        <f t="shared" si="3"/>
        <v>14</v>
      </c>
      <c r="H97" s="12">
        <f t="shared" si="4"/>
        <v>36</v>
      </c>
      <c r="I97" s="12">
        <f t="shared" si="5"/>
        <v>216</v>
      </c>
      <c r="J97" s="12">
        <f t="shared" si="6"/>
        <v>786</v>
      </c>
      <c r="K97" s="12">
        <f t="shared" si="7"/>
        <v>1002</v>
      </c>
      <c r="L97" s="11"/>
      <c r="M97" s="12">
        <f t="shared" si="8"/>
        <v>8</v>
      </c>
      <c r="N97" s="12">
        <f t="shared" si="9"/>
        <v>3</v>
      </c>
      <c r="O97" s="12">
        <v>11</v>
      </c>
      <c r="P97" s="12">
        <f t="shared" si="10"/>
        <v>33</v>
      </c>
      <c r="Q97" s="12">
        <f t="shared" si="11"/>
        <v>60</v>
      </c>
      <c r="R97" s="12">
        <v>93</v>
      </c>
      <c r="S97" s="12"/>
      <c r="T97" s="12">
        <f t="shared" si="12"/>
        <v>14</v>
      </c>
      <c r="U97" s="12">
        <f t="shared" si="12"/>
        <v>11</v>
      </c>
      <c r="V97" s="12">
        <v>25</v>
      </c>
      <c r="W97" s="12">
        <f t="shared" si="13"/>
        <v>183</v>
      </c>
      <c r="X97" s="12">
        <f t="shared" si="13"/>
        <v>726</v>
      </c>
      <c r="Y97" s="12">
        <v>909</v>
      </c>
      <c r="Z97" s="12"/>
      <c r="AA97" s="31">
        <f t="shared" si="20"/>
        <v>0.59770499999999993</v>
      </c>
      <c r="AB97" s="31">
        <f t="shared" si="20"/>
        <v>0.216</v>
      </c>
      <c r="AC97" s="12"/>
      <c r="AD97" s="35">
        <f t="shared" si="21"/>
        <v>0.72003499999999998</v>
      </c>
      <c r="AE97" s="35">
        <f t="shared" si="21"/>
        <v>0.34986</v>
      </c>
      <c r="AF97" s="12"/>
      <c r="AG97" s="12"/>
      <c r="AH97" s="12"/>
    </row>
    <row r="98" spans="1:34" x14ac:dyDescent="0.35">
      <c r="A98" s="9">
        <v>2025</v>
      </c>
      <c r="B98" s="9">
        <v>5</v>
      </c>
      <c r="C98" s="10" t="str">
        <f t="shared" si="17"/>
        <v>202505</v>
      </c>
      <c r="D98" s="32">
        <v>29.71</v>
      </c>
      <c r="E98" s="86">
        <v>45778</v>
      </c>
      <c r="F98" s="12">
        <f t="shared" si="2"/>
        <v>19</v>
      </c>
      <c r="G98" s="12">
        <f t="shared" si="3"/>
        <v>14</v>
      </c>
      <c r="H98" s="12">
        <f t="shared" si="4"/>
        <v>33</v>
      </c>
      <c r="I98" s="12">
        <f t="shared" si="5"/>
        <v>212</v>
      </c>
      <c r="J98" s="12">
        <f t="shared" si="6"/>
        <v>796</v>
      </c>
      <c r="K98" s="12">
        <f t="shared" si="7"/>
        <v>1008</v>
      </c>
      <c r="L98" s="11"/>
      <c r="M98" s="12">
        <f t="shared" si="8"/>
        <v>5</v>
      </c>
      <c r="N98" s="12">
        <f t="shared" si="9"/>
        <v>3</v>
      </c>
      <c r="O98" s="12">
        <v>8</v>
      </c>
      <c r="P98" s="12">
        <f t="shared" si="10"/>
        <v>36</v>
      </c>
      <c r="Q98" s="12">
        <f t="shared" si="11"/>
        <v>80</v>
      </c>
      <c r="R98" s="12">
        <v>116</v>
      </c>
      <c r="S98" s="12"/>
      <c r="T98" s="12">
        <f t="shared" si="12"/>
        <v>14</v>
      </c>
      <c r="U98" s="12">
        <f t="shared" si="12"/>
        <v>11</v>
      </c>
      <c r="V98" s="12">
        <v>25</v>
      </c>
      <c r="W98" s="12">
        <f t="shared" si="13"/>
        <v>176</v>
      </c>
      <c r="X98" s="12">
        <f t="shared" si="13"/>
        <v>716</v>
      </c>
      <c r="Y98" s="12">
        <v>892</v>
      </c>
      <c r="Z98" s="12"/>
      <c r="AA98" s="31">
        <f t="shared" si="20"/>
        <v>0.56137000000000004</v>
      </c>
      <c r="AB98" s="31">
        <f t="shared" si="20"/>
        <v>0.21024999999999999</v>
      </c>
      <c r="AC98" s="12"/>
      <c r="AD98" s="35">
        <f t="shared" si="21"/>
        <v>0.57527499999999998</v>
      </c>
      <c r="AE98" s="35">
        <f t="shared" si="21"/>
        <v>0.31018499999999999</v>
      </c>
      <c r="AF98" s="12"/>
      <c r="AG98" s="12"/>
      <c r="AH98" s="12"/>
    </row>
    <row r="99" spans="1:34" x14ac:dyDescent="0.35">
      <c r="A99" s="9">
        <v>2025</v>
      </c>
      <c r="B99" s="9">
        <v>6</v>
      </c>
      <c r="C99" s="10" t="str">
        <f t="shared" si="17"/>
        <v>202506</v>
      </c>
      <c r="D99" s="32">
        <v>30.52</v>
      </c>
      <c r="E99" s="86">
        <v>45809</v>
      </c>
      <c r="F99" s="12">
        <f t="shared" si="2"/>
        <v>27</v>
      </c>
      <c r="G99" s="12">
        <f t="shared" si="3"/>
        <v>26</v>
      </c>
      <c r="H99" s="12">
        <f t="shared" si="4"/>
        <v>53</v>
      </c>
      <c r="I99" s="12">
        <f t="shared" si="5"/>
        <v>222</v>
      </c>
      <c r="J99" s="12">
        <f t="shared" si="6"/>
        <v>976</v>
      </c>
      <c r="K99" s="12">
        <f t="shared" si="7"/>
        <v>1198</v>
      </c>
      <c r="L99" s="11"/>
      <c r="M99" s="12">
        <f t="shared" si="8"/>
        <v>14</v>
      </c>
      <c r="N99" s="12">
        <f t="shared" si="9"/>
        <v>8</v>
      </c>
      <c r="O99" s="12">
        <v>22</v>
      </c>
      <c r="P99" s="12">
        <f t="shared" si="10"/>
        <v>35</v>
      </c>
      <c r="Q99" s="12">
        <f t="shared" si="11"/>
        <v>100</v>
      </c>
      <c r="R99" s="12">
        <v>135</v>
      </c>
      <c r="S99" s="12"/>
      <c r="T99" s="12">
        <f t="shared" si="12"/>
        <v>13</v>
      </c>
      <c r="U99" s="12">
        <f t="shared" si="12"/>
        <v>18</v>
      </c>
      <c r="V99" s="12">
        <v>31</v>
      </c>
      <c r="W99" s="12">
        <f t="shared" si="13"/>
        <v>187</v>
      </c>
      <c r="X99" s="12">
        <f t="shared" si="13"/>
        <v>876</v>
      </c>
      <c r="Y99" s="12">
        <v>1063</v>
      </c>
      <c r="Z99" s="12"/>
      <c r="AA99" s="31">
        <f t="shared" si="20"/>
        <v>0.50962499999999999</v>
      </c>
      <c r="AB99" s="31">
        <f t="shared" si="20"/>
        <v>0.185255</v>
      </c>
      <c r="AC99" s="12"/>
      <c r="AD99" s="35">
        <f t="shared" si="21"/>
        <v>0.64329999999999998</v>
      </c>
      <c r="AE99" s="35">
        <f t="shared" si="21"/>
        <v>0.25640000000000002</v>
      </c>
      <c r="AF99" s="12"/>
      <c r="AG99" s="12"/>
      <c r="AH99" s="12"/>
    </row>
    <row r="100" spans="1:34" x14ac:dyDescent="0.35">
      <c r="A100" s="9">
        <v>2025</v>
      </c>
      <c r="B100" s="9">
        <v>7</v>
      </c>
      <c r="C100" s="10" t="str">
        <f t="shared" si="17"/>
        <v>202507</v>
      </c>
      <c r="D100" s="32">
        <v>30.67</v>
      </c>
      <c r="E100" s="86">
        <v>45839</v>
      </c>
      <c r="F100" s="12">
        <f t="shared" si="2"/>
        <v>19</v>
      </c>
      <c r="G100" s="12">
        <f t="shared" si="3"/>
        <v>30</v>
      </c>
      <c r="H100" s="12">
        <f t="shared" si="4"/>
        <v>49</v>
      </c>
      <c r="I100" s="12">
        <f t="shared" si="5"/>
        <v>242</v>
      </c>
      <c r="J100" s="12">
        <f t="shared" si="6"/>
        <v>1148</v>
      </c>
      <c r="K100" s="12">
        <f t="shared" si="7"/>
        <v>1390</v>
      </c>
      <c r="L100" s="11"/>
      <c r="M100" s="12">
        <f t="shared" si="8"/>
        <v>6</v>
      </c>
      <c r="N100" s="12">
        <f t="shared" si="9"/>
        <v>8</v>
      </c>
      <c r="O100" s="12">
        <v>14</v>
      </c>
      <c r="P100" s="12">
        <f t="shared" si="10"/>
        <v>32</v>
      </c>
      <c r="Q100" s="12">
        <f t="shared" si="11"/>
        <v>104</v>
      </c>
      <c r="R100" s="12">
        <v>136</v>
      </c>
      <c r="S100" s="12"/>
      <c r="T100" s="12">
        <f t="shared" si="12"/>
        <v>13</v>
      </c>
      <c r="U100" s="12">
        <f t="shared" si="12"/>
        <v>22</v>
      </c>
      <c r="V100" s="12">
        <v>35</v>
      </c>
      <c r="W100" s="12">
        <f t="shared" si="13"/>
        <v>210</v>
      </c>
      <c r="X100" s="12">
        <f t="shared" si="13"/>
        <v>1044</v>
      </c>
      <c r="Y100" s="12">
        <v>1254</v>
      </c>
      <c r="Z100" s="12"/>
      <c r="AA100" s="31">
        <f t="shared" si="20"/>
        <v>0.38038499999999997</v>
      </c>
      <c r="AB100" s="31">
        <f t="shared" si="20"/>
        <v>0.17414499999999999</v>
      </c>
      <c r="AC100" s="12"/>
      <c r="AD100" s="35">
        <f t="shared" si="21"/>
        <v>0.41314000000000001</v>
      </c>
      <c r="AE100" s="35">
        <f t="shared" si="21"/>
        <v>0.23583999999999999</v>
      </c>
      <c r="AF100" s="12"/>
      <c r="AG100" s="12"/>
      <c r="AH100" s="12"/>
    </row>
    <row r="101" spans="1:34" x14ac:dyDescent="0.35">
      <c r="A101" s="9">
        <v>2025</v>
      </c>
      <c r="B101" s="9">
        <v>8</v>
      </c>
      <c r="C101" s="10" t="str">
        <f t="shared" si="17"/>
        <v>202508</v>
      </c>
      <c r="D101" s="32">
        <v>29.48</v>
      </c>
      <c r="E101" s="86">
        <v>45870</v>
      </c>
      <c r="F101" s="12">
        <f t="shared" si="2"/>
        <v>22</v>
      </c>
      <c r="G101" s="12">
        <f t="shared" si="3"/>
        <v>32</v>
      </c>
      <c r="H101" s="12">
        <f t="shared" si="4"/>
        <v>54</v>
      </c>
      <c r="I101" s="12">
        <f t="shared" si="5"/>
        <v>246</v>
      </c>
      <c r="J101" s="12">
        <f t="shared" si="6"/>
        <v>1206</v>
      </c>
      <c r="K101" s="12">
        <f t="shared" si="7"/>
        <v>1452</v>
      </c>
      <c r="L101" s="11"/>
      <c r="M101" s="12">
        <f t="shared" si="8"/>
        <v>11</v>
      </c>
      <c r="N101" s="12">
        <f t="shared" si="9"/>
        <v>9</v>
      </c>
      <c r="O101" s="12">
        <v>20</v>
      </c>
      <c r="P101" s="12">
        <f t="shared" si="10"/>
        <v>32</v>
      </c>
      <c r="Q101" s="12">
        <f t="shared" si="11"/>
        <v>98</v>
      </c>
      <c r="R101" s="12">
        <v>130</v>
      </c>
      <c r="S101" s="12"/>
      <c r="T101" s="12">
        <f t="shared" si="12"/>
        <v>11</v>
      </c>
      <c r="U101" s="12">
        <f t="shared" si="12"/>
        <v>23</v>
      </c>
      <c r="V101" s="12">
        <v>34</v>
      </c>
      <c r="W101" s="12">
        <f t="shared" si="13"/>
        <v>214</v>
      </c>
      <c r="X101" s="12">
        <f t="shared" si="13"/>
        <v>1108</v>
      </c>
      <c r="Y101" s="12">
        <v>1322</v>
      </c>
      <c r="Z101" s="12"/>
      <c r="AA101" s="31">
        <f t="shared" si="20"/>
        <v>0.40378499999999995</v>
      </c>
      <c r="AB101" s="31">
        <f t="shared" si="20"/>
        <v>0.16921999999999998</v>
      </c>
      <c r="AC101" s="12"/>
      <c r="AD101" s="35">
        <f t="shared" si="21"/>
        <v>0.54684500000000003</v>
      </c>
      <c r="AE101" s="35">
        <f t="shared" si="21"/>
        <v>0.24275999999999998</v>
      </c>
      <c r="AF101" s="12"/>
      <c r="AG101" s="12"/>
      <c r="AH101" s="12"/>
    </row>
    <row r="102" spans="1:34" x14ac:dyDescent="0.35">
      <c r="A102" s="9">
        <v>2025</v>
      </c>
      <c r="B102" s="9">
        <v>9</v>
      </c>
      <c r="C102" s="10" t="str">
        <f t="shared" si="17"/>
        <v>202509</v>
      </c>
      <c r="D102" s="32">
        <v>30.86</v>
      </c>
      <c r="E102" s="86">
        <v>45901</v>
      </c>
      <c r="F102" s="12">
        <f t="shared" si="2"/>
        <v>24</v>
      </c>
      <c r="G102" s="12">
        <f t="shared" si="3"/>
        <v>28</v>
      </c>
      <c r="H102" s="12">
        <f t="shared" si="4"/>
        <v>52</v>
      </c>
      <c r="I102" s="12">
        <f t="shared" si="5"/>
        <v>228</v>
      </c>
      <c r="J102" s="12">
        <f t="shared" si="6"/>
        <v>1156</v>
      </c>
      <c r="K102" s="12">
        <f t="shared" si="7"/>
        <v>1384</v>
      </c>
      <c r="L102" s="11"/>
      <c r="M102" s="12">
        <f t="shared" si="8"/>
        <v>11</v>
      </c>
      <c r="N102" s="12">
        <f t="shared" si="9"/>
        <v>9</v>
      </c>
      <c r="O102" s="12">
        <v>20</v>
      </c>
      <c r="P102" s="12">
        <f t="shared" si="10"/>
        <v>32</v>
      </c>
      <c r="Q102" s="12">
        <f t="shared" si="11"/>
        <v>108</v>
      </c>
      <c r="R102" s="12">
        <v>140</v>
      </c>
      <c r="S102" s="12"/>
      <c r="T102" s="12">
        <f t="shared" si="12"/>
        <v>13</v>
      </c>
      <c r="U102" s="12">
        <f t="shared" si="12"/>
        <v>19</v>
      </c>
      <c r="V102" s="12">
        <v>32</v>
      </c>
      <c r="W102" s="12">
        <f t="shared" si="13"/>
        <v>196</v>
      </c>
      <c r="X102" s="12">
        <f t="shared" si="13"/>
        <v>1048</v>
      </c>
      <c r="Y102" s="12">
        <v>1244</v>
      </c>
      <c r="Z102" s="12"/>
      <c r="AA102" s="31">
        <f t="shared" si="20"/>
        <v>0.45548500000000003</v>
      </c>
      <c r="AB102" s="31">
        <f t="shared" si="20"/>
        <v>0.16471000000000002</v>
      </c>
      <c r="AC102" s="12"/>
      <c r="AD102" s="35">
        <f t="shared" si="21"/>
        <v>0.53491500000000003</v>
      </c>
      <c r="AE102" s="35">
        <f t="shared" si="21"/>
        <v>0.23097000000000001</v>
      </c>
      <c r="AF102" s="12"/>
      <c r="AG102" s="12"/>
      <c r="AH102" s="12"/>
    </row>
    <row r="103" spans="1:34" x14ac:dyDescent="0.35">
      <c r="A103" s="9">
        <v>2025</v>
      </c>
      <c r="B103" s="9">
        <v>10</v>
      </c>
      <c r="C103" s="10" t="str">
        <f t="shared" si="17"/>
        <v>202510</v>
      </c>
      <c r="D103" s="32">
        <v>29.48</v>
      </c>
      <c r="E103" s="86">
        <v>45931</v>
      </c>
      <c r="F103" s="12">
        <f t="shared" si="2"/>
        <v>18</v>
      </c>
      <c r="G103" s="12">
        <f t="shared" si="3"/>
        <v>23</v>
      </c>
      <c r="H103" s="12">
        <f t="shared" si="4"/>
        <v>41</v>
      </c>
      <c r="I103" s="12">
        <f t="shared" si="5"/>
        <v>191</v>
      </c>
      <c r="J103" s="12">
        <f t="shared" si="6"/>
        <v>962</v>
      </c>
      <c r="K103" s="12">
        <f t="shared" si="7"/>
        <v>1153</v>
      </c>
      <c r="L103" s="11"/>
      <c r="M103" s="12">
        <f t="shared" si="8"/>
        <v>6</v>
      </c>
      <c r="N103" s="12">
        <f t="shared" si="9"/>
        <v>5</v>
      </c>
      <c r="O103" s="12">
        <v>11</v>
      </c>
      <c r="P103" s="12">
        <f t="shared" si="10"/>
        <v>30</v>
      </c>
      <c r="Q103" s="12">
        <f t="shared" si="11"/>
        <v>95</v>
      </c>
      <c r="R103" s="12">
        <v>125</v>
      </c>
      <c r="S103" s="12"/>
      <c r="T103" s="12">
        <f t="shared" si="12"/>
        <v>12</v>
      </c>
      <c r="U103" s="12">
        <f t="shared" si="12"/>
        <v>18</v>
      </c>
      <c r="V103" s="12">
        <v>30</v>
      </c>
      <c r="W103" s="12">
        <f t="shared" si="13"/>
        <v>161</v>
      </c>
      <c r="X103" s="12">
        <f t="shared" si="13"/>
        <v>867</v>
      </c>
      <c r="Y103" s="12">
        <v>1028</v>
      </c>
      <c r="Z103" s="12"/>
      <c r="AA103" s="31">
        <f t="shared" si="20"/>
        <v>0.43291500000000005</v>
      </c>
      <c r="AB103" s="31">
        <f t="shared" si="20"/>
        <v>0.16569500000000001</v>
      </c>
      <c r="AC103" s="12"/>
      <c r="AD103" s="35">
        <f t="shared" si="21"/>
        <v>0.52912000000000003</v>
      </c>
      <c r="AE103" s="35">
        <f t="shared" si="21"/>
        <v>0.24263000000000001</v>
      </c>
      <c r="AF103" s="12"/>
      <c r="AG103" s="12"/>
      <c r="AH103" s="12"/>
    </row>
    <row r="104" spans="1:34" x14ac:dyDescent="0.35">
      <c r="A104" s="9">
        <v>2025</v>
      </c>
      <c r="B104" s="9">
        <v>11</v>
      </c>
      <c r="C104" s="10" t="str">
        <f t="shared" si="17"/>
        <v>202511</v>
      </c>
      <c r="D104" s="32">
        <v>30.47</v>
      </c>
      <c r="E104" s="86">
        <v>45962</v>
      </c>
      <c r="F104" s="12">
        <f t="shared" si="2"/>
        <v>13</v>
      </c>
      <c r="G104" s="12">
        <f t="shared" si="3"/>
        <v>15</v>
      </c>
      <c r="H104" s="12">
        <f t="shared" si="4"/>
        <v>28</v>
      </c>
      <c r="I104" s="12">
        <f t="shared" si="5"/>
        <v>178</v>
      </c>
      <c r="J104" s="12">
        <f t="shared" si="6"/>
        <v>897</v>
      </c>
      <c r="K104" s="12">
        <f t="shared" si="7"/>
        <v>1075</v>
      </c>
      <c r="L104" s="11"/>
      <c r="M104" s="12">
        <f t="shared" si="8"/>
        <v>2</v>
      </c>
      <c r="N104" s="12">
        <f t="shared" si="9"/>
        <v>1</v>
      </c>
      <c r="O104" s="12">
        <v>3</v>
      </c>
      <c r="P104" s="12">
        <f t="shared" si="10"/>
        <v>24</v>
      </c>
      <c r="Q104" s="12">
        <f t="shared" si="11"/>
        <v>99</v>
      </c>
      <c r="R104" s="12">
        <v>123</v>
      </c>
      <c r="S104" s="12"/>
      <c r="T104" s="12">
        <f t="shared" si="12"/>
        <v>11</v>
      </c>
      <c r="U104" s="12">
        <f t="shared" si="12"/>
        <v>14</v>
      </c>
      <c r="V104" s="12">
        <v>25</v>
      </c>
      <c r="W104" s="12">
        <f t="shared" si="13"/>
        <v>154</v>
      </c>
      <c r="X104" s="12">
        <f t="shared" si="13"/>
        <v>798</v>
      </c>
      <c r="Y104" s="12">
        <v>952</v>
      </c>
      <c r="Z104" s="12"/>
      <c r="AA104" s="31">
        <f t="shared" si="20"/>
        <v>0.457505</v>
      </c>
      <c r="AB104" s="31">
        <f t="shared" si="20"/>
        <v>0.165265</v>
      </c>
      <c r="AC104" s="12"/>
      <c r="AD104" s="35">
        <f t="shared" si="21"/>
        <v>0.64513500000000001</v>
      </c>
      <c r="AE104" s="35">
        <f t="shared" si="21"/>
        <v>0.19185999999999998</v>
      </c>
      <c r="AF104" s="12"/>
      <c r="AG104" s="12"/>
      <c r="AH104" s="12"/>
    </row>
    <row r="105" spans="1:34" x14ac:dyDescent="0.35">
      <c r="A105" s="9">
        <v>2025</v>
      </c>
      <c r="B105" s="9">
        <v>12</v>
      </c>
      <c r="C105" s="10" t="str">
        <f t="shared" si="17"/>
        <v>202512</v>
      </c>
      <c r="D105" s="32">
        <v>32.03</v>
      </c>
      <c r="E105" s="86">
        <v>45992</v>
      </c>
      <c r="F105" s="12">
        <f t="shared" si="2"/>
        <v>20</v>
      </c>
      <c r="G105" s="12">
        <f t="shared" si="3"/>
        <v>15</v>
      </c>
      <c r="H105" s="12">
        <f t="shared" si="4"/>
        <v>35</v>
      </c>
      <c r="I105" s="12">
        <f t="shared" si="5"/>
        <v>208</v>
      </c>
      <c r="J105" s="12">
        <f t="shared" si="6"/>
        <v>831</v>
      </c>
      <c r="K105" s="12">
        <f t="shared" si="7"/>
        <v>1039</v>
      </c>
      <c r="L105" s="11"/>
      <c r="M105" s="12">
        <f t="shared" si="8"/>
        <v>8</v>
      </c>
      <c r="N105" s="12">
        <f t="shared" si="9"/>
        <v>3</v>
      </c>
      <c r="O105" s="12">
        <v>11</v>
      </c>
      <c r="P105" s="12">
        <f t="shared" si="10"/>
        <v>26</v>
      </c>
      <c r="Q105" s="12">
        <f t="shared" si="11"/>
        <v>78</v>
      </c>
      <c r="R105" s="12">
        <v>104</v>
      </c>
      <c r="S105" s="12"/>
      <c r="T105" s="12">
        <f t="shared" si="12"/>
        <v>12</v>
      </c>
      <c r="U105" s="12">
        <f t="shared" si="12"/>
        <v>12</v>
      </c>
      <c r="V105" s="12">
        <v>24</v>
      </c>
      <c r="W105" s="12">
        <f t="shared" si="13"/>
        <v>182</v>
      </c>
      <c r="X105" s="12">
        <f t="shared" si="13"/>
        <v>753</v>
      </c>
      <c r="Y105" s="12">
        <v>935</v>
      </c>
      <c r="Z105" s="12"/>
      <c r="AA105" s="31">
        <f t="shared" si="20"/>
        <v>0.56177999999999995</v>
      </c>
      <c r="AB105" s="31">
        <f t="shared" si="20"/>
        <v>0.20024</v>
      </c>
      <c r="AC105" s="12"/>
      <c r="AD105" s="35">
        <f t="shared" si="21"/>
        <v>0.68468499999999999</v>
      </c>
      <c r="AE105" s="35">
        <f t="shared" si="21"/>
        <v>0.25165999999999999</v>
      </c>
      <c r="AF105" s="12"/>
      <c r="AG105" s="12"/>
      <c r="AH105" s="12"/>
    </row>
    <row r="106" spans="1:34" x14ac:dyDescent="0.35">
      <c r="A106" s="17">
        <v>2026</v>
      </c>
      <c r="B106" s="17">
        <v>1</v>
      </c>
      <c r="C106" s="18" t="str">
        <f t="shared" si="17"/>
        <v>202601</v>
      </c>
      <c r="D106" s="25">
        <v>31.83</v>
      </c>
      <c r="E106" s="84">
        <v>46023</v>
      </c>
      <c r="F106" s="14">
        <f t="shared" si="2"/>
        <v>20</v>
      </c>
      <c r="G106" s="14">
        <f t="shared" si="3"/>
        <v>16</v>
      </c>
      <c r="H106" s="14">
        <f t="shared" si="4"/>
        <v>36</v>
      </c>
      <c r="I106" s="14">
        <f t="shared" si="5"/>
        <v>189</v>
      </c>
      <c r="J106" s="14">
        <f t="shared" si="6"/>
        <v>863</v>
      </c>
      <c r="K106" s="14">
        <f t="shared" si="7"/>
        <v>1052</v>
      </c>
      <c r="M106" s="14">
        <f t="shared" si="8"/>
        <v>4</v>
      </c>
      <c r="N106" s="14">
        <f t="shared" si="9"/>
        <v>5</v>
      </c>
      <c r="O106" s="14">
        <v>9</v>
      </c>
      <c r="P106" s="14">
        <f t="shared" si="10"/>
        <v>21</v>
      </c>
      <c r="Q106" s="14">
        <f t="shared" si="11"/>
        <v>48</v>
      </c>
      <c r="R106" s="14">
        <v>69</v>
      </c>
      <c r="S106" s="14"/>
      <c r="T106" s="14">
        <f t="shared" si="12"/>
        <v>16</v>
      </c>
      <c r="U106" s="14">
        <f t="shared" si="12"/>
        <v>11</v>
      </c>
      <c r="V106" s="14">
        <v>27</v>
      </c>
      <c r="W106" s="14">
        <f t="shared" si="13"/>
        <v>168</v>
      </c>
      <c r="X106" s="14">
        <f t="shared" si="13"/>
        <v>815</v>
      </c>
      <c r="Y106" s="14">
        <v>983</v>
      </c>
      <c r="Z106" s="14"/>
      <c r="AA106" s="13">
        <f t="shared" si="20"/>
        <v>0.54241000000000006</v>
      </c>
      <c r="AB106" s="13">
        <f t="shared" si="20"/>
        <v>0.17927999999999999</v>
      </c>
      <c r="AC106" s="14"/>
      <c r="AD106" s="26">
        <f t="shared" si="21"/>
        <v>0.45938000000000001</v>
      </c>
      <c r="AE106" s="26">
        <f t="shared" si="21"/>
        <v>0.30081999999999998</v>
      </c>
      <c r="AF106" s="14"/>
      <c r="AG106" s="14"/>
      <c r="AH106" s="14"/>
    </row>
    <row r="107" spans="1:34" x14ac:dyDescent="0.35">
      <c r="A107" s="17">
        <v>2026</v>
      </c>
      <c r="B107" s="17">
        <v>2</v>
      </c>
      <c r="C107" s="18" t="str">
        <f t="shared" si="17"/>
        <v>202602</v>
      </c>
      <c r="D107" s="25">
        <v>30.95</v>
      </c>
      <c r="E107" s="84">
        <v>46054</v>
      </c>
      <c r="F107" s="14">
        <f t="shared" si="2"/>
        <v>16</v>
      </c>
      <c r="G107" s="14">
        <f t="shared" si="3"/>
        <v>18</v>
      </c>
      <c r="H107" s="14">
        <f t="shared" si="4"/>
        <v>34</v>
      </c>
      <c r="I107" s="14">
        <f t="shared" si="5"/>
        <v>189</v>
      </c>
      <c r="J107" s="14">
        <f t="shared" si="6"/>
        <v>873</v>
      </c>
      <c r="K107" s="14">
        <f t="shared" si="7"/>
        <v>1062</v>
      </c>
      <c r="M107" s="14">
        <f t="shared" si="8"/>
        <v>4</v>
      </c>
      <c r="N107" s="14">
        <f t="shared" si="9"/>
        <v>5</v>
      </c>
      <c r="O107" s="14">
        <v>9</v>
      </c>
      <c r="P107" s="14">
        <f t="shared" si="10"/>
        <v>26</v>
      </c>
      <c r="Q107" s="14">
        <f t="shared" si="11"/>
        <v>64</v>
      </c>
      <c r="R107" s="14">
        <v>90</v>
      </c>
      <c r="S107" s="14"/>
      <c r="T107" s="14">
        <f t="shared" si="12"/>
        <v>12</v>
      </c>
      <c r="U107" s="14">
        <f t="shared" si="12"/>
        <v>13</v>
      </c>
      <c r="V107" s="14">
        <v>25</v>
      </c>
      <c r="W107" s="14">
        <f t="shared" si="13"/>
        <v>163</v>
      </c>
      <c r="X107" s="14">
        <f t="shared" si="13"/>
        <v>809</v>
      </c>
      <c r="Y107" s="14">
        <v>972</v>
      </c>
      <c r="Z107" s="14"/>
      <c r="AA107" s="13">
        <f t="shared" ref="AA107:AB122" si="22">AA95</f>
        <v>0.47240000000000004</v>
      </c>
      <c r="AB107" s="13">
        <f t="shared" si="22"/>
        <v>0.17806</v>
      </c>
      <c r="AC107" s="14"/>
      <c r="AD107" s="26">
        <f t="shared" ref="AD107:AE122" si="23">AD95</f>
        <v>0.451955</v>
      </c>
      <c r="AE107" s="26">
        <f t="shared" si="23"/>
        <v>0.29086500000000004</v>
      </c>
      <c r="AF107" s="14"/>
      <c r="AG107" s="14"/>
      <c r="AH107" s="14"/>
    </row>
    <row r="108" spans="1:34" x14ac:dyDescent="0.35">
      <c r="A108" s="17">
        <v>2026</v>
      </c>
      <c r="B108" s="17">
        <v>3</v>
      </c>
      <c r="C108" s="18" t="str">
        <f t="shared" si="17"/>
        <v>202603</v>
      </c>
      <c r="D108" s="25">
        <v>30</v>
      </c>
      <c r="E108" s="84">
        <v>46082</v>
      </c>
      <c r="F108" s="14">
        <f t="shared" si="2"/>
        <v>21</v>
      </c>
      <c r="G108" s="14">
        <f t="shared" si="3"/>
        <v>16</v>
      </c>
      <c r="H108" s="14">
        <f t="shared" si="4"/>
        <v>37</v>
      </c>
      <c r="I108" s="14">
        <f t="shared" si="5"/>
        <v>205</v>
      </c>
      <c r="J108" s="14">
        <f t="shared" si="6"/>
        <v>817</v>
      </c>
      <c r="K108" s="14">
        <f t="shared" si="7"/>
        <v>1022</v>
      </c>
      <c r="M108" s="14">
        <f t="shared" si="8"/>
        <v>9</v>
      </c>
      <c r="N108" s="14">
        <f t="shared" si="9"/>
        <v>4</v>
      </c>
      <c r="O108" s="14">
        <v>13</v>
      </c>
      <c r="P108" s="14">
        <f t="shared" si="10"/>
        <v>30</v>
      </c>
      <c r="Q108" s="14">
        <f t="shared" si="11"/>
        <v>67</v>
      </c>
      <c r="R108" s="14">
        <v>97</v>
      </c>
      <c r="S108" s="14"/>
      <c r="T108" s="14">
        <f t="shared" si="12"/>
        <v>12</v>
      </c>
      <c r="U108" s="14">
        <f t="shared" si="12"/>
        <v>12</v>
      </c>
      <c r="V108" s="14">
        <v>24</v>
      </c>
      <c r="W108" s="14">
        <f t="shared" si="13"/>
        <v>175</v>
      </c>
      <c r="X108" s="14">
        <f t="shared" si="13"/>
        <v>750</v>
      </c>
      <c r="Y108" s="14">
        <v>925</v>
      </c>
      <c r="Z108" s="14"/>
      <c r="AA108" s="13">
        <f t="shared" si="22"/>
        <v>0.55861000000000005</v>
      </c>
      <c r="AB108" s="13">
        <f t="shared" si="22"/>
        <v>0.20074500000000001</v>
      </c>
      <c r="AC108" s="14"/>
      <c r="AD108" s="26">
        <f t="shared" si="23"/>
        <v>0.71558999999999995</v>
      </c>
      <c r="AE108" s="26">
        <f t="shared" si="23"/>
        <v>0.31310499999999997</v>
      </c>
      <c r="AF108" s="14"/>
      <c r="AG108" s="14"/>
      <c r="AH108" s="14"/>
    </row>
    <row r="109" spans="1:34" x14ac:dyDescent="0.35">
      <c r="A109" s="17">
        <v>2026</v>
      </c>
      <c r="B109" s="17">
        <v>4</v>
      </c>
      <c r="C109" s="18" t="str">
        <f t="shared" si="17"/>
        <v>202604</v>
      </c>
      <c r="D109" s="25">
        <v>29.38</v>
      </c>
      <c r="E109" s="84">
        <v>46113</v>
      </c>
      <c r="F109" s="14">
        <f t="shared" si="2"/>
        <v>22</v>
      </c>
      <c r="G109" s="14">
        <f t="shared" si="3"/>
        <v>14</v>
      </c>
      <c r="H109" s="14">
        <f t="shared" si="4"/>
        <v>36</v>
      </c>
      <c r="I109" s="14">
        <f t="shared" si="5"/>
        <v>215</v>
      </c>
      <c r="J109" s="14">
        <f t="shared" si="6"/>
        <v>780</v>
      </c>
      <c r="K109" s="14">
        <f t="shared" si="7"/>
        <v>995</v>
      </c>
      <c r="M109" s="14">
        <f t="shared" si="8"/>
        <v>8</v>
      </c>
      <c r="N109" s="14">
        <f t="shared" si="9"/>
        <v>3</v>
      </c>
      <c r="O109" s="14">
        <v>11</v>
      </c>
      <c r="P109" s="14">
        <f t="shared" si="10"/>
        <v>32</v>
      </c>
      <c r="Q109" s="14">
        <f t="shared" si="11"/>
        <v>60</v>
      </c>
      <c r="R109" s="14">
        <v>92</v>
      </c>
      <c r="S109" s="14"/>
      <c r="T109" s="14">
        <f t="shared" si="12"/>
        <v>14</v>
      </c>
      <c r="U109" s="14">
        <f t="shared" si="12"/>
        <v>11</v>
      </c>
      <c r="V109" s="14">
        <v>25</v>
      </c>
      <c r="W109" s="14">
        <f t="shared" si="13"/>
        <v>183</v>
      </c>
      <c r="X109" s="14">
        <f t="shared" si="13"/>
        <v>720</v>
      </c>
      <c r="Y109" s="14">
        <v>903</v>
      </c>
      <c r="Z109" s="14"/>
      <c r="AA109" s="13">
        <f t="shared" si="22"/>
        <v>0.59770499999999993</v>
      </c>
      <c r="AB109" s="13">
        <f t="shared" si="22"/>
        <v>0.216</v>
      </c>
      <c r="AC109" s="14"/>
      <c r="AD109" s="26">
        <f t="shared" si="23"/>
        <v>0.72003499999999998</v>
      </c>
      <c r="AE109" s="26">
        <f t="shared" si="23"/>
        <v>0.34986</v>
      </c>
      <c r="AF109" s="14"/>
      <c r="AG109" s="14"/>
      <c r="AH109" s="14"/>
    </row>
    <row r="110" spans="1:34" x14ac:dyDescent="0.35">
      <c r="A110" s="17">
        <v>2026</v>
      </c>
      <c r="B110" s="17">
        <v>5</v>
      </c>
      <c r="C110" s="18" t="str">
        <f t="shared" si="17"/>
        <v>202605</v>
      </c>
      <c r="D110" s="25">
        <v>29.86</v>
      </c>
      <c r="E110" s="84">
        <v>46143</v>
      </c>
      <c r="F110" s="14">
        <f t="shared" si="2"/>
        <v>19</v>
      </c>
      <c r="G110" s="14">
        <f t="shared" si="3"/>
        <v>14</v>
      </c>
      <c r="H110" s="14">
        <f t="shared" si="4"/>
        <v>33</v>
      </c>
      <c r="I110" s="14">
        <f t="shared" si="5"/>
        <v>210</v>
      </c>
      <c r="J110" s="14">
        <f t="shared" si="6"/>
        <v>788</v>
      </c>
      <c r="K110" s="14">
        <f t="shared" si="7"/>
        <v>998</v>
      </c>
      <c r="M110" s="14">
        <f t="shared" si="8"/>
        <v>5</v>
      </c>
      <c r="N110" s="14">
        <f t="shared" si="9"/>
        <v>3</v>
      </c>
      <c r="O110" s="14">
        <v>8</v>
      </c>
      <c r="P110" s="14">
        <f t="shared" si="10"/>
        <v>36</v>
      </c>
      <c r="Q110" s="14">
        <f t="shared" si="11"/>
        <v>80</v>
      </c>
      <c r="R110" s="14">
        <v>116</v>
      </c>
      <c r="S110" s="14"/>
      <c r="T110" s="14">
        <f t="shared" si="12"/>
        <v>14</v>
      </c>
      <c r="U110" s="14">
        <f t="shared" si="12"/>
        <v>11</v>
      </c>
      <c r="V110" s="14">
        <v>25</v>
      </c>
      <c r="W110" s="14">
        <f t="shared" si="13"/>
        <v>174</v>
      </c>
      <c r="X110" s="14">
        <f t="shared" si="13"/>
        <v>708</v>
      </c>
      <c r="Y110" s="14">
        <v>882</v>
      </c>
      <c r="Z110" s="14"/>
      <c r="AA110" s="13">
        <f t="shared" si="22"/>
        <v>0.56137000000000004</v>
      </c>
      <c r="AB110" s="13">
        <f t="shared" si="22"/>
        <v>0.21024999999999999</v>
      </c>
      <c r="AC110" s="14"/>
      <c r="AD110" s="26">
        <f t="shared" si="23"/>
        <v>0.57527499999999998</v>
      </c>
      <c r="AE110" s="26">
        <f t="shared" si="23"/>
        <v>0.31018499999999999</v>
      </c>
      <c r="AF110" s="14"/>
      <c r="AG110" s="14"/>
      <c r="AH110" s="14"/>
    </row>
    <row r="111" spans="1:34" x14ac:dyDescent="0.35">
      <c r="A111" s="17">
        <v>2026</v>
      </c>
      <c r="B111" s="17">
        <v>6</v>
      </c>
      <c r="C111" s="18" t="str">
        <f t="shared" si="17"/>
        <v>202606</v>
      </c>
      <c r="D111" s="25">
        <v>30.38</v>
      </c>
      <c r="E111" s="84">
        <v>46174</v>
      </c>
      <c r="F111" s="14">
        <f t="shared" ref="F111:F129" si="24">ROUND(H111*AA111,0)</f>
        <v>27</v>
      </c>
      <c r="G111" s="14">
        <f t="shared" ref="G111:G129" si="25">H111-F111</f>
        <v>26</v>
      </c>
      <c r="H111" s="14">
        <f t="shared" ref="H111:H129" si="26">O111+V111</f>
        <v>53</v>
      </c>
      <c r="I111" s="14">
        <f t="shared" ref="I111:I129" si="27">ROUND(K111*AB111,0)</f>
        <v>222</v>
      </c>
      <c r="J111" s="14">
        <f t="shared" ref="J111:J129" si="28">K111-I111</f>
        <v>974</v>
      </c>
      <c r="K111" s="14">
        <f t="shared" ref="K111:K129" si="29">R111+Y111</f>
        <v>1196</v>
      </c>
      <c r="M111" s="14">
        <f t="shared" ref="M111:M129" si="30">ROUND(O111*AD111,0)</f>
        <v>14</v>
      </c>
      <c r="N111" s="14">
        <f t="shared" ref="N111:N129" si="31">O111-M111</f>
        <v>8</v>
      </c>
      <c r="O111" s="14">
        <v>22</v>
      </c>
      <c r="P111" s="14">
        <f t="shared" ref="P111:P129" si="32">ROUND(R111*AE111,0)</f>
        <v>34</v>
      </c>
      <c r="Q111" s="14">
        <f t="shared" ref="Q111:Q129" si="33">R111-P111</f>
        <v>99</v>
      </c>
      <c r="R111" s="14">
        <v>133</v>
      </c>
      <c r="S111" s="14"/>
      <c r="T111" s="14">
        <f t="shared" ref="T111:U129" si="34">F111-M111</f>
        <v>13</v>
      </c>
      <c r="U111" s="14">
        <f t="shared" si="34"/>
        <v>18</v>
      </c>
      <c r="V111" s="14">
        <v>31</v>
      </c>
      <c r="W111" s="14">
        <f t="shared" ref="W111:X129" si="35">I111-P111</f>
        <v>188</v>
      </c>
      <c r="X111" s="14">
        <f t="shared" si="35"/>
        <v>875</v>
      </c>
      <c r="Y111" s="14">
        <v>1063</v>
      </c>
      <c r="Z111" s="14"/>
      <c r="AA111" s="13">
        <f t="shared" si="22"/>
        <v>0.50962499999999999</v>
      </c>
      <c r="AB111" s="13">
        <f t="shared" si="22"/>
        <v>0.185255</v>
      </c>
      <c r="AC111" s="14"/>
      <c r="AD111" s="26">
        <f t="shared" si="23"/>
        <v>0.64329999999999998</v>
      </c>
      <c r="AE111" s="26">
        <f t="shared" si="23"/>
        <v>0.25640000000000002</v>
      </c>
      <c r="AF111" s="14"/>
      <c r="AG111" s="14"/>
      <c r="AH111" s="14"/>
    </row>
    <row r="112" spans="1:34" x14ac:dyDescent="0.35">
      <c r="A112" s="17">
        <v>2026</v>
      </c>
      <c r="B112" s="17">
        <v>7</v>
      </c>
      <c r="C112" s="18" t="str">
        <f t="shared" si="17"/>
        <v>202607</v>
      </c>
      <c r="D112" s="25">
        <v>30.71</v>
      </c>
      <c r="E112" s="84">
        <v>46204</v>
      </c>
      <c r="F112" s="14">
        <f t="shared" si="24"/>
        <v>19</v>
      </c>
      <c r="G112" s="14">
        <f t="shared" si="25"/>
        <v>32</v>
      </c>
      <c r="H112" s="14">
        <f t="shared" si="26"/>
        <v>51</v>
      </c>
      <c r="I112" s="14">
        <f t="shared" si="27"/>
        <v>240</v>
      </c>
      <c r="J112" s="14">
        <f t="shared" si="28"/>
        <v>1139</v>
      </c>
      <c r="K112" s="14">
        <f t="shared" si="29"/>
        <v>1379</v>
      </c>
      <c r="M112" s="14">
        <f t="shared" si="30"/>
        <v>7</v>
      </c>
      <c r="N112" s="14">
        <f t="shared" si="31"/>
        <v>9</v>
      </c>
      <c r="O112" s="14">
        <v>16</v>
      </c>
      <c r="P112" s="14">
        <f t="shared" si="32"/>
        <v>30</v>
      </c>
      <c r="Q112" s="14">
        <f t="shared" si="33"/>
        <v>99</v>
      </c>
      <c r="R112" s="14">
        <v>129</v>
      </c>
      <c r="S112" s="14"/>
      <c r="T112" s="14">
        <f t="shared" si="34"/>
        <v>12</v>
      </c>
      <c r="U112" s="14">
        <f t="shared" si="34"/>
        <v>23</v>
      </c>
      <c r="V112" s="14">
        <v>35</v>
      </c>
      <c r="W112" s="14">
        <f t="shared" si="35"/>
        <v>210</v>
      </c>
      <c r="X112" s="14">
        <f t="shared" si="35"/>
        <v>1040</v>
      </c>
      <c r="Y112" s="14">
        <v>1250</v>
      </c>
      <c r="Z112" s="14"/>
      <c r="AA112" s="13">
        <f t="shared" si="22"/>
        <v>0.38038499999999997</v>
      </c>
      <c r="AB112" s="13">
        <f t="shared" si="22"/>
        <v>0.17414499999999999</v>
      </c>
      <c r="AC112" s="14"/>
      <c r="AD112" s="26">
        <f t="shared" si="23"/>
        <v>0.41314000000000001</v>
      </c>
      <c r="AE112" s="26">
        <f t="shared" si="23"/>
        <v>0.23583999999999999</v>
      </c>
      <c r="AF112" s="14"/>
      <c r="AG112" s="14"/>
      <c r="AH112" s="14"/>
    </row>
    <row r="113" spans="1:34" x14ac:dyDescent="0.35">
      <c r="A113" s="17">
        <v>2026</v>
      </c>
      <c r="B113" s="17">
        <v>8</v>
      </c>
      <c r="C113" s="18" t="str">
        <f t="shared" si="17"/>
        <v>202608</v>
      </c>
      <c r="D113" s="25">
        <v>29.52</v>
      </c>
      <c r="E113" s="84">
        <v>46235</v>
      </c>
      <c r="F113" s="14">
        <f t="shared" si="24"/>
        <v>23</v>
      </c>
      <c r="G113" s="14">
        <f t="shared" si="25"/>
        <v>35</v>
      </c>
      <c r="H113" s="14">
        <f t="shared" si="26"/>
        <v>58</v>
      </c>
      <c r="I113" s="14">
        <f t="shared" si="27"/>
        <v>244</v>
      </c>
      <c r="J113" s="14">
        <f t="shared" si="28"/>
        <v>1200</v>
      </c>
      <c r="K113" s="14">
        <f t="shared" si="29"/>
        <v>1444</v>
      </c>
      <c r="M113" s="14">
        <f t="shared" si="30"/>
        <v>13</v>
      </c>
      <c r="N113" s="14">
        <f t="shared" si="31"/>
        <v>11</v>
      </c>
      <c r="O113" s="14">
        <v>24</v>
      </c>
      <c r="P113" s="14">
        <f t="shared" si="32"/>
        <v>30</v>
      </c>
      <c r="Q113" s="14">
        <f t="shared" si="33"/>
        <v>93</v>
      </c>
      <c r="R113" s="14">
        <v>123</v>
      </c>
      <c r="S113" s="14"/>
      <c r="T113" s="14">
        <f t="shared" si="34"/>
        <v>10</v>
      </c>
      <c r="U113" s="14">
        <f t="shared" si="34"/>
        <v>24</v>
      </c>
      <c r="V113" s="14">
        <v>34</v>
      </c>
      <c r="W113" s="14">
        <f t="shared" si="35"/>
        <v>214</v>
      </c>
      <c r="X113" s="14">
        <f t="shared" si="35"/>
        <v>1107</v>
      </c>
      <c r="Y113" s="14">
        <v>1321</v>
      </c>
      <c r="Z113" s="14"/>
      <c r="AA113" s="13">
        <f t="shared" si="22"/>
        <v>0.40378499999999995</v>
      </c>
      <c r="AB113" s="13">
        <f t="shared" si="22"/>
        <v>0.16921999999999998</v>
      </c>
      <c r="AC113" s="14"/>
      <c r="AD113" s="26">
        <f t="shared" si="23"/>
        <v>0.54684500000000003</v>
      </c>
      <c r="AE113" s="26">
        <f t="shared" si="23"/>
        <v>0.24275999999999998</v>
      </c>
      <c r="AF113" s="14"/>
      <c r="AG113" s="14"/>
      <c r="AH113" s="14"/>
    </row>
    <row r="114" spans="1:34" x14ac:dyDescent="0.35">
      <c r="A114" s="17">
        <v>2026</v>
      </c>
      <c r="B114" s="17">
        <v>9</v>
      </c>
      <c r="C114" s="18" t="str">
        <f t="shared" si="17"/>
        <v>202609</v>
      </c>
      <c r="D114" s="25">
        <v>30.48</v>
      </c>
      <c r="E114" s="84">
        <v>46266</v>
      </c>
      <c r="F114" s="14">
        <f t="shared" si="24"/>
        <v>25</v>
      </c>
      <c r="G114" s="14">
        <f t="shared" si="25"/>
        <v>30</v>
      </c>
      <c r="H114" s="14">
        <f t="shared" si="26"/>
        <v>55</v>
      </c>
      <c r="I114" s="14">
        <f t="shared" si="27"/>
        <v>229</v>
      </c>
      <c r="J114" s="14">
        <f t="shared" si="28"/>
        <v>1162</v>
      </c>
      <c r="K114" s="14">
        <f t="shared" si="29"/>
        <v>1391</v>
      </c>
      <c r="M114" s="14">
        <f t="shared" si="30"/>
        <v>12</v>
      </c>
      <c r="N114" s="14">
        <f t="shared" si="31"/>
        <v>10</v>
      </c>
      <c r="O114" s="14">
        <v>22</v>
      </c>
      <c r="P114" s="14">
        <f t="shared" si="32"/>
        <v>30</v>
      </c>
      <c r="Q114" s="14">
        <f t="shared" si="33"/>
        <v>99</v>
      </c>
      <c r="R114" s="14">
        <v>129</v>
      </c>
      <c r="S114" s="14"/>
      <c r="T114" s="14">
        <f t="shared" si="34"/>
        <v>13</v>
      </c>
      <c r="U114" s="14">
        <f t="shared" si="34"/>
        <v>20</v>
      </c>
      <c r="V114" s="14">
        <v>33</v>
      </c>
      <c r="W114" s="14">
        <f t="shared" si="35"/>
        <v>199</v>
      </c>
      <c r="X114" s="14">
        <f t="shared" si="35"/>
        <v>1063</v>
      </c>
      <c r="Y114" s="14">
        <v>1262</v>
      </c>
      <c r="Z114" s="14"/>
      <c r="AA114" s="13">
        <f t="shared" si="22"/>
        <v>0.45548500000000003</v>
      </c>
      <c r="AB114" s="13">
        <f t="shared" si="22"/>
        <v>0.16471000000000002</v>
      </c>
      <c r="AC114" s="14"/>
      <c r="AD114" s="26">
        <f t="shared" si="23"/>
        <v>0.53491500000000003</v>
      </c>
      <c r="AE114" s="26">
        <f t="shared" si="23"/>
        <v>0.23097000000000001</v>
      </c>
      <c r="AF114" s="14"/>
      <c r="AG114" s="14"/>
      <c r="AH114" s="14"/>
    </row>
    <row r="115" spans="1:34" x14ac:dyDescent="0.35">
      <c r="A115" s="17">
        <v>2026</v>
      </c>
      <c r="B115" s="17">
        <v>10</v>
      </c>
      <c r="C115" s="18" t="str">
        <f t="shared" si="17"/>
        <v>202610</v>
      </c>
      <c r="D115" s="25">
        <v>29.84</v>
      </c>
      <c r="E115" s="84">
        <v>46296</v>
      </c>
      <c r="F115" s="14">
        <f t="shared" si="24"/>
        <v>18</v>
      </c>
      <c r="G115" s="14">
        <f t="shared" si="25"/>
        <v>24</v>
      </c>
      <c r="H115" s="14">
        <f t="shared" si="26"/>
        <v>42</v>
      </c>
      <c r="I115" s="14">
        <f t="shared" si="27"/>
        <v>187</v>
      </c>
      <c r="J115" s="14">
        <f t="shared" si="28"/>
        <v>941</v>
      </c>
      <c r="K115" s="14">
        <f t="shared" si="29"/>
        <v>1128</v>
      </c>
      <c r="M115" s="14">
        <f t="shared" si="30"/>
        <v>7</v>
      </c>
      <c r="N115" s="14">
        <f t="shared" si="31"/>
        <v>6</v>
      </c>
      <c r="O115" s="14">
        <v>13</v>
      </c>
      <c r="P115" s="14">
        <f t="shared" si="32"/>
        <v>29</v>
      </c>
      <c r="Q115" s="14">
        <f t="shared" si="33"/>
        <v>89</v>
      </c>
      <c r="R115" s="14">
        <v>118</v>
      </c>
      <c r="S115" s="14"/>
      <c r="T115" s="14">
        <f t="shared" si="34"/>
        <v>11</v>
      </c>
      <c r="U115" s="14">
        <f t="shared" si="34"/>
        <v>18</v>
      </c>
      <c r="V115" s="14">
        <v>29</v>
      </c>
      <c r="W115" s="14">
        <f t="shared" si="35"/>
        <v>158</v>
      </c>
      <c r="X115" s="14">
        <f t="shared" si="35"/>
        <v>852</v>
      </c>
      <c r="Y115" s="14">
        <v>1010</v>
      </c>
      <c r="Z115" s="14"/>
      <c r="AA115" s="13">
        <f t="shared" si="22"/>
        <v>0.43291500000000005</v>
      </c>
      <c r="AB115" s="13">
        <f t="shared" si="22"/>
        <v>0.16569500000000001</v>
      </c>
      <c r="AC115" s="14"/>
      <c r="AD115" s="26">
        <f t="shared" si="23"/>
        <v>0.52912000000000003</v>
      </c>
      <c r="AE115" s="26">
        <f t="shared" si="23"/>
        <v>0.24263000000000001</v>
      </c>
      <c r="AF115" s="14"/>
      <c r="AG115" s="14"/>
      <c r="AH115" s="14"/>
    </row>
    <row r="116" spans="1:34" x14ac:dyDescent="0.35">
      <c r="A116" s="17">
        <v>2026</v>
      </c>
      <c r="B116" s="17">
        <v>11</v>
      </c>
      <c r="C116" s="18" t="str">
        <f t="shared" si="17"/>
        <v>202611</v>
      </c>
      <c r="D116" s="25">
        <v>30.59</v>
      </c>
      <c r="E116" s="84">
        <v>46327</v>
      </c>
      <c r="F116" s="14">
        <f t="shared" si="24"/>
        <v>14</v>
      </c>
      <c r="G116" s="14">
        <f t="shared" si="25"/>
        <v>16</v>
      </c>
      <c r="H116" s="14">
        <f t="shared" si="26"/>
        <v>30</v>
      </c>
      <c r="I116" s="14">
        <f t="shared" si="27"/>
        <v>176</v>
      </c>
      <c r="J116" s="14">
        <f t="shared" si="28"/>
        <v>890</v>
      </c>
      <c r="K116" s="14">
        <f t="shared" si="29"/>
        <v>1066</v>
      </c>
      <c r="M116" s="14">
        <f t="shared" si="30"/>
        <v>3</v>
      </c>
      <c r="N116" s="14">
        <f t="shared" si="31"/>
        <v>2</v>
      </c>
      <c r="O116" s="14">
        <v>5</v>
      </c>
      <c r="P116" s="14">
        <f t="shared" si="32"/>
        <v>22</v>
      </c>
      <c r="Q116" s="14">
        <f t="shared" si="33"/>
        <v>95</v>
      </c>
      <c r="R116" s="14">
        <v>117</v>
      </c>
      <c r="S116" s="14"/>
      <c r="T116" s="14">
        <f t="shared" si="34"/>
        <v>11</v>
      </c>
      <c r="U116" s="14">
        <f t="shared" si="34"/>
        <v>14</v>
      </c>
      <c r="V116" s="14">
        <v>25</v>
      </c>
      <c r="W116" s="14">
        <f t="shared" si="35"/>
        <v>154</v>
      </c>
      <c r="X116" s="14">
        <f t="shared" si="35"/>
        <v>795</v>
      </c>
      <c r="Y116" s="14">
        <v>949</v>
      </c>
      <c r="Z116" s="14"/>
      <c r="AA116" s="13">
        <f t="shared" si="22"/>
        <v>0.457505</v>
      </c>
      <c r="AB116" s="13">
        <f t="shared" si="22"/>
        <v>0.165265</v>
      </c>
      <c r="AC116" s="14"/>
      <c r="AD116" s="26">
        <f t="shared" si="23"/>
        <v>0.64513500000000001</v>
      </c>
      <c r="AE116" s="26">
        <f t="shared" si="23"/>
        <v>0.19185999999999998</v>
      </c>
      <c r="AF116" s="14"/>
      <c r="AG116" s="14"/>
      <c r="AH116" s="14"/>
    </row>
    <row r="117" spans="1:34" x14ac:dyDescent="0.35">
      <c r="A117" s="17">
        <v>2026</v>
      </c>
      <c r="B117" s="17">
        <v>12</v>
      </c>
      <c r="C117" s="18" t="str">
        <f t="shared" si="17"/>
        <v>202612</v>
      </c>
      <c r="D117" s="25">
        <v>31.86</v>
      </c>
      <c r="E117" s="84">
        <v>46357</v>
      </c>
      <c r="F117" s="14">
        <f t="shared" si="24"/>
        <v>20</v>
      </c>
      <c r="G117" s="14">
        <f t="shared" si="25"/>
        <v>16</v>
      </c>
      <c r="H117" s="14">
        <f t="shared" si="26"/>
        <v>36</v>
      </c>
      <c r="I117" s="14">
        <f t="shared" si="27"/>
        <v>207</v>
      </c>
      <c r="J117" s="14">
        <f t="shared" si="28"/>
        <v>826</v>
      </c>
      <c r="K117" s="14">
        <f t="shared" si="29"/>
        <v>1033</v>
      </c>
      <c r="M117" s="14">
        <f t="shared" si="30"/>
        <v>8</v>
      </c>
      <c r="N117" s="14">
        <f t="shared" si="31"/>
        <v>3</v>
      </c>
      <c r="O117" s="14">
        <v>11</v>
      </c>
      <c r="P117" s="14">
        <f t="shared" si="32"/>
        <v>24</v>
      </c>
      <c r="Q117" s="14">
        <f t="shared" si="33"/>
        <v>71</v>
      </c>
      <c r="R117" s="14">
        <v>95</v>
      </c>
      <c r="S117" s="14"/>
      <c r="T117" s="14">
        <f t="shared" si="34"/>
        <v>12</v>
      </c>
      <c r="U117" s="14">
        <f t="shared" si="34"/>
        <v>13</v>
      </c>
      <c r="V117" s="14">
        <v>25</v>
      </c>
      <c r="W117" s="14">
        <f t="shared" si="35"/>
        <v>183</v>
      </c>
      <c r="X117" s="14">
        <f t="shared" si="35"/>
        <v>755</v>
      </c>
      <c r="Y117" s="14">
        <v>938</v>
      </c>
      <c r="Z117" s="14"/>
      <c r="AA117" s="13">
        <f t="shared" si="22"/>
        <v>0.56177999999999995</v>
      </c>
      <c r="AB117" s="13">
        <f t="shared" si="22"/>
        <v>0.20024</v>
      </c>
      <c r="AC117" s="14"/>
      <c r="AD117" s="26">
        <f t="shared" si="23"/>
        <v>0.68468499999999999</v>
      </c>
      <c r="AE117" s="26">
        <f t="shared" si="23"/>
        <v>0.25165999999999999</v>
      </c>
      <c r="AF117" s="14"/>
      <c r="AG117" s="14"/>
      <c r="AH117" s="14"/>
    </row>
    <row r="118" spans="1:34" x14ac:dyDescent="0.35">
      <c r="A118" s="9">
        <v>2027</v>
      </c>
      <c r="B118" s="9">
        <v>1</v>
      </c>
      <c r="C118" s="10" t="str">
        <f t="shared" si="17"/>
        <v>202701</v>
      </c>
      <c r="D118" s="32">
        <v>32</v>
      </c>
      <c r="E118" s="84">
        <v>46388</v>
      </c>
      <c r="F118" s="12">
        <f t="shared" si="24"/>
        <v>20</v>
      </c>
      <c r="G118" s="12">
        <f t="shared" si="25"/>
        <v>16</v>
      </c>
      <c r="H118" s="12">
        <f t="shared" si="26"/>
        <v>36</v>
      </c>
      <c r="I118" s="12">
        <f t="shared" si="27"/>
        <v>189</v>
      </c>
      <c r="J118" s="12">
        <f t="shared" si="28"/>
        <v>868</v>
      </c>
      <c r="K118" s="12">
        <f t="shared" si="29"/>
        <v>1057</v>
      </c>
      <c r="L118" s="11"/>
      <c r="M118" s="12">
        <f t="shared" si="30"/>
        <v>4</v>
      </c>
      <c r="N118" s="12">
        <f t="shared" si="31"/>
        <v>5</v>
      </c>
      <c r="O118" s="12">
        <v>9</v>
      </c>
      <c r="P118" s="12">
        <f t="shared" si="32"/>
        <v>20</v>
      </c>
      <c r="Q118" s="12">
        <f t="shared" si="33"/>
        <v>47</v>
      </c>
      <c r="R118" s="12">
        <v>67</v>
      </c>
      <c r="S118" s="12"/>
      <c r="T118" s="12">
        <f t="shared" si="34"/>
        <v>16</v>
      </c>
      <c r="U118" s="12">
        <f t="shared" si="34"/>
        <v>11</v>
      </c>
      <c r="V118" s="12">
        <v>27</v>
      </c>
      <c r="W118" s="12">
        <f t="shared" si="35"/>
        <v>169</v>
      </c>
      <c r="X118" s="12">
        <f t="shared" si="35"/>
        <v>821</v>
      </c>
      <c r="Y118" s="12">
        <v>990</v>
      </c>
      <c r="Z118" s="12"/>
      <c r="AA118" s="31">
        <f t="shared" si="22"/>
        <v>0.54241000000000006</v>
      </c>
      <c r="AB118" s="31">
        <f t="shared" si="22"/>
        <v>0.17927999999999999</v>
      </c>
      <c r="AC118" s="12"/>
      <c r="AD118" s="35">
        <f t="shared" si="23"/>
        <v>0.45938000000000001</v>
      </c>
      <c r="AE118" s="35">
        <f t="shared" si="23"/>
        <v>0.30081999999999998</v>
      </c>
      <c r="AF118" s="12"/>
      <c r="AG118" s="12"/>
      <c r="AH118" s="12"/>
    </row>
    <row r="119" spans="1:34" x14ac:dyDescent="0.35">
      <c r="A119" s="9">
        <v>2027</v>
      </c>
      <c r="B119" s="9">
        <v>2</v>
      </c>
      <c r="C119" s="10" t="str">
        <f t="shared" si="17"/>
        <v>202702</v>
      </c>
      <c r="D119" s="32">
        <v>30.86</v>
      </c>
      <c r="E119" s="84">
        <v>46419</v>
      </c>
      <c r="F119" s="12">
        <f t="shared" si="24"/>
        <v>16</v>
      </c>
      <c r="G119" s="12">
        <f t="shared" si="25"/>
        <v>18</v>
      </c>
      <c r="H119" s="12">
        <f t="shared" si="26"/>
        <v>34</v>
      </c>
      <c r="I119" s="12">
        <f t="shared" si="27"/>
        <v>191</v>
      </c>
      <c r="J119" s="12">
        <f t="shared" si="28"/>
        <v>879</v>
      </c>
      <c r="K119" s="12">
        <f t="shared" si="29"/>
        <v>1070</v>
      </c>
      <c r="L119" s="11"/>
      <c r="M119" s="12">
        <f t="shared" si="30"/>
        <v>4</v>
      </c>
      <c r="N119" s="12">
        <f t="shared" si="31"/>
        <v>5</v>
      </c>
      <c r="O119" s="12">
        <v>9</v>
      </c>
      <c r="P119" s="12">
        <f t="shared" si="32"/>
        <v>25</v>
      </c>
      <c r="Q119" s="12">
        <f t="shared" si="33"/>
        <v>61</v>
      </c>
      <c r="R119" s="12">
        <v>86</v>
      </c>
      <c r="S119" s="12"/>
      <c r="T119" s="12">
        <f t="shared" si="34"/>
        <v>12</v>
      </c>
      <c r="U119" s="12">
        <f t="shared" si="34"/>
        <v>13</v>
      </c>
      <c r="V119" s="12">
        <v>25</v>
      </c>
      <c r="W119" s="12">
        <f t="shared" si="35"/>
        <v>166</v>
      </c>
      <c r="X119" s="12">
        <f t="shared" si="35"/>
        <v>818</v>
      </c>
      <c r="Y119" s="12">
        <v>984</v>
      </c>
      <c r="Z119" s="12"/>
      <c r="AA119" s="31">
        <f t="shared" si="22"/>
        <v>0.47240000000000004</v>
      </c>
      <c r="AB119" s="31">
        <f t="shared" si="22"/>
        <v>0.17806</v>
      </c>
      <c r="AC119" s="12"/>
      <c r="AD119" s="35">
        <f t="shared" si="23"/>
        <v>0.451955</v>
      </c>
      <c r="AE119" s="35">
        <f t="shared" si="23"/>
        <v>0.29086500000000004</v>
      </c>
      <c r="AF119" s="12"/>
      <c r="AG119" s="12"/>
      <c r="AH119" s="12"/>
    </row>
    <row r="120" spans="1:34" x14ac:dyDescent="0.35">
      <c r="A120" s="9">
        <v>2027</v>
      </c>
      <c r="B120" s="9">
        <v>3</v>
      </c>
      <c r="C120" s="10" t="str">
        <f t="shared" si="17"/>
        <v>202703</v>
      </c>
      <c r="D120" s="32">
        <v>29.95</v>
      </c>
      <c r="E120" s="84">
        <v>46447</v>
      </c>
      <c r="F120" s="12">
        <f t="shared" si="24"/>
        <v>21</v>
      </c>
      <c r="G120" s="12">
        <f t="shared" si="25"/>
        <v>16</v>
      </c>
      <c r="H120" s="12">
        <f t="shared" si="26"/>
        <v>37</v>
      </c>
      <c r="I120" s="12">
        <f t="shared" si="27"/>
        <v>207</v>
      </c>
      <c r="J120" s="12">
        <f t="shared" si="28"/>
        <v>822</v>
      </c>
      <c r="K120" s="12">
        <f t="shared" si="29"/>
        <v>1029</v>
      </c>
      <c r="L120" s="11"/>
      <c r="M120" s="12">
        <f t="shared" si="30"/>
        <v>9</v>
      </c>
      <c r="N120" s="12">
        <f t="shared" si="31"/>
        <v>4</v>
      </c>
      <c r="O120" s="12">
        <v>13</v>
      </c>
      <c r="P120" s="12">
        <f t="shared" si="32"/>
        <v>29</v>
      </c>
      <c r="Q120" s="12">
        <f t="shared" si="33"/>
        <v>63</v>
      </c>
      <c r="R120" s="12">
        <v>92</v>
      </c>
      <c r="S120" s="12"/>
      <c r="T120" s="12">
        <f t="shared" si="34"/>
        <v>12</v>
      </c>
      <c r="U120" s="12">
        <f t="shared" si="34"/>
        <v>12</v>
      </c>
      <c r="V120" s="12">
        <v>24</v>
      </c>
      <c r="W120" s="12">
        <f t="shared" si="35"/>
        <v>178</v>
      </c>
      <c r="X120" s="12">
        <f t="shared" si="35"/>
        <v>759</v>
      </c>
      <c r="Y120" s="12">
        <v>937</v>
      </c>
      <c r="Z120" s="12"/>
      <c r="AA120" s="31">
        <f t="shared" si="22"/>
        <v>0.55861000000000005</v>
      </c>
      <c r="AB120" s="31">
        <f t="shared" si="22"/>
        <v>0.20074500000000001</v>
      </c>
      <c r="AC120" s="12"/>
      <c r="AD120" s="35">
        <f t="shared" si="23"/>
        <v>0.71558999999999995</v>
      </c>
      <c r="AE120" s="35">
        <f t="shared" si="23"/>
        <v>0.31310499999999997</v>
      </c>
      <c r="AF120" s="12"/>
      <c r="AG120" s="12"/>
      <c r="AH120" s="12"/>
    </row>
    <row r="121" spans="1:34" x14ac:dyDescent="0.35">
      <c r="A121" s="9">
        <v>2027</v>
      </c>
      <c r="B121" s="9">
        <v>4</v>
      </c>
      <c r="C121" s="10" t="str">
        <f t="shared" si="17"/>
        <v>202704</v>
      </c>
      <c r="D121" s="32">
        <v>28.67</v>
      </c>
      <c r="E121" s="84">
        <v>46478</v>
      </c>
      <c r="F121" s="12">
        <f t="shared" si="24"/>
        <v>20</v>
      </c>
      <c r="G121" s="12">
        <f t="shared" si="25"/>
        <v>14</v>
      </c>
      <c r="H121" s="12">
        <f t="shared" si="26"/>
        <v>34</v>
      </c>
      <c r="I121" s="12">
        <f t="shared" si="27"/>
        <v>218</v>
      </c>
      <c r="J121" s="12">
        <f t="shared" si="28"/>
        <v>789</v>
      </c>
      <c r="K121" s="12">
        <f t="shared" si="29"/>
        <v>1007</v>
      </c>
      <c r="L121" s="11"/>
      <c r="M121" s="12">
        <f t="shared" si="30"/>
        <v>6</v>
      </c>
      <c r="N121" s="12">
        <f t="shared" si="31"/>
        <v>3</v>
      </c>
      <c r="O121" s="12">
        <v>9</v>
      </c>
      <c r="P121" s="12">
        <f t="shared" si="32"/>
        <v>27</v>
      </c>
      <c r="Q121" s="12">
        <f t="shared" si="33"/>
        <v>51</v>
      </c>
      <c r="R121" s="12">
        <v>78</v>
      </c>
      <c r="S121" s="12"/>
      <c r="T121" s="12">
        <f t="shared" si="34"/>
        <v>14</v>
      </c>
      <c r="U121" s="12">
        <f t="shared" si="34"/>
        <v>11</v>
      </c>
      <c r="V121" s="12">
        <v>25</v>
      </c>
      <c r="W121" s="12">
        <f t="shared" si="35"/>
        <v>191</v>
      </c>
      <c r="X121" s="12">
        <f t="shared" si="35"/>
        <v>738</v>
      </c>
      <c r="Y121" s="12">
        <v>929</v>
      </c>
      <c r="Z121" s="12"/>
      <c r="AA121" s="31">
        <f t="shared" si="22"/>
        <v>0.59770499999999993</v>
      </c>
      <c r="AB121" s="31">
        <f t="shared" si="22"/>
        <v>0.216</v>
      </c>
      <c r="AC121" s="12"/>
      <c r="AD121" s="35">
        <f t="shared" si="23"/>
        <v>0.72003499999999998</v>
      </c>
      <c r="AE121" s="35">
        <f t="shared" si="23"/>
        <v>0.34986</v>
      </c>
      <c r="AF121" s="12"/>
      <c r="AG121" s="12"/>
      <c r="AH121" s="12"/>
    </row>
    <row r="122" spans="1:34" x14ac:dyDescent="0.35">
      <c r="A122" s="9">
        <v>2027</v>
      </c>
      <c r="B122" s="9">
        <v>5</v>
      </c>
      <c r="C122" s="10" t="str">
        <f t="shared" si="17"/>
        <v>202705</v>
      </c>
      <c r="D122" s="32">
        <v>28.86</v>
      </c>
      <c r="E122" s="84">
        <v>46508</v>
      </c>
      <c r="F122" s="12">
        <f t="shared" si="24"/>
        <v>20</v>
      </c>
      <c r="G122" s="12">
        <f t="shared" si="25"/>
        <v>15</v>
      </c>
      <c r="H122" s="12">
        <f t="shared" si="26"/>
        <v>35</v>
      </c>
      <c r="I122" s="12">
        <f t="shared" si="27"/>
        <v>213</v>
      </c>
      <c r="J122" s="12">
        <f t="shared" si="28"/>
        <v>802</v>
      </c>
      <c r="K122" s="12">
        <f t="shared" si="29"/>
        <v>1015</v>
      </c>
      <c r="L122" s="11"/>
      <c r="M122" s="12">
        <f t="shared" si="30"/>
        <v>5</v>
      </c>
      <c r="N122" s="12">
        <f t="shared" si="31"/>
        <v>4</v>
      </c>
      <c r="O122" s="12">
        <v>9</v>
      </c>
      <c r="P122" s="12">
        <f t="shared" si="32"/>
        <v>30</v>
      </c>
      <c r="Q122" s="12">
        <f t="shared" si="33"/>
        <v>68</v>
      </c>
      <c r="R122" s="12">
        <v>98</v>
      </c>
      <c r="S122" s="12"/>
      <c r="T122" s="12">
        <f t="shared" si="34"/>
        <v>15</v>
      </c>
      <c r="U122" s="12">
        <f t="shared" si="34"/>
        <v>11</v>
      </c>
      <c r="V122" s="12">
        <v>26</v>
      </c>
      <c r="W122" s="12">
        <f t="shared" si="35"/>
        <v>183</v>
      </c>
      <c r="X122" s="12">
        <f t="shared" si="35"/>
        <v>734</v>
      </c>
      <c r="Y122" s="12">
        <v>917</v>
      </c>
      <c r="Z122" s="12"/>
      <c r="AA122" s="31">
        <f t="shared" si="22"/>
        <v>0.56137000000000004</v>
      </c>
      <c r="AB122" s="31">
        <f t="shared" si="22"/>
        <v>0.21024999999999999</v>
      </c>
      <c r="AC122" s="12"/>
      <c r="AD122" s="35">
        <f t="shared" si="23"/>
        <v>0.57527499999999998</v>
      </c>
      <c r="AE122" s="35">
        <f t="shared" si="23"/>
        <v>0.31018499999999999</v>
      </c>
      <c r="AF122" s="12"/>
      <c r="AG122" s="12"/>
      <c r="AH122" s="12"/>
    </row>
    <row r="123" spans="1:34" x14ac:dyDescent="0.35">
      <c r="A123" s="9">
        <v>2027</v>
      </c>
      <c r="B123" s="9">
        <v>6</v>
      </c>
      <c r="C123" s="10" t="str">
        <f t="shared" si="17"/>
        <v>202706</v>
      </c>
      <c r="D123" s="32">
        <v>30.71</v>
      </c>
      <c r="E123" s="84">
        <v>46539</v>
      </c>
      <c r="F123" s="12">
        <f t="shared" si="24"/>
        <v>27</v>
      </c>
      <c r="G123" s="12">
        <f t="shared" si="25"/>
        <v>26</v>
      </c>
      <c r="H123" s="12">
        <f t="shared" si="26"/>
        <v>53</v>
      </c>
      <c r="I123" s="12">
        <f t="shared" si="27"/>
        <v>217</v>
      </c>
      <c r="J123" s="12">
        <f t="shared" si="28"/>
        <v>952</v>
      </c>
      <c r="K123" s="12">
        <f t="shared" si="29"/>
        <v>1169</v>
      </c>
      <c r="L123" s="11"/>
      <c r="M123" s="12">
        <f t="shared" si="30"/>
        <v>14</v>
      </c>
      <c r="N123" s="12">
        <f t="shared" si="31"/>
        <v>8</v>
      </c>
      <c r="O123" s="12">
        <v>22</v>
      </c>
      <c r="P123" s="12">
        <f t="shared" si="32"/>
        <v>31</v>
      </c>
      <c r="Q123" s="12">
        <f t="shared" si="33"/>
        <v>91</v>
      </c>
      <c r="R123" s="12">
        <v>122</v>
      </c>
      <c r="S123" s="12"/>
      <c r="T123" s="12">
        <f t="shared" si="34"/>
        <v>13</v>
      </c>
      <c r="U123" s="12">
        <f t="shared" si="34"/>
        <v>18</v>
      </c>
      <c r="V123" s="12">
        <v>31</v>
      </c>
      <c r="W123" s="12">
        <f t="shared" si="35"/>
        <v>186</v>
      </c>
      <c r="X123" s="12">
        <f t="shared" si="35"/>
        <v>861</v>
      </c>
      <c r="Y123" s="12">
        <v>1047</v>
      </c>
      <c r="Z123" s="12"/>
      <c r="AA123" s="31">
        <f t="shared" ref="AA123:AB129" si="36">AA111</f>
        <v>0.50962499999999999</v>
      </c>
      <c r="AB123" s="31">
        <f t="shared" si="36"/>
        <v>0.185255</v>
      </c>
      <c r="AC123" s="12"/>
      <c r="AD123" s="35">
        <f t="shared" ref="AD123:AE129" si="37">AD111</f>
        <v>0.64329999999999998</v>
      </c>
      <c r="AE123" s="35">
        <f t="shared" si="37"/>
        <v>0.25640000000000002</v>
      </c>
      <c r="AF123" s="12"/>
      <c r="AG123" s="12"/>
      <c r="AH123" s="12"/>
    </row>
    <row r="124" spans="1:34" x14ac:dyDescent="0.35">
      <c r="A124" s="9">
        <v>2027</v>
      </c>
      <c r="B124" s="9">
        <v>7</v>
      </c>
      <c r="C124" s="10" t="str">
        <f t="shared" si="17"/>
        <v>202707</v>
      </c>
      <c r="D124" s="32">
        <v>30.57</v>
      </c>
      <c r="E124" s="84">
        <v>46569</v>
      </c>
      <c r="F124" s="12">
        <f t="shared" si="24"/>
        <v>19</v>
      </c>
      <c r="G124" s="12">
        <f t="shared" si="25"/>
        <v>32</v>
      </c>
      <c r="H124" s="12">
        <f t="shared" si="26"/>
        <v>51</v>
      </c>
      <c r="I124" s="12">
        <f t="shared" si="27"/>
        <v>239</v>
      </c>
      <c r="J124" s="12">
        <f t="shared" si="28"/>
        <v>1131</v>
      </c>
      <c r="K124" s="12">
        <f t="shared" si="29"/>
        <v>1370</v>
      </c>
      <c r="L124" s="11"/>
      <c r="M124" s="12">
        <f t="shared" si="30"/>
        <v>7</v>
      </c>
      <c r="N124" s="12">
        <f t="shared" si="31"/>
        <v>9</v>
      </c>
      <c r="O124" s="12">
        <v>16</v>
      </c>
      <c r="P124" s="12">
        <f t="shared" si="32"/>
        <v>27</v>
      </c>
      <c r="Q124" s="12">
        <f t="shared" si="33"/>
        <v>89</v>
      </c>
      <c r="R124" s="12">
        <v>116</v>
      </c>
      <c r="S124" s="12"/>
      <c r="T124" s="12">
        <f t="shared" si="34"/>
        <v>12</v>
      </c>
      <c r="U124" s="12">
        <f t="shared" si="34"/>
        <v>23</v>
      </c>
      <c r="V124" s="12">
        <v>35</v>
      </c>
      <c r="W124" s="12">
        <f t="shared" si="35"/>
        <v>212</v>
      </c>
      <c r="X124" s="12">
        <f t="shared" si="35"/>
        <v>1042</v>
      </c>
      <c r="Y124" s="12">
        <v>1254</v>
      </c>
      <c r="Z124" s="12"/>
      <c r="AA124" s="31">
        <f t="shared" si="36"/>
        <v>0.38038499999999997</v>
      </c>
      <c r="AB124" s="31">
        <f t="shared" si="36"/>
        <v>0.17414499999999999</v>
      </c>
      <c r="AC124" s="12"/>
      <c r="AD124" s="35">
        <f t="shared" si="37"/>
        <v>0.41314000000000001</v>
      </c>
      <c r="AE124" s="35">
        <f t="shared" si="37"/>
        <v>0.23583999999999999</v>
      </c>
      <c r="AF124" s="12"/>
      <c r="AG124" s="12"/>
      <c r="AH124" s="12"/>
    </row>
    <row r="125" spans="1:34" x14ac:dyDescent="0.35">
      <c r="A125" s="9">
        <v>2027</v>
      </c>
      <c r="B125" s="9">
        <v>8</v>
      </c>
      <c r="C125" s="10" t="str">
        <f t="shared" si="17"/>
        <v>202708</v>
      </c>
      <c r="D125" s="32">
        <v>29.67</v>
      </c>
      <c r="E125" s="84">
        <v>46600</v>
      </c>
      <c r="F125" s="12">
        <f t="shared" si="24"/>
        <v>23</v>
      </c>
      <c r="G125" s="12">
        <f t="shared" si="25"/>
        <v>35</v>
      </c>
      <c r="H125" s="12">
        <f t="shared" si="26"/>
        <v>58</v>
      </c>
      <c r="I125" s="12">
        <f t="shared" si="27"/>
        <v>241</v>
      </c>
      <c r="J125" s="12">
        <f t="shared" si="28"/>
        <v>1185</v>
      </c>
      <c r="K125" s="12">
        <f t="shared" si="29"/>
        <v>1426</v>
      </c>
      <c r="L125" s="11"/>
      <c r="M125" s="12">
        <f t="shared" si="30"/>
        <v>13</v>
      </c>
      <c r="N125" s="12">
        <f t="shared" si="31"/>
        <v>11</v>
      </c>
      <c r="O125" s="12">
        <v>24</v>
      </c>
      <c r="P125" s="12">
        <f t="shared" si="32"/>
        <v>28</v>
      </c>
      <c r="Q125" s="12">
        <f t="shared" si="33"/>
        <v>88</v>
      </c>
      <c r="R125" s="12">
        <v>116</v>
      </c>
      <c r="S125" s="12"/>
      <c r="T125" s="12">
        <f t="shared" si="34"/>
        <v>10</v>
      </c>
      <c r="U125" s="12">
        <f t="shared" si="34"/>
        <v>24</v>
      </c>
      <c r="V125" s="12">
        <v>34</v>
      </c>
      <c r="W125" s="12">
        <f t="shared" si="35"/>
        <v>213</v>
      </c>
      <c r="X125" s="12">
        <f t="shared" si="35"/>
        <v>1097</v>
      </c>
      <c r="Y125" s="12">
        <v>1310</v>
      </c>
      <c r="Z125" s="12"/>
      <c r="AA125" s="31">
        <f t="shared" si="36"/>
        <v>0.40378499999999995</v>
      </c>
      <c r="AB125" s="31">
        <f t="shared" si="36"/>
        <v>0.16921999999999998</v>
      </c>
      <c r="AC125" s="12"/>
      <c r="AD125" s="35">
        <f t="shared" si="37"/>
        <v>0.54684500000000003</v>
      </c>
      <c r="AE125" s="35">
        <f t="shared" si="37"/>
        <v>0.24275999999999998</v>
      </c>
      <c r="AF125" s="12"/>
      <c r="AG125" s="12"/>
      <c r="AH125" s="12"/>
    </row>
    <row r="126" spans="1:34" x14ac:dyDescent="0.35">
      <c r="A126" s="9">
        <v>2027</v>
      </c>
      <c r="B126" s="9">
        <v>9</v>
      </c>
      <c r="C126" s="10" t="str">
        <f t="shared" si="17"/>
        <v>202709</v>
      </c>
      <c r="D126" s="32">
        <v>30.48</v>
      </c>
      <c r="E126" s="84">
        <v>46631</v>
      </c>
      <c r="F126" s="12">
        <f t="shared" si="24"/>
        <v>26</v>
      </c>
      <c r="G126" s="12">
        <f t="shared" si="25"/>
        <v>31</v>
      </c>
      <c r="H126" s="12">
        <f t="shared" si="26"/>
        <v>57</v>
      </c>
      <c r="I126" s="12">
        <f t="shared" si="27"/>
        <v>227</v>
      </c>
      <c r="J126" s="12">
        <f t="shared" si="28"/>
        <v>1154</v>
      </c>
      <c r="K126" s="12">
        <f t="shared" si="29"/>
        <v>1381</v>
      </c>
      <c r="L126" s="11"/>
      <c r="M126" s="12">
        <f t="shared" si="30"/>
        <v>13</v>
      </c>
      <c r="N126" s="12">
        <f t="shared" si="31"/>
        <v>11</v>
      </c>
      <c r="O126" s="12">
        <v>24</v>
      </c>
      <c r="P126" s="12">
        <f t="shared" si="32"/>
        <v>28</v>
      </c>
      <c r="Q126" s="12">
        <f t="shared" si="33"/>
        <v>93</v>
      </c>
      <c r="R126" s="12">
        <v>121</v>
      </c>
      <c r="S126" s="12"/>
      <c r="T126" s="12">
        <f t="shared" si="34"/>
        <v>13</v>
      </c>
      <c r="U126" s="12">
        <f t="shared" si="34"/>
        <v>20</v>
      </c>
      <c r="V126" s="12">
        <v>33</v>
      </c>
      <c r="W126" s="12">
        <f t="shared" si="35"/>
        <v>199</v>
      </c>
      <c r="X126" s="12">
        <f t="shared" si="35"/>
        <v>1061</v>
      </c>
      <c r="Y126" s="12">
        <v>1260</v>
      </c>
      <c r="Z126" s="12"/>
      <c r="AA126" s="31">
        <f t="shared" si="36"/>
        <v>0.45548500000000003</v>
      </c>
      <c r="AB126" s="31">
        <f t="shared" si="36"/>
        <v>0.16471000000000002</v>
      </c>
      <c r="AC126" s="12"/>
      <c r="AD126" s="35">
        <f t="shared" si="37"/>
        <v>0.53491500000000003</v>
      </c>
      <c r="AE126" s="35">
        <f t="shared" si="37"/>
        <v>0.23097000000000001</v>
      </c>
      <c r="AF126" s="12"/>
      <c r="AG126" s="12"/>
      <c r="AH126" s="12"/>
    </row>
    <row r="127" spans="1:34" x14ac:dyDescent="0.35">
      <c r="A127" s="9">
        <v>2027</v>
      </c>
      <c r="B127" s="9">
        <v>10</v>
      </c>
      <c r="C127" s="10" t="str">
        <f t="shared" si="17"/>
        <v>202710</v>
      </c>
      <c r="D127" s="32">
        <v>29.81</v>
      </c>
      <c r="E127" s="84">
        <v>46661</v>
      </c>
      <c r="F127" s="12">
        <f t="shared" si="24"/>
        <v>19</v>
      </c>
      <c r="G127" s="12">
        <f t="shared" si="25"/>
        <v>25</v>
      </c>
      <c r="H127" s="12">
        <f t="shared" si="26"/>
        <v>44</v>
      </c>
      <c r="I127" s="12">
        <f t="shared" si="27"/>
        <v>187</v>
      </c>
      <c r="J127" s="12">
        <f t="shared" si="28"/>
        <v>939</v>
      </c>
      <c r="K127" s="12">
        <f t="shared" si="29"/>
        <v>1126</v>
      </c>
      <c r="L127" s="11"/>
      <c r="M127" s="12">
        <f t="shared" si="30"/>
        <v>8</v>
      </c>
      <c r="N127" s="12">
        <f t="shared" si="31"/>
        <v>7</v>
      </c>
      <c r="O127" s="12">
        <v>15</v>
      </c>
      <c r="P127" s="12">
        <f t="shared" si="32"/>
        <v>28</v>
      </c>
      <c r="Q127" s="12">
        <f t="shared" si="33"/>
        <v>86</v>
      </c>
      <c r="R127" s="12">
        <v>114</v>
      </c>
      <c r="S127" s="12"/>
      <c r="T127" s="12">
        <f t="shared" si="34"/>
        <v>11</v>
      </c>
      <c r="U127" s="12">
        <f t="shared" si="34"/>
        <v>18</v>
      </c>
      <c r="V127" s="12">
        <v>29</v>
      </c>
      <c r="W127" s="12">
        <f t="shared" si="35"/>
        <v>159</v>
      </c>
      <c r="X127" s="12">
        <f t="shared" si="35"/>
        <v>853</v>
      </c>
      <c r="Y127" s="12">
        <v>1012</v>
      </c>
      <c r="Z127" s="12"/>
      <c r="AA127" s="31">
        <f t="shared" si="36"/>
        <v>0.43291500000000005</v>
      </c>
      <c r="AB127" s="31">
        <f t="shared" si="36"/>
        <v>0.16569500000000001</v>
      </c>
      <c r="AC127" s="12"/>
      <c r="AD127" s="35">
        <f t="shared" si="37"/>
        <v>0.52912000000000003</v>
      </c>
      <c r="AE127" s="35">
        <f t="shared" si="37"/>
        <v>0.24263000000000001</v>
      </c>
      <c r="AF127" s="12"/>
      <c r="AG127" s="12"/>
      <c r="AH127" s="12"/>
    </row>
    <row r="128" spans="1:34" x14ac:dyDescent="0.35">
      <c r="A128" s="9">
        <v>2027</v>
      </c>
      <c r="B128" s="9">
        <v>11</v>
      </c>
      <c r="C128" s="10" t="str">
        <f t="shared" si="17"/>
        <v>202711</v>
      </c>
      <c r="D128" s="32">
        <v>30.57</v>
      </c>
      <c r="E128" s="84">
        <v>46692</v>
      </c>
      <c r="F128" s="12">
        <f t="shared" si="24"/>
        <v>13</v>
      </c>
      <c r="G128" s="12">
        <f t="shared" si="25"/>
        <v>15</v>
      </c>
      <c r="H128" s="12">
        <f t="shared" si="26"/>
        <v>28</v>
      </c>
      <c r="I128" s="12">
        <f t="shared" si="27"/>
        <v>177</v>
      </c>
      <c r="J128" s="12">
        <f t="shared" si="28"/>
        <v>891</v>
      </c>
      <c r="K128" s="12">
        <f t="shared" si="29"/>
        <v>1068</v>
      </c>
      <c r="L128" s="11"/>
      <c r="M128" s="12">
        <f t="shared" si="30"/>
        <v>2</v>
      </c>
      <c r="N128" s="12">
        <f t="shared" si="31"/>
        <v>1</v>
      </c>
      <c r="O128" s="12">
        <v>3</v>
      </c>
      <c r="P128" s="12">
        <f t="shared" si="32"/>
        <v>22</v>
      </c>
      <c r="Q128" s="12">
        <f t="shared" si="33"/>
        <v>91</v>
      </c>
      <c r="R128" s="12">
        <v>113</v>
      </c>
      <c r="S128" s="12"/>
      <c r="T128" s="12">
        <f t="shared" si="34"/>
        <v>11</v>
      </c>
      <c r="U128" s="12">
        <f t="shared" si="34"/>
        <v>14</v>
      </c>
      <c r="V128" s="12">
        <v>25</v>
      </c>
      <c r="W128" s="12">
        <f t="shared" si="35"/>
        <v>155</v>
      </c>
      <c r="X128" s="12">
        <f t="shared" si="35"/>
        <v>800</v>
      </c>
      <c r="Y128" s="12">
        <v>955</v>
      </c>
      <c r="Z128" s="12"/>
      <c r="AA128" s="31">
        <f t="shared" si="36"/>
        <v>0.457505</v>
      </c>
      <c r="AB128" s="31">
        <f t="shared" si="36"/>
        <v>0.165265</v>
      </c>
      <c r="AC128" s="12"/>
      <c r="AD128" s="35">
        <f t="shared" si="37"/>
        <v>0.64513500000000001</v>
      </c>
      <c r="AE128" s="35">
        <f t="shared" si="37"/>
        <v>0.19185999999999998</v>
      </c>
      <c r="AF128" s="12"/>
      <c r="AG128" s="12"/>
      <c r="AH128" s="12"/>
    </row>
    <row r="129" spans="1:34" x14ac:dyDescent="0.35">
      <c r="A129" s="9">
        <v>2027</v>
      </c>
      <c r="B129" s="9">
        <v>12</v>
      </c>
      <c r="C129" s="10" t="str">
        <f t="shared" si="17"/>
        <v>202712</v>
      </c>
      <c r="D129" s="32">
        <v>31.86</v>
      </c>
      <c r="E129" s="84">
        <v>46722</v>
      </c>
      <c r="F129" s="12">
        <f t="shared" si="24"/>
        <v>21</v>
      </c>
      <c r="G129" s="12">
        <f t="shared" si="25"/>
        <v>16</v>
      </c>
      <c r="H129" s="12">
        <f t="shared" si="26"/>
        <v>37</v>
      </c>
      <c r="I129" s="12">
        <f t="shared" si="27"/>
        <v>208</v>
      </c>
      <c r="J129" s="12">
        <f t="shared" si="28"/>
        <v>830</v>
      </c>
      <c r="K129" s="12">
        <f t="shared" si="29"/>
        <v>1038</v>
      </c>
      <c r="L129" s="11"/>
      <c r="M129" s="12">
        <f t="shared" si="30"/>
        <v>8</v>
      </c>
      <c r="N129" s="12">
        <f t="shared" si="31"/>
        <v>4</v>
      </c>
      <c r="O129" s="12">
        <v>12</v>
      </c>
      <c r="P129" s="12">
        <f t="shared" si="32"/>
        <v>24</v>
      </c>
      <c r="Q129" s="12">
        <f t="shared" si="33"/>
        <v>70</v>
      </c>
      <c r="R129" s="12">
        <v>94</v>
      </c>
      <c r="S129" s="12"/>
      <c r="T129" s="12">
        <f t="shared" si="34"/>
        <v>13</v>
      </c>
      <c r="U129" s="12">
        <f t="shared" si="34"/>
        <v>12</v>
      </c>
      <c r="V129" s="12">
        <v>25</v>
      </c>
      <c r="W129" s="12">
        <f t="shared" si="35"/>
        <v>184</v>
      </c>
      <c r="X129" s="12">
        <f t="shared" si="35"/>
        <v>760</v>
      </c>
      <c r="Y129" s="12">
        <v>944</v>
      </c>
      <c r="Z129" s="12"/>
      <c r="AA129" s="31">
        <f t="shared" si="36"/>
        <v>0.56177999999999995</v>
      </c>
      <c r="AB129" s="31">
        <f t="shared" si="36"/>
        <v>0.20024</v>
      </c>
      <c r="AC129" s="12"/>
      <c r="AD129" s="35">
        <f t="shared" si="37"/>
        <v>0.68468499999999999</v>
      </c>
      <c r="AE129" s="35">
        <f t="shared" si="37"/>
        <v>0.25165999999999999</v>
      </c>
      <c r="AF129" s="12"/>
      <c r="AG129" s="12"/>
      <c r="AH129" s="12"/>
    </row>
    <row r="133" spans="1:34" x14ac:dyDescent="0.35">
      <c r="A133" s="17">
        <v>2021</v>
      </c>
      <c r="F133" s="14">
        <f t="shared" ref="F133:K133" si="38">SUM(F46:F57)</f>
        <v>189</v>
      </c>
      <c r="G133" s="14">
        <f t="shared" si="38"/>
        <v>207</v>
      </c>
      <c r="H133" s="14">
        <f t="shared" si="38"/>
        <v>396</v>
      </c>
      <c r="I133" s="14">
        <f t="shared" si="38"/>
        <v>2025</v>
      </c>
      <c r="J133" s="14">
        <f t="shared" si="38"/>
        <v>9127</v>
      </c>
      <c r="K133" s="14">
        <f t="shared" si="38"/>
        <v>11152</v>
      </c>
      <c r="M133" s="14">
        <f t="shared" ref="M133:R133" si="39">SUM(M46:M57)</f>
        <v>72</v>
      </c>
      <c r="N133" s="14">
        <f t="shared" si="39"/>
        <v>52</v>
      </c>
      <c r="O133" s="14">
        <f t="shared" si="39"/>
        <v>124</v>
      </c>
      <c r="P133" s="14">
        <f t="shared" si="39"/>
        <v>287</v>
      </c>
      <c r="Q133" s="14">
        <f t="shared" si="39"/>
        <v>860</v>
      </c>
      <c r="R133" s="14">
        <f t="shared" si="39"/>
        <v>1147</v>
      </c>
      <c r="T133" s="14">
        <f t="shared" ref="T133:Y133" si="40">SUM(T46:T57)</f>
        <v>117</v>
      </c>
      <c r="U133" s="14">
        <f t="shared" si="40"/>
        <v>155</v>
      </c>
      <c r="V133" s="14">
        <f t="shared" si="40"/>
        <v>272</v>
      </c>
      <c r="W133" s="14">
        <f t="shared" si="40"/>
        <v>1738</v>
      </c>
      <c r="X133" s="14">
        <f t="shared" si="40"/>
        <v>8267</v>
      </c>
      <c r="Y133" s="14">
        <f t="shared" si="40"/>
        <v>10005</v>
      </c>
    </row>
    <row r="134" spans="1:34" x14ac:dyDescent="0.35">
      <c r="A134" s="17">
        <v>2022</v>
      </c>
      <c r="F134" s="14">
        <f t="shared" ref="F134:K134" si="41">SUM(F58:F69)</f>
        <v>245</v>
      </c>
      <c r="G134" s="14">
        <f t="shared" si="41"/>
        <v>258</v>
      </c>
      <c r="H134" s="14">
        <f t="shared" si="41"/>
        <v>503</v>
      </c>
      <c r="I134" s="14">
        <f t="shared" si="41"/>
        <v>2603</v>
      </c>
      <c r="J134" s="14">
        <f t="shared" si="41"/>
        <v>11653</v>
      </c>
      <c r="K134" s="14">
        <f t="shared" si="41"/>
        <v>14256</v>
      </c>
      <c r="M134" s="14">
        <f t="shared" ref="M134:R134" si="42">SUM(M58:M69)</f>
        <v>93</v>
      </c>
      <c r="N134" s="14">
        <f t="shared" si="42"/>
        <v>68</v>
      </c>
      <c r="O134" s="14">
        <f t="shared" si="42"/>
        <v>161</v>
      </c>
      <c r="P134" s="14">
        <f t="shared" si="42"/>
        <v>402</v>
      </c>
      <c r="Q134" s="14">
        <f t="shared" si="42"/>
        <v>1128</v>
      </c>
      <c r="R134" s="14">
        <f t="shared" si="42"/>
        <v>1530</v>
      </c>
      <c r="T134" s="14">
        <f t="shared" ref="T134:Y134" si="43">SUM(T58:T69)</f>
        <v>152</v>
      </c>
      <c r="U134" s="14">
        <f t="shared" si="43"/>
        <v>190</v>
      </c>
      <c r="V134" s="14">
        <f t="shared" si="43"/>
        <v>342</v>
      </c>
      <c r="W134" s="14">
        <f t="shared" si="43"/>
        <v>2201</v>
      </c>
      <c r="X134" s="14">
        <f t="shared" si="43"/>
        <v>10525</v>
      </c>
      <c r="Y134" s="14">
        <f t="shared" si="43"/>
        <v>12726</v>
      </c>
    </row>
    <row r="135" spans="1:34" x14ac:dyDescent="0.35">
      <c r="A135" s="17">
        <v>2023</v>
      </c>
      <c r="F135" s="14">
        <f t="shared" ref="F135:K135" si="44">SUM(F70:F81)</f>
        <v>242</v>
      </c>
      <c r="G135" s="14">
        <f t="shared" si="44"/>
        <v>256</v>
      </c>
      <c r="H135" s="14">
        <f t="shared" si="44"/>
        <v>498</v>
      </c>
      <c r="I135" s="14">
        <f t="shared" si="44"/>
        <v>2593</v>
      </c>
      <c r="J135" s="14">
        <f t="shared" si="44"/>
        <v>11610</v>
      </c>
      <c r="K135" s="14">
        <f t="shared" si="44"/>
        <v>14203</v>
      </c>
      <c r="M135" s="14">
        <f t="shared" ref="M135:R135" si="45">SUM(M70:M81)</f>
        <v>88</v>
      </c>
      <c r="N135" s="14">
        <f t="shared" si="45"/>
        <v>66</v>
      </c>
      <c r="O135" s="14">
        <f t="shared" si="45"/>
        <v>154</v>
      </c>
      <c r="P135" s="14">
        <f t="shared" si="45"/>
        <v>389</v>
      </c>
      <c r="Q135" s="14">
        <f t="shared" si="45"/>
        <v>1096</v>
      </c>
      <c r="R135" s="14">
        <f t="shared" si="45"/>
        <v>1485</v>
      </c>
      <c r="T135" s="14">
        <f t="shared" ref="T135:Y135" si="46">SUM(T70:T81)</f>
        <v>154</v>
      </c>
      <c r="U135" s="14">
        <f t="shared" si="46"/>
        <v>190</v>
      </c>
      <c r="V135" s="14">
        <f t="shared" si="46"/>
        <v>344</v>
      </c>
      <c r="W135" s="14">
        <f t="shared" si="46"/>
        <v>2204</v>
      </c>
      <c r="X135" s="14">
        <f t="shared" si="46"/>
        <v>10514</v>
      </c>
      <c r="Y135" s="14">
        <f t="shared" si="46"/>
        <v>12718</v>
      </c>
    </row>
    <row r="136" spans="1:34" x14ac:dyDescent="0.35">
      <c r="A136" s="17">
        <v>2024</v>
      </c>
      <c r="F136" s="14">
        <f t="shared" ref="F136:K136" si="47">SUM(F82:F93)</f>
        <v>244</v>
      </c>
      <c r="G136" s="14">
        <f t="shared" si="47"/>
        <v>256</v>
      </c>
      <c r="H136" s="14">
        <f t="shared" si="47"/>
        <v>500</v>
      </c>
      <c r="I136" s="14">
        <f t="shared" si="47"/>
        <v>2573</v>
      </c>
      <c r="J136" s="14">
        <f t="shared" si="47"/>
        <v>11525</v>
      </c>
      <c r="K136" s="14">
        <f t="shared" si="47"/>
        <v>14098</v>
      </c>
      <c r="M136" s="14">
        <f t="shared" ref="M136:R136" si="48">SUM(M82:M93)</f>
        <v>91</v>
      </c>
      <c r="N136" s="14">
        <f t="shared" si="48"/>
        <v>66</v>
      </c>
      <c r="O136" s="14">
        <f t="shared" si="48"/>
        <v>157</v>
      </c>
      <c r="P136" s="14">
        <f t="shared" si="48"/>
        <v>382</v>
      </c>
      <c r="Q136" s="14">
        <f t="shared" si="48"/>
        <v>1064</v>
      </c>
      <c r="R136" s="14">
        <f t="shared" si="48"/>
        <v>1446</v>
      </c>
      <c r="T136" s="14">
        <f t="shared" ref="T136:Y136" si="49">SUM(T82:T93)</f>
        <v>153</v>
      </c>
      <c r="U136" s="14">
        <f t="shared" si="49"/>
        <v>190</v>
      </c>
      <c r="V136" s="14">
        <f t="shared" si="49"/>
        <v>343</v>
      </c>
      <c r="W136" s="14">
        <f t="shared" si="49"/>
        <v>2191</v>
      </c>
      <c r="X136" s="14">
        <f t="shared" si="49"/>
        <v>10461</v>
      </c>
      <c r="Y136" s="14">
        <f t="shared" si="49"/>
        <v>12652</v>
      </c>
    </row>
    <row r="137" spans="1:34" x14ac:dyDescent="0.35">
      <c r="A137" s="17">
        <v>2025</v>
      </c>
      <c r="F137" s="14">
        <f t="shared" ref="F137:K137" si="50">SUM(F94:F105)</f>
        <v>243</v>
      </c>
      <c r="G137" s="14">
        <f t="shared" si="50"/>
        <v>250</v>
      </c>
      <c r="H137" s="14">
        <f t="shared" si="50"/>
        <v>493</v>
      </c>
      <c r="I137" s="14">
        <f t="shared" si="50"/>
        <v>2533</v>
      </c>
      <c r="J137" s="14">
        <f t="shared" si="50"/>
        <v>11335</v>
      </c>
      <c r="K137" s="14">
        <f t="shared" si="50"/>
        <v>13868</v>
      </c>
      <c r="M137" s="14">
        <f t="shared" ref="M137:R137" si="51">SUM(M94:M105)</f>
        <v>89</v>
      </c>
      <c r="N137" s="14">
        <f t="shared" si="51"/>
        <v>64</v>
      </c>
      <c r="O137" s="14">
        <f t="shared" si="51"/>
        <v>153</v>
      </c>
      <c r="P137" s="14">
        <f t="shared" si="51"/>
        <v>363</v>
      </c>
      <c r="Q137" s="14">
        <f t="shared" si="51"/>
        <v>1015</v>
      </c>
      <c r="R137" s="14">
        <f t="shared" si="51"/>
        <v>1378</v>
      </c>
      <c r="T137" s="14">
        <f t="shared" ref="T137:Y137" si="52">SUM(T94:T105)</f>
        <v>154</v>
      </c>
      <c r="U137" s="14">
        <f t="shared" si="52"/>
        <v>186</v>
      </c>
      <c r="V137" s="14">
        <f t="shared" si="52"/>
        <v>340</v>
      </c>
      <c r="W137" s="14">
        <f t="shared" si="52"/>
        <v>2170</v>
      </c>
      <c r="X137" s="14">
        <f t="shared" si="52"/>
        <v>10320</v>
      </c>
      <c r="Y137" s="14">
        <f t="shared" si="52"/>
        <v>12490</v>
      </c>
    </row>
    <row r="138" spans="1:34" x14ac:dyDescent="0.35">
      <c r="A138" s="17">
        <v>2026</v>
      </c>
      <c r="F138" s="14">
        <f t="shared" ref="F138:K138" si="53">SUM(F106:F117)</f>
        <v>244</v>
      </c>
      <c r="G138" s="14">
        <f t="shared" si="53"/>
        <v>257</v>
      </c>
      <c r="H138" s="14">
        <f t="shared" si="53"/>
        <v>501</v>
      </c>
      <c r="I138" s="14">
        <f t="shared" si="53"/>
        <v>2513</v>
      </c>
      <c r="J138" s="14">
        <f t="shared" si="53"/>
        <v>11253</v>
      </c>
      <c r="K138" s="14">
        <f t="shared" si="53"/>
        <v>13766</v>
      </c>
      <c r="M138" s="14">
        <f t="shared" ref="M138:R138" si="54">SUM(M106:M117)</f>
        <v>94</v>
      </c>
      <c r="N138" s="14">
        <f t="shared" si="54"/>
        <v>69</v>
      </c>
      <c r="O138" s="14">
        <f t="shared" si="54"/>
        <v>163</v>
      </c>
      <c r="P138" s="14">
        <f t="shared" si="54"/>
        <v>344</v>
      </c>
      <c r="Q138" s="14">
        <f t="shared" si="54"/>
        <v>964</v>
      </c>
      <c r="R138" s="14">
        <f t="shared" si="54"/>
        <v>1308</v>
      </c>
      <c r="T138" s="14">
        <f t="shared" ref="T138:Y138" si="55">SUM(T106:T117)</f>
        <v>150</v>
      </c>
      <c r="U138" s="14">
        <f t="shared" si="55"/>
        <v>188</v>
      </c>
      <c r="V138" s="14">
        <f t="shared" si="55"/>
        <v>338</v>
      </c>
      <c r="W138" s="14">
        <f t="shared" si="55"/>
        <v>2169</v>
      </c>
      <c r="X138" s="14">
        <f t="shared" si="55"/>
        <v>10289</v>
      </c>
      <c r="Y138" s="14">
        <f t="shared" si="55"/>
        <v>12458</v>
      </c>
    </row>
    <row r="139" spans="1:34" x14ac:dyDescent="0.35">
      <c r="A139" s="17">
        <v>2027</v>
      </c>
      <c r="F139" s="14">
        <f t="shared" ref="F139:K139" si="56">SUM(F118:F129)</f>
        <v>245</v>
      </c>
      <c r="G139" s="14">
        <f t="shared" si="56"/>
        <v>259</v>
      </c>
      <c r="H139" s="14">
        <f t="shared" si="56"/>
        <v>504</v>
      </c>
      <c r="I139" s="14">
        <f t="shared" si="56"/>
        <v>2514</v>
      </c>
      <c r="J139" s="14">
        <f t="shared" si="56"/>
        <v>11242</v>
      </c>
      <c r="K139" s="14">
        <f t="shared" si="56"/>
        <v>13756</v>
      </c>
      <c r="M139" s="14">
        <f t="shared" ref="M139:R139" si="57">SUM(M118:M129)</f>
        <v>93</v>
      </c>
      <c r="N139" s="14">
        <f t="shared" si="57"/>
        <v>72</v>
      </c>
      <c r="O139" s="14">
        <f t="shared" si="57"/>
        <v>165</v>
      </c>
      <c r="P139" s="14">
        <f t="shared" si="57"/>
        <v>319</v>
      </c>
      <c r="Q139" s="14">
        <f t="shared" si="57"/>
        <v>898</v>
      </c>
      <c r="R139" s="14">
        <f t="shared" si="57"/>
        <v>1217</v>
      </c>
      <c r="T139" s="14">
        <f t="shared" ref="T139:Y139" si="58">SUM(T118:T129)</f>
        <v>152</v>
      </c>
      <c r="U139" s="14">
        <f t="shared" si="58"/>
        <v>187</v>
      </c>
      <c r="V139" s="14">
        <f t="shared" si="58"/>
        <v>339</v>
      </c>
      <c r="W139" s="14">
        <f t="shared" si="58"/>
        <v>2195</v>
      </c>
      <c r="X139" s="14">
        <f t="shared" si="58"/>
        <v>10344</v>
      </c>
      <c r="Y139" s="14">
        <f t="shared" si="58"/>
        <v>12539</v>
      </c>
    </row>
  </sheetData>
  <mergeCells count="16">
    <mergeCell ref="AA7:AE7"/>
    <mergeCell ref="F8:H8"/>
    <mergeCell ref="I8:K8"/>
    <mergeCell ref="M8:O8"/>
    <mergeCell ref="P8:R8"/>
    <mergeCell ref="T8:V8"/>
    <mergeCell ref="W8:Y8"/>
    <mergeCell ref="AA8:AB8"/>
    <mergeCell ref="AD8:AE8"/>
    <mergeCell ref="A4:G4"/>
    <mergeCell ref="F6:K6"/>
    <mergeCell ref="M6:R6"/>
    <mergeCell ref="T6:Y6"/>
    <mergeCell ref="F7:K7"/>
    <mergeCell ref="M7:R7"/>
    <mergeCell ref="T7:Y7"/>
  </mergeCells>
  <conditionalFormatting sqref="AA10:AE129">
    <cfRule type="cellIs" dxfId="3" priority="2" operator="lessThan">
      <formula>0</formula>
    </cfRule>
  </conditionalFormatting>
  <conditionalFormatting sqref="F10:Y129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ECF8-06C4-4430-9B20-3D31D2B27757}">
  <dimension ref="A1:D110"/>
  <sheetViews>
    <sheetView workbookViewId="0">
      <pane xSplit="3" ySplit="7" topLeftCell="D12" activePane="bottomRight" state="frozen"/>
      <selection pane="topRight" activeCell="D1" sqref="D1"/>
      <selection pane="bottomLeft" activeCell="A8" sqref="A8"/>
      <selection pane="bottomRight" activeCell="D34" sqref="D34"/>
    </sheetView>
  </sheetViews>
  <sheetFormatPr defaultRowHeight="14.5" x14ac:dyDescent="0.35"/>
  <cols>
    <col min="4" max="4" width="16.453125" customWidth="1"/>
  </cols>
  <sheetData>
    <row r="1" spans="1:4" x14ac:dyDescent="0.35">
      <c r="A1" s="1" t="s">
        <v>109</v>
      </c>
    </row>
    <row r="2" spans="1:4" x14ac:dyDescent="0.35">
      <c r="A2" s="2" t="str">
        <f>'Final Sales including BIR'!A2</f>
        <v>2022 Budget</v>
      </c>
    </row>
    <row r="3" spans="1:4" x14ac:dyDescent="0.35">
      <c r="A3" s="2" t="s">
        <v>110</v>
      </c>
    </row>
    <row r="6" spans="1:4" x14ac:dyDescent="0.35">
      <c r="C6" s="5" t="s">
        <v>9</v>
      </c>
      <c r="D6" s="37" t="s">
        <v>111</v>
      </c>
    </row>
    <row r="7" spans="1:4" ht="29" x14ac:dyDescent="0.35">
      <c r="A7" s="6" t="s">
        <v>15</v>
      </c>
      <c r="B7" s="6" t="s">
        <v>9</v>
      </c>
      <c r="C7" s="6" t="s">
        <v>16</v>
      </c>
      <c r="D7" s="81" t="s">
        <v>10</v>
      </c>
    </row>
    <row r="8" spans="1:4" x14ac:dyDescent="0.35">
      <c r="A8" s="9">
        <f>'Final Sales including BIR'!A8</f>
        <v>2021</v>
      </c>
      <c r="B8" s="9">
        <v>1</v>
      </c>
      <c r="C8" s="10" t="str">
        <f t="shared" ref="C8:C71" si="0">CONCATENATE(A8,IF(B8&lt;10,0,""),B8)</f>
        <v>202101</v>
      </c>
      <c r="D8" s="36"/>
    </row>
    <row r="9" spans="1:4" x14ac:dyDescent="0.35">
      <c r="A9" s="9">
        <f>+A8</f>
        <v>2021</v>
      </c>
      <c r="B9" s="9">
        <v>2</v>
      </c>
      <c r="C9" s="10" t="str">
        <f t="shared" si="0"/>
        <v>202102</v>
      </c>
      <c r="D9" s="36"/>
    </row>
    <row r="10" spans="1:4" x14ac:dyDescent="0.35">
      <c r="A10" s="9">
        <f t="shared" ref="A10:A19" si="1">+A9</f>
        <v>2021</v>
      </c>
      <c r="B10" s="9">
        <v>3</v>
      </c>
      <c r="C10" s="10" t="str">
        <f t="shared" si="0"/>
        <v>202103</v>
      </c>
      <c r="D10" s="36"/>
    </row>
    <row r="11" spans="1:4" x14ac:dyDescent="0.35">
      <c r="A11" s="9">
        <f t="shared" si="1"/>
        <v>2021</v>
      </c>
      <c r="B11" s="9">
        <v>4</v>
      </c>
      <c r="C11" s="10" t="str">
        <f t="shared" si="0"/>
        <v>202104</v>
      </c>
      <c r="D11" s="36">
        <v>601</v>
      </c>
    </row>
    <row r="12" spans="1:4" x14ac:dyDescent="0.35">
      <c r="A12" s="9">
        <f t="shared" si="1"/>
        <v>2021</v>
      </c>
      <c r="B12" s="9">
        <v>5</v>
      </c>
      <c r="C12" s="10" t="str">
        <f t="shared" si="0"/>
        <v>202105</v>
      </c>
      <c r="D12" s="36">
        <v>579</v>
      </c>
    </row>
    <row r="13" spans="1:4" x14ac:dyDescent="0.35">
      <c r="A13" s="9">
        <f t="shared" si="1"/>
        <v>2021</v>
      </c>
      <c r="B13" s="9">
        <v>6</v>
      </c>
      <c r="C13" s="10" t="str">
        <f t="shared" si="0"/>
        <v>202106</v>
      </c>
      <c r="D13" s="36">
        <v>682</v>
      </c>
    </row>
    <row r="14" spans="1:4" x14ac:dyDescent="0.35">
      <c r="A14" s="9">
        <f t="shared" si="1"/>
        <v>2021</v>
      </c>
      <c r="B14" s="9">
        <v>7</v>
      </c>
      <c r="C14" s="10" t="str">
        <f t="shared" si="0"/>
        <v>202107</v>
      </c>
      <c r="D14" s="36">
        <v>811</v>
      </c>
    </row>
    <row r="15" spans="1:4" x14ac:dyDescent="0.35">
      <c r="A15" s="9">
        <f t="shared" si="1"/>
        <v>2021</v>
      </c>
      <c r="B15" s="9">
        <v>8</v>
      </c>
      <c r="C15" s="10" t="str">
        <f t="shared" si="0"/>
        <v>202108</v>
      </c>
      <c r="D15" s="36">
        <v>802</v>
      </c>
    </row>
    <row r="16" spans="1:4" x14ac:dyDescent="0.35">
      <c r="A16" s="9">
        <f t="shared" si="1"/>
        <v>2021</v>
      </c>
      <c r="B16" s="9">
        <v>9</v>
      </c>
      <c r="C16" s="10" t="str">
        <f t="shared" si="0"/>
        <v>202109</v>
      </c>
      <c r="D16" s="36">
        <v>802</v>
      </c>
    </row>
    <row r="17" spans="1:4" x14ac:dyDescent="0.35">
      <c r="A17" s="9">
        <f t="shared" si="1"/>
        <v>2021</v>
      </c>
      <c r="B17" s="9">
        <v>10</v>
      </c>
      <c r="C17" s="10" t="str">
        <f t="shared" si="0"/>
        <v>202110</v>
      </c>
      <c r="D17" s="36">
        <v>750</v>
      </c>
    </row>
    <row r="18" spans="1:4" x14ac:dyDescent="0.35">
      <c r="A18" s="9">
        <f t="shared" si="1"/>
        <v>2021</v>
      </c>
      <c r="B18" s="9">
        <v>11</v>
      </c>
      <c r="C18" s="10" t="str">
        <f t="shared" si="0"/>
        <v>202111</v>
      </c>
      <c r="D18" s="36">
        <v>682</v>
      </c>
    </row>
    <row r="19" spans="1:4" x14ac:dyDescent="0.35">
      <c r="A19" s="9">
        <f t="shared" si="1"/>
        <v>2021</v>
      </c>
      <c r="B19" s="9">
        <v>12</v>
      </c>
      <c r="C19" s="10" t="str">
        <f t="shared" si="0"/>
        <v>202112</v>
      </c>
      <c r="D19" s="36">
        <v>746</v>
      </c>
    </row>
    <row r="20" spans="1:4" x14ac:dyDescent="0.35">
      <c r="A20" s="17">
        <f>+A8+1</f>
        <v>2022</v>
      </c>
      <c r="B20" s="17">
        <v>1</v>
      </c>
      <c r="C20" s="18" t="str">
        <f t="shared" si="0"/>
        <v>202201</v>
      </c>
      <c r="D20" s="36">
        <v>758</v>
      </c>
    </row>
    <row r="21" spans="1:4" x14ac:dyDescent="0.35">
      <c r="A21" s="17">
        <f t="shared" ref="A21:A84" si="2">+A9+1</f>
        <v>2022</v>
      </c>
      <c r="B21" s="17">
        <v>2</v>
      </c>
      <c r="C21" s="18" t="str">
        <f t="shared" si="0"/>
        <v>202202</v>
      </c>
      <c r="D21" s="36">
        <v>734</v>
      </c>
    </row>
    <row r="22" spans="1:4" x14ac:dyDescent="0.35">
      <c r="A22" s="17">
        <f t="shared" si="2"/>
        <v>2022</v>
      </c>
      <c r="B22" s="17">
        <v>3</v>
      </c>
      <c r="C22" s="18" t="str">
        <f t="shared" si="0"/>
        <v>202203</v>
      </c>
      <c r="D22" s="36">
        <v>702</v>
      </c>
    </row>
    <row r="23" spans="1:4" x14ac:dyDescent="0.35">
      <c r="A23" s="17">
        <f t="shared" si="2"/>
        <v>2022</v>
      </c>
      <c r="B23" s="17">
        <v>4</v>
      </c>
      <c r="C23" s="18" t="str">
        <f t="shared" si="0"/>
        <v>202204</v>
      </c>
      <c r="D23" s="36">
        <v>595</v>
      </c>
    </row>
    <row r="24" spans="1:4" x14ac:dyDescent="0.35">
      <c r="A24" s="17">
        <f t="shared" si="2"/>
        <v>2022</v>
      </c>
      <c r="B24" s="17">
        <v>5</v>
      </c>
      <c r="C24" s="18" t="str">
        <f t="shared" si="0"/>
        <v>202205</v>
      </c>
      <c r="D24" s="36">
        <v>569</v>
      </c>
    </row>
    <row r="25" spans="1:4" x14ac:dyDescent="0.35">
      <c r="A25" s="17">
        <f t="shared" si="2"/>
        <v>2022</v>
      </c>
      <c r="B25" s="17">
        <v>6</v>
      </c>
      <c r="C25" s="18" t="str">
        <f t="shared" si="0"/>
        <v>202206</v>
      </c>
      <c r="D25" s="36">
        <v>684</v>
      </c>
    </row>
    <row r="26" spans="1:4" x14ac:dyDescent="0.35">
      <c r="A26" s="17">
        <f t="shared" si="2"/>
        <v>2022</v>
      </c>
      <c r="B26" s="17">
        <v>7</v>
      </c>
      <c r="C26" s="18" t="str">
        <f t="shared" si="0"/>
        <v>202207</v>
      </c>
      <c r="D26" s="36">
        <v>787</v>
      </c>
    </row>
    <row r="27" spans="1:4" x14ac:dyDescent="0.35">
      <c r="A27" s="17">
        <f t="shared" si="2"/>
        <v>2022</v>
      </c>
      <c r="B27" s="17">
        <v>8</v>
      </c>
      <c r="C27" s="18" t="str">
        <f t="shared" si="0"/>
        <v>202208</v>
      </c>
      <c r="D27" s="36">
        <v>789</v>
      </c>
    </row>
    <row r="28" spans="1:4" x14ac:dyDescent="0.35">
      <c r="A28" s="17">
        <f t="shared" si="2"/>
        <v>2022</v>
      </c>
      <c r="B28" s="17">
        <v>9</v>
      </c>
      <c r="C28" s="18" t="str">
        <f t="shared" si="0"/>
        <v>202209</v>
      </c>
      <c r="D28" s="36">
        <v>809</v>
      </c>
    </row>
    <row r="29" spans="1:4" x14ac:dyDescent="0.35">
      <c r="A29" s="17">
        <f t="shared" si="2"/>
        <v>2022</v>
      </c>
      <c r="B29" s="17">
        <v>10</v>
      </c>
      <c r="C29" s="18" t="str">
        <f t="shared" si="0"/>
        <v>202210</v>
      </c>
      <c r="D29" s="36">
        <v>723</v>
      </c>
    </row>
    <row r="30" spans="1:4" x14ac:dyDescent="0.35">
      <c r="A30" s="17">
        <f t="shared" si="2"/>
        <v>2022</v>
      </c>
      <c r="B30" s="17">
        <v>11</v>
      </c>
      <c r="C30" s="18" t="str">
        <f t="shared" si="0"/>
        <v>202211</v>
      </c>
      <c r="D30" s="36">
        <v>699</v>
      </c>
    </row>
    <row r="31" spans="1:4" x14ac:dyDescent="0.35">
      <c r="A31" s="17">
        <f t="shared" si="2"/>
        <v>2022</v>
      </c>
      <c r="B31" s="17">
        <v>12</v>
      </c>
      <c r="C31" s="18" t="str">
        <f t="shared" si="0"/>
        <v>202212</v>
      </c>
      <c r="D31" s="36">
        <v>706</v>
      </c>
    </row>
    <row r="32" spans="1:4" x14ac:dyDescent="0.35">
      <c r="A32" s="9">
        <f t="shared" si="2"/>
        <v>2023</v>
      </c>
      <c r="B32" s="9">
        <v>1</v>
      </c>
      <c r="C32" s="10" t="str">
        <f t="shared" si="0"/>
        <v>202301</v>
      </c>
      <c r="D32" s="36">
        <v>740</v>
      </c>
    </row>
    <row r="33" spans="1:4" x14ac:dyDescent="0.35">
      <c r="A33" s="9">
        <f t="shared" si="2"/>
        <v>2023</v>
      </c>
      <c r="B33" s="9">
        <v>2</v>
      </c>
      <c r="C33" s="10" t="str">
        <f t="shared" si="0"/>
        <v>202302</v>
      </c>
      <c r="D33" s="36">
        <v>721</v>
      </c>
    </row>
    <row r="34" spans="1:4" x14ac:dyDescent="0.35">
      <c r="A34" s="9">
        <f t="shared" si="2"/>
        <v>2023</v>
      </c>
      <c r="B34" s="9">
        <v>3</v>
      </c>
      <c r="C34" s="10" t="str">
        <f t="shared" si="0"/>
        <v>202303</v>
      </c>
      <c r="D34" s="36">
        <v>690</v>
      </c>
    </row>
    <row r="35" spans="1:4" x14ac:dyDescent="0.35">
      <c r="A35" s="9">
        <f t="shared" si="2"/>
        <v>2023</v>
      </c>
      <c r="B35" s="9">
        <v>4</v>
      </c>
      <c r="C35" s="10" t="str">
        <f t="shared" si="0"/>
        <v>202304</v>
      </c>
      <c r="D35" s="36">
        <v>602</v>
      </c>
    </row>
    <row r="36" spans="1:4" x14ac:dyDescent="0.35">
      <c r="A36" s="9">
        <f t="shared" si="2"/>
        <v>2023</v>
      </c>
      <c r="B36" s="9">
        <v>5</v>
      </c>
      <c r="C36" s="10" t="str">
        <f t="shared" si="0"/>
        <v>202305</v>
      </c>
      <c r="D36" s="36">
        <v>557</v>
      </c>
    </row>
    <row r="37" spans="1:4" x14ac:dyDescent="0.35">
      <c r="A37" s="9">
        <f t="shared" si="2"/>
        <v>2023</v>
      </c>
      <c r="B37" s="9">
        <v>6</v>
      </c>
      <c r="C37" s="10" t="str">
        <f t="shared" si="0"/>
        <v>202306</v>
      </c>
      <c r="D37" s="36">
        <v>673</v>
      </c>
    </row>
    <row r="38" spans="1:4" x14ac:dyDescent="0.35">
      <c r="A38" s="9">
        <f t="shared" si="2"/>
        <v>2023</v>
      </c>
      <c r="B38" s="9">
        <v>7</v>
      </c>
      <c r="C38" s="10" t="str">
        <f t="shared" si="0"/>
        <v>202307</v>
      </c>
      <c r="D38" s="36">
        <v>771</v>
      </c>
    </row>
    <row r="39" spans="1:4" x14ac:dyDescent="0.35">
      <c r="A39" s="9">
        <f t="shared" si="2"/>
        <v>2023</v>
      </c>
      <c r="B39" s="9">
        <v>8</v>
      </c>
      <c r="C39" s="10" t="str">
        <f t="shared" si="0"/>
        <v>202308</v>
      </c>
      <c r="D39" s="36">
        <v>776</v>
      </c>
    </row>
    <row r="40" spans="1:4" x14ac:dyDescent="0.35">
      <c r="A40" s="9">
        <f t="shared" si="2"/>
        <v>2023</v>
      </c>
      <c r="B40" s="9">
        <v>9</v>
      </c>
      <c r="C40" s="10" t="str">
        <f t="shared" si="0"/>
        <v>202309</v>
      </c>
      <c r="D40" s="36">
        <v>797</v>
      </c>
    </row>
    <row r="41" spans="1:4" x14ac:dyDescent="0.35">
      <c r="A41" s="9">
        <f t="shared" si="2"/>
        <v>2023</v>
      </c>
      <c r="B41" s="9">
        <v>10</v>
      </c>
      <c r="C41" s="10" t="str">
        <f t="shared" si="0"/>
        <v>202310</v>
      </c>
      <c r="D41" s="36">
        <v>712</v>
      </c>
    </row>
    <row r="42" spans="1:4" x14ac:dyDescent="0.35">
      <c r="A42" s="9">
        <f t="shared" si="2"/>
        <v>2023</v>
      </c>
      <c r="B42" s="9">
        <v>11</v>
      </c>
      <c r="C42" s="10" t="str">
        <f t="shared" si="0"/>
        <v>202311</v>
      </c>
      <c r="D42" s="36">
        <v>685</v>
      </c>
    </row>
    <row r="43" spans="1:4" x14ac:dyDescent="0.35">
      <c r="A43" s="9">
        <f t="shared" si="2"/>
        <v>2023</v>
      </c>
      <c r="B43" s="9">
        <v>12</v>
      </c>
      <c r="C43" s="10" t="str">
        <f t="shared" si="0"/>
        <v>202312</v>
      </c>
      <c r="D43" s="36">
        <v>692</v>
      </c>
    </row>
    <row r="44" spans="1:4" x14ac:dyDescent="0.35">
      <c r="A44" s="17">
        <f t="shared" si="2"/>
        <v>2024</v>
      </c>
      <c r="B44" s="17">
        <v>1</v>
      </c>
      <c r="C44" s="18" t="str">
        <f t="shared" si="0"/>
        <v>202401</v>
      </c>
      <c r="D44" s="36">
        <v>728</v>
      </c>
    </row>
    <row r="45" spans="1:4" x14ac:dyDescent="0.35">
      <c r="A45" s="17">
        <f t="shared" si="2"/>
        <v>2024</v>
      </c>
      <c r="B45" s="17">
        <v>2</v>
      </c>
      <c r="C45" s="18" t="str">
        <f t="shared" si="0"/>
        <v>202402</v>
      </c>
      <c r="D45" s="36">
        <v>711</v>
      </c>
    </row>
    <row r="46" spans="1:4" x14ac:dyDescent="0.35">
      <c r="A46" s="17">
        <f t="shared" si="2"/>
        <v>2024</v>
      </c>
      <c r="B46" s="17">
        <v>3</v>
      </c>
      <c r="C46" s="18" t="str">
        <f t="shared" si="0"/>
        <v>202403</v>
      </c>
      <c r="D46" s="36">
        <v>680</v>
      </c>
    </row>
    <row r="47" spans="1:4" x14ac:dyDescent="0.35">
      <c r="A47" s="17">
        <f t="shared" si="2"/>
        <v>2024</v>
      </c>
      <c r="B47" s="17">
        <v>4</v>
      </c>
      <c r="C47" s="18" t="str">
        <f t="shared" si="0"/>
        <v>202404</v>
      </c>
      <c r="D47" s="36">
        <v>574</v>
      </c>
    </row>
    <row r="48" spans="1:4" x14ac:dyDescent="0.35">
      <c r="A48" s="17">
        <f t="shared" si="2"/>
        <v>2024</v>
      </c>
      <c r="B48" s="17">
        <v>5</v>
      </c>
      <c r="C48" s="18" t="str">
        <f t="shared" si="0"/>
        <v>202405</v>
      </c>
      <c r="D48" s="36">
        <v>547</v>
      </c>
    </row>
    <row r="49" spans="1:4" x14ac:dyDescent="0.35">
      <c r="A49" s="17">
        <f t="shared" si="2"/>
        <v>2024</v>
      </c>
      <c r="B49" s="17">
        <v>6</v>
      </c>
      <c r="C49" s="18" t="str">
        <f t="shared" si="0"/>
        <v>202406</v>
      </c>
      <c r="D49" s="36">
        <v>662</v>
      </c>
    </row>
    <row r="50" spans="1:4" x14ac:dyDescent="0.35">
      <c r="A50" s="17">
        <f t="shared" si="2"/>
        <v>2024</v>
      </c>
      <c r="B50" s="17">
        <v>7</v>
      </c>
      <c r="C50" s="18" t="str">
        <f t="shared" si="0"/>
        <v>202407</v>
      </c>
      <c r="D50" s="36">
        <v>759</v>
      </c>
    </row>
    <row r="51" spans="1:4" x14ac:dyDescent="0.35">
      <c r="A51" s="17">
        <f t="shared" si="2"/>
        <v>2024</v>
      </c>
      <c r="B51" s="17">
        <v>8</v>
      </c>
      <c r="C51" s="18" t="str">
        <f t="shared" si="0"/>
        <v>202408</v>
      </c>
      <c r="D51" s="36">
        <v>765</v>
      </c>
    </row>
    <row r="52" spans="1:4" x14ac:dyDescent="0.35">
      <c r="A52" s="17">
        <f t="shared" si="2"/>
        <v>2024</v>
      </c>
      <c r="B52" s="17">
        <v>9</v>
      </c>
      <c r="C52" s="18" t="str">
        <f t="shared" si="0"/>
        <v>202409</v>
      </c>
      <c r="D52" s="36">
        <v>786</v>
      </c>
    </row>
    <row r="53" spans="1:4" x14ac:dyDescent="0.35">
      <c r="A53" s="17">
        <f t="shared" si="2"/>
        <v>2024</v>
      </c>
      <c r="B53" s="17">
        <v>10</v>
      </c>
      <c r="C53" s="18" t="str">
        <f t="shared" si="0"/>
        <v>202410</v>
      </c>
      <c r="D53" s="36">
        <v>702</v>
      </c>
    </row>
    <row r="54" spans="1:4" x14ac:dyDescent="0.35">
      <c r="A54" s="17">
        <f t="shared" si="2"/>
        <v>2024</v>
      </c>
      <c r="B54" s="17">
        <v>11</v>
      </c>
      <c r="C54" s="18" t="str">
        <f t="shared" si="0"/>
        <v>202411</v>
      </c>
      <c r="D54" s="36">
        <v>643</v>
      </c>
    </row>
    <row r="55" spans="1:4" x14ac:dyDescent="0.35">
      <c r="A55" s="17">
        <f t="shared" si="2"/>
        <v>2024</v>
      </c>
      <c r="B55" s="17">
        <v>12</v>
      </c>
      <c r="C55" s="18" t="str">
        <f t="shared" si="0"/>
        <v>202412</v>
      </c>
      <c r="D55" s="36">
        <v>720</v>
      </c>
    </row>
    <row r="56" spans="1:4" x14ac:dyDescent="0.35">
      <c r="A56" s="9">
        <f t="shared" si="2"/>
        <v>2025</v>
      </c>
      <c r="B56" s="9">
        <v>1</v>
      </c>
      <c r="C56" s="10" t="str">
        <f t="shared" si="0"/>
        <v>202501</v>
      </c>
      <c r="D56" s="36">
        <v>730</v>
      </c>
    </row>
    <row r="57" spans="1:4" x14ac:dyDescent="0.35">
      <c r="A57" s="9">
        <f t="shared" si="2"/>
        <v>2025</v>
      </c>
      <c r="B57" s="9">
        <v>2</v>
      </c>
      <c r="C57" s="10" t="str">
        <f t="shared" si="0"/>
        <v>202502</v>
      </c>
      <c r="D57" s="36">
        <v>687</v>
      </c>
    </row>
    <row r="58" spans="1:4" x14ac:dyDescent="0.35">
      <c r="A58" s="9">
        <f t="shared" si="2"/>
        <v>2025</v>
      </c>
      <c r="B58" s="9">
        <v>3</v>
      </c>
      <c r="C58" s="10" t="str">
        <f t="shared" si="0"/>
        <v>202503</v>
      </c>
      <c r="D58" s="36">
        <v>664</v>
      </c>
    </row>
    <row r="59" spans="1:4" x14ac:dyDescent="0.35">
      <c r="A59" s="9">
        <f t="shared" si="2"/>
        <v>2025</v>
      </c>
      <c r="B59" s="9">
        <v>4</v>
      </c>
      <c r="C59" s="10" t="str">
        <f t="shared" si="0"/>
        <v>202504</v>
      </c>
      <c r="D59" s="36">
        <v>573</v>
      </c>
    </row>
    <row r="60" spans="1:4" x14ac:dyDescent="0.35">
      <c r="A60" s="9">
        <f t="shared" si="2"/>
        <v>2025</v>
      </c>
      <c r="B60" s="9">
        <v>5</v>
      </c>
      <c r="C60" s="10" t="str">
        <f t="shared" si="0"/>
        <v>202505</v>
      </c>
      <c r="D60" s="36">
        <v>542</v>
      </c>
    </row>
    <row r="61" spans="1:4" x14ac:dyDescent="0.35">
      <c r="A61" s="9">
        <f t="shared" si="2"/>
        <v>2025</v>
      </c>
      <c r="B61" s="9">
        <v>6</v>
      </c>
      <c r="C61" s="10" t="str">
        <f t="shared" si="0"/>
        <v>202506</v>
      </c>
      <c r="D61" s="36">
        <v>626</v>
      </c>
    </row>
    <row r="62" spans="1:4" x14ac:dyDescent="0.35">
      <c r="A62" s="9">
        <f t="shared" si="2"/>
        <v>2025</v>
      </c>
      <c r="B62" s="9">
        <v>7</v>
      </c>
      <c r="C62" s="10" t="str">
        <f t="shared" si="0"/>
        <v>202507</v>
      </c>
      <c r="D62" s="36">
        <v>762</v>
      </c>
    </row>
    <row r="63" spans="1:4" x14ac:dyDescent="0.35">
      <c r="A63" s="9">
        <f t="shared" si="2"/>
        <v>2025</v>
      </c>
      <c r="B63" s="9">
        <v>8</v>
      </c>
      <c r="C63" s="10" t="str">
        <f t="shared" si="0"/>
        <v>202508</v>
      </c>
      <c r="D63" s="36">
        <v>752</v>
      </c>
    </row>
    <row r="64" spans="1:4" x14ac:dyDescent="0.35">
      <c r="A64" s="9">
        <f t="shared" si="2"/>
        <v>2025</v>
      </c>
      <c r="B64" s="9">
        <v>9</v>
      </c>
      <c r="C64" s="10" t="str">
        <f t="shared" si="0"/>
        <v>202509</v>
      </c>
      <c r="D64" s="36">
        <v>753</v>
      </c>
    </row>
    <row r="65" spans="1:4" x14ac:dyDescent="0.35">
      <c r="A65" s="9">
        <f t="shared" si="2"/>
        <v>2025</v>
      </c>
      <c r="B65" s="9">
        <v>10</v>
      </c>
      <c r="C65" s="10" t="str">
        <f t="shared" si="0"/>
        <v>202510</v>
      </c>
      <c r="D65" s="36">
        <v>683</v>
      </c>
    </row>
    <row r="66" spans="1:4" x14ac:dyDescent="0.35">
      <c r="A66" s="9">
        <f t="shared" si="2"/>
        <v>2025</v>
      </c>
      <c r="B66" s="9">
        <v>11</v>
      </c>
      <c r="C66" s="10" t="str">
        <f t="shared" si="0"/>
        <v>202511</v>
      </c>
      <c r="D66" s="36">
        <v>644</v>
      </c>
    </row>
    <row r="67" spans="1:4" x14ac:dyDescent="0.35">
      <c r="A67" s="9">
        <f t="shared" si="2"/>
        <v>2025</v>
      </c>
      <c r="B67" s="9">
        <v>12</v>
      </c>
      <c r="C67" s="10" t="str">
        <f t="shared" si="0"/>
        <v>202512</v>
      </c>
      <c r="D67" s="36">
        <v>686</v>
      </c>
    </row>
    <row r="68" spans="1:4" x14ac:dyDescent="0.35">
      <c r="A68" s="17">
        <f t="shared" si="2"/>
        <v>2026</v>
      </c>
      <c r="B68" s="17">
        <v>1</v>
      </c>
      <c r="C68" s="18" t="str">
        <f t="shared" si="0"/>
        <v>202601</v>
      </c>
      <c r="D68" s="36">
        <v>716</v>
      </c>
    </row>
    <row r="69" spans="1:4" x14ac:dyDescent="0.35">
      <c r="A69" s="17">
        <f t="shared" si="2"/>
        <v>2026</v>
      </c>
      <c r="B69" s="17">
        <v>2</v>
      </c>
      <c r="C69" s="18" t="str">
        <f t="shared" si="0"/>
        <v>202602</v>
      </c>
      <c r="D69" s="36">
        <v>671</v>
      </c>
    </row>
    <row r="70" spans="1:4" x14ac:dyDescent="0.35">
      <c r="A70" s="17">
        <f t="shared" si="2"/>
        <v>2026</v>
      </c>
      <c r="B70" s="17">
        <v>3</v>
      </c>
      <c r="C70" s="18" t="str">
        <f t="shared" si="0"/>
        <v>202603</v>
      </c>
      <c r="D70" s="36">
        <v>665</v>
      </c>
    </row>
    <row r="71" spans="1:4" x14ac:dyDescent="0.35">
      <c r="A71" s="17">
        <f t="shared" si="2"/>
        <v>2026</v>
      </c>
      <c r="B71" s="17">
        <v>4</v>
      </c>
      <c r="C71" s="18" t="str">
        <f t="shared" si="0"/>
        <v>202604</v>
      </c>
      <c r="D71" s="36">
        <v>551</v>
      </c>
    </row>
    <row r="72" spans="1:4" x14ac:dyDescent="0.35">
      <c r="A72" s="17">
        <f t="shared" si="2"/>
        <v>2026</v>
      </c>
      <c r="B72" s="17">
        <v>5</v>
      </c>
      <c r="C72" s="18" t="str">
        <f t="shared" ref="C72:C91" si="3">CONCATENATE(A72,IF(B72&lt;10,0,""),B72)</f>
        <v>202605</v>
      </c>
      <c r="D72" s="36">
        <v>531</v>
      </c>
    </row>
    <row r="73" spans="1:4" x14ac:dyDescent="0.35">
      <c r="A73" s="17">
        <f t="shared" si="2"/>
        <v>2026</v>
      </c>
      <c r="B73" s="17">
        <v>6</v>
      </c>
      <c r="C73" s="18" t="str">
        <f t="shared" si="3"/>
        <v>202606</v>
      </c>
      <c r="D73" s="36">
        <v>618</v>
      </c>
    </row>
    <row r="74" spans="1:4" x14ac:dyDescent="0.35">
      <c r="A74" s="17">
        <f t="shared" si="2"/>
        <v>2026</v>
      </c>
      <c r="B74" s="17">
        <v>7</v>
      </c>
      <c r="C74" s="18" t="str">
        <f t="shared" si="3"/>
        <v>202607</v>
      </c>
      <c r="D74" s="36">
        <v>756</v>
      </c>
    </row>
    <row r="75" spans="1:4" x14ac:dyDescent="0.35">
      <c r="A75" s="17">
        <f t="shared" si="2"/>
        <v>2026</v>
      </c>
      <c r="B75" s="17">
        <v>8</v>
      </c>
      <c r="C75" s="18" t="str">
        <f t="shared" si="3"/>
        <v>202608</v>
      </c>
      <c r="D75" s="36">
        <v>740</v>
      </c>
    </row>
    <row r="76" spans="1:4" x14ac:dyDescent="0.35">
      <c r="A76" s="17">
        <f t="shared" si="2"/>
        <v>2026</v>
      </c>
      <c r="B76" s="17">
        <v>9</v>
      </c>
      <c r="C76" s="18" t="str">
        <f t="shared" si="3"/>
        <v>202609</v>
      </c>
      <c r="D76" s="36">
        <v>745</v>
      </c>
    </row>
    <row r="77" spans="1:4" x14ac:dyDescent="0.35">
      <c r="A77" s="17">
        <f t="shared" si="2"/>
        <v>2026</v>
      </c>
      <c r="B77" s="17">
        <v>10</v>
      </c>
      <c r="C77" s="18" t="str">
        <f t="shared" si="3"/>
        <v>202610</v>
      </c>
      <c r="D77" s="36">
        <v>692</v>
      </c>
    </row>
    <row r="78" spans="1:4" x14ac:dyDescent="0.35">
      <c r="A78" s="17">
        <f t="shared" si="2"/>
        <v>2026</v>
      </c>
      <c r="B78" s="17">
        <v>11</v>
      </c>
      <c r="C78" s="18" t="str">
        <f t="shared" si="3"/>
        <v>202611</v>
      </c>
      <c r="D78" s="36">
        <v>629</v>
      </c>
    </row>
    <row r="79" spans="1:4" x14ac:dyDescent="0.35">
      <c r="A79" s="17">
        <f t="shared" si="2"/>
        <v>2026</v>
      </c>
      <c r="B79" s="17">
        <v>12</v>
      </c>
      <c r="C79" s="18" t="str">
        <f t="shared" si="3"/>
        <v>202612</v>
      </c>
      <c r="D79" s="36">
        <v>691</v>
      </c>
    </row>
    <row r="80" spans="1:4" x14ac:dyDescent="0.35">
      <c r="A80" s="9">
        <f t="shared" si="2"/>
        <v>2027</v>
      </c>
      <c r="B80" s="9">
        <v>1</v>
      </c>
      <c r="C80" s="10" t="str">
        <f t="shared" si="3"/>
        <v>202701</v>
      </c>
      <c r="D80" s="36">
        <v>691</v>
      </c>
    </row>
    <row r="81" spans="1:4" x14ac:dyDescent="0.35">
      <c r="A81" s="9">
        <f t="shared" si="2"/>
        <v>2027</v>
      </c>
      <c r="B81" s="9">
        <v>2</v>
      </c>
      <c r="C81" s="10" t="str">
        <f t="shared" si="3"/>
        <v>202702</v>
      </c>
      <c r="D81" s="36">
        <v>674</v>
      </c>
    </row>
    <row r="82" spans="1:4" x14ac:dyDescent="0.35">
      <c r="A82" s="9">
        <f t="shared" si="2"/>
        <v>2027</v>
      </c>
      <c r="B82" s="9">
        <v>3</v>
      </c>
      <c r="C82" s="10" t="str">
        <f t="shared" si="3"/>
        <v>202703</v>
      </c>
      <c r="D82" s="36">
        <v>643</v>
      </c>
    </row>
    <row r="83" spans="1:4" x14ac:dyDescent="0.35">
      <c r="A83" s="9">
        <f t="shared" si="2"/>
        <v>2027</v>
      </c>
      <c r="B83" s="9">
        <v>4</v>
      </c>
      <c r="C83" s="10" t="str">
        <f t="shared" si="3"/>
        <v>202704</v>
      </c>
      <c r="D83" s="36">
        <v>538</v>
      </c>
    </row>
    <row r="84" spans="1:4" x14ac:dyDescent="0.35">
      <c r="A84" s="9">
        <f t="shared" si="2"/>
        <v>2027</v>
      </c>
      <c r="B84" s="9">
        <v>5</v>
      </c>
      <c r="C84" s="10" t="str">
        <f t="shared" si="3"/>
        <v>202705</v>
      </c>
      <c r="D84" s="36">
        <v>514</v>
      </c>
    </row>
    <row r="85" spans="1:4" x14ac:dyDescent="0.35">
      <c r="A85" s="9">
        <f t="shared" ref="A85:A91" si="4">+A73+1</f>
        <v>2027</v>
      </c>
      <c r="B85" s="9">
        <v>6</v>
      </c>
      <c r="C85" s="10" t="str">
        <f t="shared" si="3"/>
        <v>202706</v>
      </c>
      <c r="D85" s="36">
        <v>613</v>
      </c>
    </row>
    <row r="86" spans="1:4" x14ac:dyDescent="0.35">
      <c r="A86" s="9">
        <f t="shared" si="4"/>
        <v>2027</v>
      </c>
      <c r="B86" s="9">
        <v>7</v>
      </c>
      <c r="C86" s="10" t="str">
        <f t="shared" si="3"/>
        <v>202707</v>
      </c>
      <c r="D86" s="36">
        <v>739</v>
      </c>
    </row>
    <row r="87" spans="1:4" x14ac:dyDescent="0.35">
      <c r="A87" s="9">
        <f t="shared" si="4"/>
        <v>2027</v>
      </c>
      <c r="B87" s="9">
        <v>8</v>
      </c>
      <c r="C87" s="10" t="str">
        <f t="shared" si="3"/>
        <v>202708</v>
      </c>
      <c r="D87" s="36">
        <v>733</v>
      </c>
    </row>
    <row r="88" spans="1:4" x14ac:dyDescent="0.35">
      <c r="A88" s="9">
        <f t="shared" si="4"/>
        <v>2027</v>
      </c>
      <c r="B88" s="9">
        <v>9</v>
      </c>
      <c r="C88" s="10" t="str">
        <f t="shared" si="3"/>
        <v>202709</v>
      </c>
      <c r="D88" s="36">
        <v>736</v>
      </c>
    </row>
    <row r="89" spans="1:4" x14ac:dyDescent="0.35">
      <c r="A89" s="9">
        <f t="shared" si="4"/>
        <v>2027</v>
      </c>
      <c r="B89" s="9">
        <v>10</v>
      </c>
      <c r="C89" s="10" t="str">
        <f t="shared" si="3"/>
        <v>202710</v>
      </c>
      <c r="D89" s="36">
        <v>683</v>
      </c>
    </row>
    <row r="90" spans="1:4" x14ac:dyDescent="0.35">
      <c r="A90" s="9">
        <f t="shared" si="4"/>
        <v>2027</v>
      </c>
      <c r="B90" s="9">
        <v>11</v>
      </c>
      <c r="C90" s="10" t="str">
        <f t="shared" si="3"/>
        <v>202711</v>
      </c>
      <c r="D90" s="36">
        <v>621</v>
      </c>
    </row>
    <row r="91" spans="1:4" x14ac:dyDescent="0.35">
      <c r="A91" s="9">
        <f t="shared" si="4"/>
        <v>2027</v>
      </c>
      <c r="B91" s="9">
        <v>12</v>
      </c>
      <c r="C91" s="10" t="str">
        <f t="shared" si="3"/>
        <v>202712</v>
      </c>
      <c r="D91" s="36">
        <v>680</v>
      </c>
    </row>
    <row r="95" spans="1:4" x14ac:dyDescent="0.35">
      <c r="A95" s="17">
        <f>A8</f>
        <v>2021</v>
      </c>
      <c r="D95" s="36">
        <f>SUMIF($A$8:$A$91,$A95,$D$8:$D$91)</f>
        <v>6455</v>
      </c>
    </row>
    <row r="96" spans="1:4" x14ac:dyDescent="0.35">
      <c r="A96" s="17">
        <f>+A95+1</f>
        <v>2022</v>
      </c>
      <c r="D96" s="36">
        <f t="shared" ref="D96:D101" si="5">SUMIF($A$8:$A$91,$A96,$D$8:$D$91)</f>
        <v>8555</v>
      </c>
    </row>
    <row r="97" spans="1:4" x14ac:dyDescent="0.35">
      <c r="A97" s="17">
        <f t="shared" ref="A97:A101" si="6">+A96+1</f>
        <v>2023</v>
      </c>
      <c r="D97" s="36">
        <f t="shared" si="5"/>
        <v>8416</v>
      </c>
    </row>
    <row r="98" spans="1:4" x14ac:dyDescent="0.35">
      <c r="A98" s="17">
        <f t="shared" si="6"/>
        <v>2024</v>
      </c>
      <c r="D98" s="36">
        <f t="shared" si="5"/>
        <v>8277</v>
      </c>
    </row>
    <row r="99" spans="1:4" x14ac:dyDescent="0.35">
      <c r="A99" s="17">
        <f t="shared" si="6"/>
        <v>2025</v>
      </c>
      <c r="D99" s="36">
        <f t="shared" si="5"/>
        <v>8102</v>
      </c>
    </row>
    <row r="100" spans="1:4" x14ac:dyDescent="0.35">
      <c r="A100" s="17">
        <f t="shared" si="6"/>
        <v>2026</v>
      </c>
      <c r="D100" s="36">
        <f t="shared" si="5"/>
        <v>8005</v>
      </c>
    </row>
    <row r="101" spans="1:4" x14ac:dyDescent="0.35">
      <c r="A101" s="17">
        <f t="shared" si="6"/>
        <v>2027</v>
      </c>
      <c r="D101" s="36">
        <f t="shared" si="5"/>
        <v>7865</v>
      </c>
    </row>
    <row r="102" spans="1:4" x14ac:dyDescent="0.35">
      <c r="D102" s="36"/>
    </row>
    <row r="103" spans="1:4" x14ac:dyDescent="0.35">
      <c r="A103" s="82" t="s">
        <v>112</v>
      </c>
    </row>
    <row r="104" spans="1:4" x14ac:dyDescent="0.35">
      <c r="A104" s="17">
        <f>A95</f>
        <v>2021</v>
      </c>
      <c r="D104" s="83">
        <v>0</v>
      </c>
    </row>
    <row r="105" spans="1:4" x14ac:dyDescent="0.35">
      <c r="A105" s="17">
        <f t="shared" ref="A105:A110" si="7">A96</f>
        <v>2022</v>
      </c>
      <c r="D105" s="83">
        <v>0</v>
      </c>
    </row>
    <row r="106" spans="1:4" x14ac:dyDescent="0.35">
      <c r="A106" s="17">
        <f t="shared" si="7"/>
        <v>2023</v>
      </c>
      <c r="D106" s="83">
        <v>0</v>
      </c>
    </row>
    <row r="107" spans="1:4" x14ac:dyDescent="0.35">
      <c r="A107" s="17">
        <f t="shared" si="7"/>
        <v>2024</v>
      </c>
      <c r="D107" s="83">
        <v>0</v>
      </c>
    </row>
    <row r="108" spans="1:4" x14ac:dyDescent="0.35">
      <c r="A108" s="17">
        <f t="shared" si="7"/>
        <v>2025</v>
      </c>
      <c r="D108" s="83">
        <v>0</v>
      </c>
    </row>
    <row r="109" spans="1:4" x14ac:dyDescent="0.35">
      <c r="A109" s="17">
        <f t="shared" si="7"/>
        <v>2026</v>
      </c>
      <c r="D109" s="83">
        <v>0</v>
      </c>
    </row>
    <row r="110" spans="1:4" x14ac:dyDescent="0.35">
      <c r="A110" s="17">
        <f t="shared" si="7"/>
        <v>2027</v>
      </c>
      <c r="D110" s="83">
        <v>0</v>
      </c>
    </row>
  </sheetData>
  <conditionalFormatting sqref="D104:D110">
    <cfRule type="cellIs" dxfId="1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52CB-5FAE-4659-9979-0926C2646B97}">
  <sheetPr>
    <pageSetUpPr fitToPage="1"/>
  </sheetPr>
  <dimension ref="A1:X101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F16" sqref="F16"/>
    </sheetView>
  </sheetViews>
  <sheetFormatPr defaultRowHeight="14.5" x14ac:dyDescent="0.35"/>
  <cols>
    <col min="7" max="7" width="9.1796875" customWidth="1"/>
    <col min="10" max="10" width="9.1796875" customWidth="1"/>
    <col min="14" max="14" width="9.1796875" customWidth="1"/>
    <col min="18" max="18" width="9.1796875" customWidth="1"/>
  </cols>
  <sheetData>
    <row r="1" spans="1:24" x14ac:dyDescent="0.35">
      <c r="A1" s="1" t="s">
        <v>0</v>
      </c>
    </row>
    <row r="2" spans="1:24" x14ac:dyDescent="0.35">
      <c r="A2" s="2" t="s">
        <v>113</v>
      </c>
      <c r="C2" s="2"/>
    </row>
    <row r="3" spans="1:24" x14ac:dyDescent="0.35">
      <c r="A3" s="2" t="s">
        <v>1</v>
      </c>
      <c r="C3" s="2"/>
    </row>
    <row r="4" spans="1:24" x14ac:dyDescent="0.35">
      <c r="B4" s="2"/>
      <c r="C4" s="3"/>
    </row>
    <row r="5" spans="1:24" x14ac:dyDescent="0.35">
      <c r="C5" s="4"/>
      <c r="E5" s="93" t="s">
        <v>3</v>
      </c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5"/>
    </row>
    <row r="6" spans="1:24" x14ac:dyDescent="0.35">
      <c r="C6" s="5" t="s">
        <v>9</v>
      </c>
      <c r="E6" s="99" t="s">
        <v>10</v>
      </c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1"/>
    </row>
    <row r="7" spans="1:24" s="7" customFormat="1" x14ac:dyDescent="0.35">
      <c r="A7" s="6" t="s">
        <v>15</v>
      </c>
      <c r="B7" s="6" t="s">
        <v>9</v>
      </c>
      <c r="C7" s="6" t="s">
        <v>16</v>
      </c>
      <c r="E7" s="6" t="s">
        <v>17</v>
      </c>
      <c r="F7" s="6" t="s">
        <v>18</v>
      </c>
      <c r="G7" s="6" t="s">
        <v>19</v>
      </c>
      <c r="H7" s="6" t="s">
        <v>20</v>
      </c>
      <c r="I7" s="6" t="s">
        <v>21</v>
      </c>
      <c r="J7" s="6" t="s">
        <v>22</v>
      </c>
      <c r="K7" s="6" t="s">
        <v>23</v>
      </c>
      <c r="L7" s="6" t="s">
        <v>36</v>
      </c>
      <c r="M7" s="6" t="s">
        <v>24</v>
      </c>
      <c r="N7" s="6" t="s">
        <v>25</v>
      </c>
      <c r="O7" s="6" t="s">
        <v>26</v>
      </c>
      <c r="P7" s="6" t="s">
        <v>37</v>
      </c>
      <c r="Q7" s="6" t="s">
        <v>27</v>
      </c>
      <c r="R7" s="6" t="s">
        <v>28</v>
      </c>
      <c r="S7" s="6" t="s">
        <v>29</v>
      </c>
      <c r="T7" s="6" t="s">
        <v>38</v>
      </c>
      <c r="U7" s="6" t="s">
        <v>30</v>
      </c>
      <c r="V7" s="6" t="s">
        <v>31</v>
      </c>
      <c r="W7" s="6" t="s">
        <v>32</v>
      </c>
      <c r="X7" s="8" t="s">
        <v>33</v>
      </c>
    </row>
    <row r="8" spans="1:24" x14ac:dyDescent="0.35">
      <c r="A8" s="9">
        <v>2021</v>
      </c>
      <c r="B8" s="9">
        <v>1</v>
      </c>
      <c r="C8" s="10" t="str">
        <f t="shared" ref="C8:C71" si="0">CONCATENATE(A8,IF(B8&lt;10,0,""),B8)</f>
        <v>202101</v>
      </c>
      <c r="D8" s="11"/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f>E8+F8+G8+H8+J8+K8+M8+O8+Q8+S8+U8+W8+L8+P8+T8</f>
        <v>0</v>
      </c>
    </row>
    <row r="9" spans="1:24" x14ac:dyDescent="0.35">
      <c r="A9" s="9">
        <v>2021</v>
      </c>
      <c r="B9" s="9">
        <v>2</v>
      </c>
      <c r="C9" s="10" t="str">
        <f t="shared" si="0"/>
        <v>202102</v>
      </c>
      <c r="D9" s="11"/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f t="shared" ref="X9:X72" si="1">E9+F9+G9+H9+J9+K9+M9+O9+Q9+S9+U9+W9+L9+P9+T9</f>
        <v>0</v>
      </c>
    </row>
    <row r="10" spans="1:24" x14ac:dyDescent="0.35">
      <c r="A10" s="9">
        <v>2021</v>
      </c>
      <c r="B10" s="9">
        <v>3</v>
      </c>
      <c r="C10" s="10" t="str">
        <f t="shared" si="0"/>
        <v>202103</v>
      </c>
      <c r="D10" s="11"/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f t="shared" si="1"/>
        <v>0</v>
      </c>
    </row>
    <row r="11" spans="1:24" x14ac:dyDescent="0.35">
      <c r="A11" s="9">
        <v>2021</v>
      </c>
      <c r="B11" s="9">
        <v>4</v>
      </c>
      <c r="C11" s="10" t="str">
        <f t="shared" si="0"/>
        <v>202104</v>
      </c>
      <c r="D11" s="11"/>
      <c r="E11" s="12">
        <v>671</v>
      </c>
      <c r="F11" s="12">
        <v>147</v>
      </c>
      <c r="G11" s="12">
        <v>0</v>
      </c>
      <c r="H11" s="12">
        <v>0</v>
      </c>
      <c r="I11" s="12">
        <v>0</v>
      </c>
      <c r="J11" s="12">
        <v>1</v>
      </c>
      <c r="K11" s="12">
        <v>23</v>
      </c>
      <c r="L11" s="12">
        <v>0</v>
      </c>
      <c r="M11" s="12">
        <v>5</v>
      </c>
      <c r="N11" s="12">
        <v>28</v>
      </c>
      <c r="O11" s="12">
        <v>489</v>
      </c>
      <c r="P11" s="12">
        <v>50</v>
      </c>
      <c r="Q11" s="12">
        <v>46</v>
      </c>
      <c r="R11" s="12">
        <v>585</v>
      </c>
      <c r="S11" s="12">
        <v>5</v>
      </c>
      <c r="T11" s="12">
        <v>3</v>
      </c>
      <c r="U11" s="12">
        <v>2</v>
      </c>
      <c r="V11" s="12">
        <v>10</v>
      </c>
      <c r="W11" s="12">
        <v>3</v>
      </c>
      <c r="X11" s="12">
        <f>E11+F11+G11+H11+J11+K11+M11+O11+Q11+S11+U11+W11+L11+P11+T11</f>
        <v>1445</v>
      </c>
    </row>
    <row r="12" spans="1:24" x14ac:dyDescent="0.35">
      <c r="A12" s="9">
        <v>2021</v>
      </c>
      <c r="B12" s="9">
        <v>5</v>
      </c>
      <c r="C12" s="10" t="str">
        <f t="shared" si="0"/>
        <v>202105</v>
      </c>
      <c r="D12" s="11"/>
      <c r="E12" s="12">
        <v>673</v>
      </c>
      <c r="F12" s="12">
        <v>133</v>
      </c>
      <c r="G12" s="12">
        <v>0</v>
      </c>
      <c r="H12" s="12">
        <v>0</v>
      </c>
      <c r="I12" s="12">
        <v>0</v>
      </c>
      <c r="J12" s="12">
        <v>1</v>
      </c>
      <c r="K12" s="12">
        <v>30</v>
      </c>
      <c r="L12" s="12">
        <v>0</v>
      </c>
      <c r="M12" s="12">
        <v>4</v>
      </c>
      <c r="N12" s="12">
        <v>34</v>
      </c>
      <c r="O12" s="12">
        <v>522</v>
      </c>
      <c r="P12" s="12">
        <v>44</v>
      </c>
      <c r="Q12" s="12">
        <v>51</v>
      </c>
      <c r="R12" s="12">
        <v>617</v>
      </c>
      <c r="S12" s="12">
        <v>1</v>
      </c>
      <c r="T12" s="12">
        <v>3</v>
      </c>
      <c r="U12" s="12">
        <v>1</v>
      </c>
      <c r="V12" s="12">
        <v>5</v>
      </c>
      <c r="W12" s="12">
        <v>3</v>
      </c>
      <c r="X12" s="12">
        <f t="shared" si="1"/>
        <v>1466</v>
      </c>
    </row>
    <row r="13" spans="1:24" x14ac:dyDescent="0.35">
      <c r="A13" s="9">
        <v>2021</v>
      </c>
      <c r="B13" s="9">
        <v>6</v>
      </c>
      <c r="C13" s="10" t="str">
        <f t="shared" si="0"/>
        <v>202106</v>
      </c>
      <c r="D13" s="11"/>
      <c r="E13" s="12">
        <v>893</v>
      </c>
      <c r="F13" s="12">
        <v>146</v>
      </c>
      <c r="G13" s="12">
        <v>0</v>
      </c>
      <c r="H13" s="12">
        <v>0</v>
      </c>
      <c r="I13" s="12">
        <v>0</v>
      </c>
      <c r="J13" s="12">
        <v>1</v>
      </c>
      <c r="K13" s="12">
        <v>44</v>
      </c>
      <c r="L13" s="12">
        <v>0</v>
      </c>
      <c r="M13" s="12">
        <v>10</v>
      </c>
      <c r="N13" s="12">
        <v>54</v>
      </c>
      <c r="O13" s="12">
        <v>604</v>
      </c>
      <c r="P13" s="12">
        <v>55</v>
      </c>
      <c r="Q13" s="12">
        <v>70</v>
      </c>
      <c r="R13" s="12">
        <v>729</v>
      </c>
      <c r="S13" s="12">
        <v>2</v>
      </c>
      <c r="T13" s="12">
        <v>0</v>
      </c>
      <c r="U13" s="12">
        <v>1</v>
      </c>
      <c r="V13" s="12">
        <v>3</v>
      </c>
      <c r="W13" s="12">
        <v>5</v>
      </c>
      <c r="X13" s="12">
        <f t="shared" si="1"/>
        <v>1831</v>
      </c>
    </row>
    <row r="14" spans="1:24" x14ac:dyDescent="0.35">
      <c r="A14" s="9">
        <v>2021</v>
      </c>
      <c r="B14" s="9">
        <v>7</v>
      </c>
      <c r="C14" s="10" t="str">
        <f t="shared" si="0"/>
        <v>202107</v>
      </c>
      <c r="D14" s="11"/>
      <c r="E14" s="12">
        <v>1332</v>
      </c>
      <c r="F14" s="12">
        <v>153</v>
      </c>
      <c r="G14" s="12">
        <v>0</v>
      </c>
      <c r="H14" s="12">
        <v>0</v>
      </c>
      <c r="I14" s="12">
        <v>0</v>
      </c>
      <c r="J14" s="12">
        <v>1</v>
      </c>
      <c r="K14" s="12">
        <v>67</v>
      </c>
      <c r="L14" s="12">
        <v>1</v>
      </c>
      <c r="M14" s="12">
        <v>7</v>
      </c>
      <c r="N14" s="12">
        <v>75</v>
      </c>
      <c r="O14" s="12">
        <v>601</v>
      </c>
      <c r="P14" s="12">
        <v>65</v>
      </c>
      <c r="Q14" s="12">
        <v>75</v>
      </c>
      <c r="R14" s="12">
        <v>741</v>
      </c>
      <c r="S14" s="12">
        <v>0</v>
      </c>
      <c r="T14" s="12">
        <v>2</v>
      </c>
      <c r="U14" s="12">
        <v>0</v>
      </c>
      <c r="V14" s="12">
        <v>2</v>
      </c>
      <c r="W14" s="12">
        <v>3</v>
      </c>
      <c r="X14" s="12">
        <f t="shared" si="1"/>
        <v>2307</v>
      </c>
    </row>
    <row r="15" spans="1:24" x14ac:dyDescent="0.35">
      <c r="A15" s="9">
        <v>2021</v>
      </c>
      <c r="B15" s="9">
        <v>8</v>
      </c>
      <c r="C15" s="10" t="str">
        <f t="shared" si="0"/>
        <v>202108</v>
      </c>
      <c r="D15" s="11"/>
      <c r="E15" s="12">
        <v>1399</v>
      </c>
      <c r="F15" s="12">
        <v>163</v>
      </c>
      <c r="G15" s="12">
        <v>0</v>
      </c>
      <c r="H15" s="12">
        <v>0</v>
      </c>
      <c r="I15" s="12">
        <v>0</v>
      </c>
      <c r="J15" s="12">
        <v>0</v>
      </c>
      <c r="K15" s="12">
        <v>77</v>
      </c>
      <c r="L15" s="12">
        <v>2</v>
      </c>
      <c r="M15" s="12">
        <v>11</v>
      </c>
      <c r="N15" s="12">
        <v>90</v>
      </c>
      <c r="O15" s="12">
        <v>631</v>
      </c>
      <c r="P15" s="12">
        <v>62</v>
      </c>
      <c r="Q15" s="12">
        <v>75</v>
      </c>
      <c r="R15" s="12">
        <v>768</v>
      </c>
      <c r="S15" s="12">
        <v>0</v>
      </c>
      <c r="T15" s="12">
        <v>2</v>
      </c>
      <c r="U15" s="12">
        <v>0</v>
      </c>
      <c r="V15" s="12">
        <v>2</v>
      </c>
      <c r="W15" s="12">
        <v>4</v>
      </c>
      <c r="X15" s="12">
        <f t="shared" si="1"/>
        <v>2426</v>
      </c>
    </row>
    <row r="16" spans="1:24" x14ac:dyDescent="0.35">
      <c r="A16" s="9">
        <v>2021</v>
      </c>
      <c r="B16" s="9">
        <v>9</v>
      </c>
      <c r="C16" s="10" t="str">
        <f t="shared" si="0"/>
        <v>202109</v>
      </c>
      <c r="D16" s="11"/>
      <c r="E16" s="12">
        <v>1219</v>
      </c>
      <c r="F16" s="12">
        <v>153</v>
      </c>
      <c r="G16" s="12">
        <v>0</v>
      </c>
      <c r="H16" s="12">
        <v>0</v>
      </c>
      <c r="I16" s="12">
        <v>0</v>
      </c>
      <c r="J16" s="12">
        <v>1</v>
      </c>
      <c r="K16" s="12">
        <v>68</v>
      </c>
      <c r="L16" s="12">
        <v>1</v>
      </c>
      <c r="M16" s="12">
        <v>10</v>
      </c>
      <c r="N16" s="12">
        <v>79</v>
      </c>
      <c r="O16" s="12">
        <v>624</v>
      </c>
      <c r="P16" s="12">
        <v>61</v>
      </c>
      <c r="Q16" s="12">
        <v>74</v>
      </c>
      <c r="R16" s="12">
        <v>759</v>
      </c>
      <c r="S16" s="12">
        <v>0</v>
      </c>
      <c r="T16" s="12">
        <v>0</v>
      </c>
      <c r="U16" s="12">
        <v>0</v>
      </c>
      <c r="V16" s="12">
        <v>0</v>
      </c>
      <c r="W16" s="12">
        <v>4</v>
      </c>
      <c r="X16" s="12">
        <f t="shared" si="1"/>
        <v>2215</v>
      </c>
    </row>
    <row r="17" spans="1:24" x14ac:dyDescent="0.35">
      <c r="A17" s="9">
        <v>2021</v>
      </c>
      <c r="B17" s="9">
        <v>10</v>
      </c>
      <c r="C17" s="10" t="str">
        <f t="shared" si="0"/>
        <v>202110</v>
      </c>
      <c r="D17" s="11"/>
      <c r="E17" s="12">
        <v>862</v>
      </c>
      <c r="F17" s="12">
        <v>138</v>
      </c>
      <c r="G17" s="12">
        <v>0</v>
      </c>
      <c r="H17" s="12">
        <v>0</v>
      </c>
      <c r="I17" s="12">
        <v>0</v>
      </c>
      <c r="J17" s="12">
        <v>1</v>
      </c>
      <c r="K17" s="12">
        <v>50</v>
      </c>
      <c r="L17" s="12">
        <v>0</v>
      </c>
      <c r="M17" s="12">
        <v>7</v>
      </c>
      <c r="N17" s="12">
        <v>57</v>
      </c>
      <c r="O17" s="12">
        <v>639</v>
      </c>
      <c r="P17" s="12">
        <v>54</v>
      </c>
      <c r="Q17" s="12">
        <v>72</v>
      </c>
      <c r="R17" s="12">
        <v>764</v>
      </c>
      <c r="S17" s="12">
        <v>1</v>
      </c>
      <c r="T17" s="12">
        <v>0</v>
      </c>
      <c r="U17" s="12">
        <v>0</v>
      </c>
      <c r="V17" s="12">
        <v>1</v>
      </c>
      <c r="W17" s="12">
        <v>4</v>
      </c>
      <c r="X17" s="12">
        <f t="shared" si="1"/>
        <v>1828</v>
      </c>
    </row>
    <row r="18" spans="1:24" x14ac:dyDescent="0.35">
      <c r="A18" s="9">
        <v>2021</v>
      </c>
      <c r="B18" s="9">
        <v>11</v>
      </c>
      <c r="C18" s="10" t="str">
        <f t="shared" si="0"/>
        <v>202111</v>
      </c>
      <c r="D18" s="11"/>
      <c r="E18" s="12">
        <v>760</v>
      </c>
      <c r="F18" s="12">
        <v>138</v>
      </c>
      <c r="G18" s="12">
        <v>0</v>
      </c>
      <c r="H18" s="12">
        <v>0</v>
      </c>
      <c r="I18" s="12">
        <v>0</v>
      </c>
      <c r="J18" s="12">
        <v>1</v>
      </c>
      <c r="K18" s="12">
        <v>34</v>
      </c>
      <c r="L18" s="12">
        <v>0</v>
      </c>
      <c r="M18" s="12">
        <v>2</v>
      </c>
      <c r="N18" s="12">
        <v>36</v>
      </c>
      <c r="O18" s="12">
        <v>608</v>
      </c>
      <c r="P18" s="12">
        <v>40</v>
      </c>
      <c r="Q18" s="12">
        <v>71</v>
      </c>
      <c r="R18" s="12">
        <v>718</v>
      </c>
      <c r="S18" s="12">
        <v>0</v>
      </c>
      <c r="T18" s="12">
        <v>2</v>
      </c>
      <c r="U18" s="12">
        <v>0</v>
      </c>
      <c r="V18" s="12">
        <v>2</v>
      </c>
      <c r="W18" s="12">
        <v>4</v>
      </c>
      <c r="X18" s="12">
        <f t="shared" si="1"/>
        <v>1660</v>
      </c>
    </row>
    <row r="19" spans="1:24" x14ac:dyDescent="0.35">
      <c r="A19" s="9">
        <v>2021</v>
      </c>
      <c r="B19" s="9">
        <v>12</v>
      </c>
      <c r="C19" s="10" t="str">
        <f t="shared" si="0"/>
        <v>202112</v>
      </c>
      <c r="D19" s="11"/>
      <c r="E19" s="12">
        <v>858</v>
      </c>
      <c r="F19" s="12">
        <v>156</v>
      </c>
      <c r="G19" s="12">
        <v>0</v>
      </c>
      <c r="H19" s="12">
        <v>0</v>
      </c>
      <c r="I19" s="12">
        <v>0</v>
      </c>
      <c r="J19" s="12">
        <v>1</v>
      </c>
      <c r="K19" s="12">
        <v>32</v>
      </c>
      <c r="L19" s="12">
        <v>0</v>
      </c>
      <c r="M19" s="12">
        <v>7</v>
      </c>
      <c r="N19" s="12">
        <v>39</v>
      </c>
      <c r="O19" s="12">
        <v>588</v>
      </c>
      <c r="P19" s="12">
        <v>58</v>
      </c>
      <c r="Q19" s="12">
        <v>69</v>
      </c>
      <c r="R19" s="12">
        <v>714</v>
      </c>
      <c r="S19" s="12">
        <v>5</v>
      </c>
      <c r="T19" s="12">
        <v>6</v>
      </c>
      <c r="U19" s="12">
        <v>2</v>
      </c>
      <c r="V19" s="12">
        <v>13</v>
      </c>
      <c r="W19" s="12">
        <v>4</v>
      </c>
      <c r="X19" s="12">
        <f t="shared" si="1"/>
        <v>1786</v>
      </c>
    </row>
    <row r="20" spans="1:24" x14ac:dyDescent="0.35">
      <c r="A20" s="17">
        <v>2022</v>
      </c>
      <c r="B20" s="17">
        <v>1</v>
      </c>
      <c r="C20" s="18" t="str">
        <f t="shared" si="0"/>
        <v>202201</v>
      </c>
      <c r="E20" s="14">
        <v>893</v>
      </c>
      <c r="F20" s="14">
        <v>185</v>
      </c>
      <c r="G20" s="14">
        <v>0</v>
      </c>
      <c r="H20" s="14">
        <v>0</v>
      </c>
      <c r="I20" s="14">
        <v>0</v>
      </c>
      <c r="J20" s="14">
        <v>1</v>
      </c>
      <c r="K20" s="14">
        <v>36</v>
      </c>
      <c r="L20" s="14">
        <v>0</v>
      </c>
      <c r="M20" s="14">
        <v>6</v>
      </c>
      <c r="N20" s="14">
        <v>42</v>
      </c>
      <c r="O20" s="14">
        <v>602</v>
      </c>
      <c r="P20" s="14">
        <v>46</v>
      </c>
      <c r="Q20" s="14">
        <v>47</v>
      </c>
      <c r="R20" s="14">
        <v>694</v>
      </c>
      <c r="S20" s="14">
        <v>6</v>
      </c>
      <c r="T20" s="14">
        <v>8</v>
      </c>
      <c r="U20" s="14">
        <v>5</v>
      </c>
      <c r="V20" s="14">
        <v>19</v>
      </c>
      <c r="W20" s="14">
        <v>3</v>
      </c>
      <c r="X20" s="14">
        <f t="shared" si="1"/>
        <v>1838</v>
      </c>
    </row>
    <row r="21" spans="1:24" x14ac:dyDescent="0.35">
      <c r="A21" s="17">
        <v>2022</v>
      </c>
      <c r="B21" s="17">
        <v>2</v>
      </c>
      <c r="C21" s="18" t="str">
        <f t="shared" si="0"/>
        <v>202202</v>
      </c>
      <c r="E21" s="14">
        <v>842</v>
      </c>
      <c r="F21" s="14">
        <v>195</v>
      </c>
      <c r="G21" s="14">
        <v>0</v>
      </c>
      <c r="H21" s="14">
        <v>0</v>
      </c>
      <c r="I21" s="14">
        <v>0</v>
      </c>
      <c r="J21" s="14">
        <v>1</v>
      </c>
      <c r="K21" s="14">
        <v>31</v>
      </c>
      <c r="L21" s="14">
        <v>0</v>
      </c>
      <c r="M21" s="14">
        <v>5</v>
      </c>
      <c r="N21" s="14">
        <v>36</v>
      </c>
      <c r="O21" s="14">
        <v>577</v>
      </c>
      <c r="P21" s="14">
        <v>50</v>
      </c>
      <c r="Q21" s="14">
        <v>57</v>
      </c>
      <c r="R21" s="14">
        <v>683</v>
      </c>
      <c r="S21" s="14">
        <v>12</v>
      </c>
      <c r="T21" s="14">
        <v>9</v>
      </c>
      <c r="U21" s="14">
        <v>5</v>
      </c>
      <c r="V21" s="14">
        <v>26</v>
      </c>
      <c r="W21" s="14">
        <v>3</v>
      </c>
      <c r="X21" s="14">
        <f t="shared" si="1"/>
        <v>1787</v>
      </c>
    </row>
    <row r="22" spans="1:24" x14ac:dyDescent="0.35">
      <c r="A22" s="17">
        <v>2022</v>
      </c>
      <c r="B22" s="17">
        <v>3</v>
      </c>
      <c r="C22" s="18" t="str">
        <f t="shared" si="0"/>
        <v>202203</v>
      </c>
      <c r="E22" s="14">
        <v>778</v>
      </c>
      <c r="F22" s="14">
        <v>179</v>
      </c>
      <c r="G22" s="14">
        <v>0</v>
      </c>
      <c r="H22" s="14">
        <v>0</v>
      </c>
      <c r="I22" s="14">
        <v>0</v>
      </c>
      <c r="J22" s="14">
        <v>1</v>
      </c>
      <c r="K22" s="14">
        <v>29</v>
      </c>
      <c r="L22" s="14">
        <v>0</v>
      </c>
      <c r="M22" s="14">
        <v>7</v>
      </c>
      <c r="N22" s="14">
        <v>36</v>
      </c>
      <c r="O22" s="14">
        <v>599</v>
      </c>
      <c r="P22" s="14">
        <v>48</v>
      </c>
      <c r="Q22" s="14">
        <v>61</v>
      </c>
      <c r="R22" s="14">
        <v>707</v>
      </c>
      <c r="S22" s="14">
        <v>7</v>
      </c>
      <c r="T22" s="14">
        <v>7</v>
      </c>
      <c r="U22" s="14">
        <v>3</v>
      </c>
      <c r="V22" s="14">
        <v>17</v>
      </c>
      <c r="W22" s="14">
        <v>2</v>
      </c>
      <c r="X22" s="14">
        <f t="shared" si="1"/>
        <v>1721</v>
      </c>
    </row>
    <row r="23" spans="1:24" x14ac:dyDescent="0.35">
      <c r="A23" s="17">
        <v>2022</v>
      </c>
      <c r="B23" s="17">
        <v>4</v>
      </c>
      <c r="C23" s="18" t="str">
        <f t="shared" si="0"/>
        <v>202204</v>
      </c>
      <c r="E23" s="14">
        <v>678</v>
      </c>
      <c r="F23" s="14">
        <v>158</v>
      </c>
      <c r="G23" s="14">
        <v>0</v>
      </c>
      <c r="H23" s="14">
        <v>0</v>
      </c>
      <c r="I23" s="14">
        <v>0</v>
      </c>
      <c r="J23" s="14">
        <v>1</v>
      </c>
      <c r="K23" s="14">
        <v>26</v>
      </c>
      <c r="L23" s="14">
        <v>0</v>
      </c>
      <c r="M23" s="14">
        <v>7</v>
      </c>
      <c r="N23" s="14">
        <v>33</v>
      </c>
      <c r="O23" s="14">
        <v>625</v>
      </c>
      <c r="P23" s="14">
        <v>50</v>
      </c>
      <c r="Q23" s="14">
        <v>59</v>
      </c>
      <c r="R23" s="14">
        <v>733</v>
      </c>
      <c r="S23" s="14">
        <v>6</v>
      </c>
      <c r="T23" s="14">
        <v>3</v>
      </c>
      <c r="U23" s="14">
        <v>2</v>
      </c>
      <c r="V23" s="14">
        <v>11</v>
      </c>
      <c r="W23" s="14">
        <v>3</v>
      </c>
      <c r="X23" s="14">
        <f t="shared" si="1"/>
        <v>1618</v>
      </c>
    </row>
    <row r="24" spans="1:24" x14ac:dyDescent="0.35">
      <c r="A24" s="17">
        <v>2022</v>
      </c>
      <c r="B24" s="17">
        <v>5</v>
      </c>
      <c r="C24" s="18" t="str">
        <f t="shared" si="0"/>
        <v>202205</v>
      </c>
      <c r="E24" s="14">
        <v>678</v>
      </c>
      <c r="F24" s="14">
        <v>143</v>
      </c>
      <c r="G24" s="14">
        <v>0</v>
      </c>
      <c r="H24" s="14">
        <v>0</v>
      </c>
      <c r="I24" s="14">
        <v>0</v>
      </c>
      <c r="J24" s="14">
        <v>1</v>
      </c>
      <c r="K24" s="14">
        <v>33</v>
      </c>
      <c r="L24" s="14">
        <v>0</v>
      </c>
      <c r="M24" s="14">
        <v>4</v>
      </c>
      <c r="N24" s="14">
        <v>37</v>
      </c>
      <c r="O24" s="14">
        <v>643</v>
      </c>
      <c r="P24" s="14">
        <v>44</v>
      </c>
      <c r="Q24" s="14">
        <v>61</v>
      </c>
      <c r="R24" s="14">
        <v>747</v>
      </c>
      <c r="S24" s="14">
        <v>0</v>
      </c>
      <c r="T24" s="14">
        <v>2</v>
      </c>
      <c r="U24" s="14">
        <v>1</v>
      </c>
      <c r="V24" s="14">
        <v>3</v>
      </c>
      <c r="W24" s="14">
        <v>3</v>
      </c>
      <c r="X24" s="14">
        <f t="shared" si="1"/>
        <v>1613</v>
      </c>
    </row>
    <row r="25" spans="1:24" x14ac:dyDescent="0.35">
      <c r="A25" s="17">
        <v>2022</v>
      </c>
      <c r="B25" s="17">
        <v>6</v>
      </c>
      <c r="C25" s="18" t="str">
        <f t="shared" si="0"/>
        <v>202206</v>
      </c>
      <c r="E25" s="14">
        <v>873</v>
      </c>
      <c r="F25" s="14">
        <v>152</v>
      </c>
      <c r="G25" s="14">
        <v>0</v>
      </c>
      <c r="H25" s="14">
        <v>0</v>
      </c>
      <c r="I25" s="14">
        <v>0</v>
      </c>
      <c r="J25" s="14">
        <v>1</v>
      </c>
      <c r="K25" s="14">
        <v>43</v>
      </c>
      <c r="L25" s="14">
        <v>0</v>
      </c>
      <c r="M25" s="14">
        <v>10</v>
      </c>
      <c r="N25" s="14">
        <v>53</v>
      </c>
      <c r="O25" s="14">
        <v>700</v>
      </c>
      <c r="P25" s="14">
        <v>55</v>
      </c>
      <c r="Q25" s="14">
        <v>79</v>
      </c>
      <c r="R25" s="14">
        <v>834</v>
      </c>
      <c r="S25" s="14">
        <v>2</v>
      </c>
      <c r="T25" s="14">
        <v>0</v>
      </c>
      <c r="U25" s="14">
        <v>1</v>
      </c>
      <c r="V25" s="14">
        <v>3</v>
      </c>
      <c r="W25" s="14">
        <v>5</v>
      </c>
      <c r="X25" s="14">
        <f t="shared" si="1"/>
        <v>1921</v>
      </c>
    </row>
    <row r="26" spans="1:24" x14ac:dyDescent="0.35">
      <c r="A26" s="17">
        <v>2022</v>
      </c>
      <c r="B26" s="17">
        <v>7</v>
      </c>
      <c r="C26" s="18" t="str">
        <f t="shared" si="0"/>
        <v>202207</v>
      </c>
      <c r="E26" s="14">
        <v>1316</v>
      </c>
      <c r="F26" s="14">
        <v>162</v>
      </c>
      <c r="G26" s="14">
        <v>0</v>
      </c>
      <c r="H26" s="14">
        <v>0</v>
      </c>
      <c r="I26" s="14">
        <v>0</v>
      </c>
      <c r="J26" s="14">
        <v>1</v>
      </c>
      <c r="K26" s="14">
        <v>69</v>
      </c>
      <c r="L26" s="14">
        <v>1</v>
      </c>
      <c r="M26" s="14">
        <v>7</v>
      </c>
      <c r="N26" s="14">
        <v>77</v>
      </c>
      <c r="O26" s="14">
        <v>653</v>
      </c>
      <c r="P26" s="14">
        <v>65</v>
      </c>
      <c r="Q26" s="14">
        <v>82</v>
      </c>
      <c r="R26" s="14">
        <v>800</v>
      </c>
      <c r="S26" s="14">
        <v>0</v>
      </c>
      <c r="T26" s="14">
        <v>1</v>
      </c>
      <c r="U26" s="14">
        <v>0</v>
      </c>
      <c r="V26" s="14">
        <v>1</v>
      </c>
      <c r="W26" s="14">
        <v>3</v>
      </c>
      <c r="X26" s="14">
        <f t="shared" si="1"/>
        <v>2360</v>
      </c>
    </row>
    <row r="27" spans="1:24" x14ac:dyDescent="0.35">
      <c r="A27" s="17">
        <v>2022</v>
      </c>
      <c r="B27" s="17">
        <v>8</v>
      </c>
      <c r="C27" s="18" t="str">
        <f t="shared" si="0"/>
        <v>202208</v>
      </c>
      <c r="E27" s="14">
        <v>1367</v>
      </c>
      <c r="F27" s="14">
        <v>171</v>
      </c>
      <c r="G27" s="14">
        <v>0</v>
      </c>
      <c r="H27" s="14">
        <v>0</v>
      </c>
      <c r="I27" s="14">
        <v>0</v>
      </c>
      <c r="J27" s="14">
        <v>0</v>
      </c>
      <c r="K27" s="14">
        <v>77</v>
      </c>
      <c r="L27" s="14">
        <v>2</v>
      </c>
      <c r="M27" s="14">
        <v>11</v>
      </c>
      <c r="N27" s="14">
        <v>90</v>
      </c>
      <c r="O27" s="14">
        <v>662</v>
      </c>
      <c r="P27" s="14">
        <v>62</v>
      </c>
      <c r="Q27" s="14">
        <v>79</v>
      </c>
      <c r="R27" s="14">
        <v>803</v>
      </c>
      <c r="S27" s="14">
        <v>0</v>
      </c>
      <c r="T27" s="14">
        <v>2</v>
      </c>
      <c r="U27" s="14">
        <v>0</v>
      </c>
      <c r="V27" s="14">
        <v>2</v>
      </c>
      <c r="W27" s="14">
        <v>4</v>
      </c>
      <c r="X27" s="14">
        <f t="shared" si="1"/>
        <v>2437</v>
      </c>
    </row>
    <row r="28" spans="1:24" x14ac:dyDescent="0.35">
      <c r="A28" s="17">
        <v>2022</v>
      </c>
      <c r="B28" s="17">
        <v>9</v>
      </c>
      <c r="C28" s="18" t="str">
        <f t="shared" si="0"/>
        <v>202209</v>
      </c>
      <c r="E28" s="14">
        <v>1199</v>
      </c>
      <c r="F28" s="14">
        <v>162</v>
      </c>
      <c r="G28" s="14">
        <v>0</v>
      </c>
      <c r="H28" s="14">
        <v>0</v>
      </c>
      <c r="I28" s="14">
        <v>0</v>
      </c>
      <c r="J28" s="14">
        <v>1</v>
      </c>
      <c r="K28" s="14">
        <v>69</v>
      </c>
      <c r="L28" s="14">
        <v>1</v>
      </c>
      <c r="M28" s="14">
        <v>10</v>
      </c>
      <c r="N28" s="14">
        <v>80</v>
      </c>
      <c r="O28" s="14">
        <v>668</v>
      </c>
      <c r="P28" s="14">
        <v>61</v>
      </c>
      <c r="Q28" s="14">
        <v>78</v>
      </c>
      <c r="R28" s="14">
        <v>807</v>
      </c>
      <c r="S28" s="14">
        <v>0</v>
      </c>
      <c r="T28" s="14">
        <v>0</v>
      </c>
      <c r="U28" s="14">
        <v>0</v>
      </c>
      <c r="V28" s="14">
        <v>0</v>
      </c>
      <c r="W28" s="14">
        <v>4</v>
      </c>
      <c r="X28" s="14">
        <f t="shared" si="1"/>
        <v>2253</v>
      </c>
    </row>
    <row r="29" spans="1:24" x14ac:dyDescent="0.35">
      <c r="A29" s="17">
        <v>2022</v>
      </c>
      <c r="B29" s="17">
        <v>10</v>
      </c>
      <c r="C29" s="18" t="str">
        <f t="shared" si="0"/>
        <v>202210</v>
      </c>
      <c r="E29" s="14">
        <v>849</v>
      </c>
      <c r="F29" s="14">
        <v>145</v>
      </c>
      <c r="G29" s="14">
        <v>0</v>
      </c>
      <c r="H29" s="14">
        <v>0</v>
      </c>
      <c r="I29" s="14">
        <v>0</v>
      </c>
      <c r="J29" s="14">
        <v>1</v>
      </c>
      <c r="K29" s="14">
        <v>51</v>
      </c>
      <c r="L29" s="14">
        <v>0</v>
      </c>
      <c r="M29" s="14">
        <v>7</v>
      </c>
      <c r="N29" s="14">
        <v>58</v>
      </c>
      <c r="O29" s="14">
        <v>642</v>
      </c>
      <c r="P29" s="14">
        <v>54</v>
      </c>
      <c r="Q29" s="14">
        <v>73</v>
      </c>
      <c r="R29" s="14">
        <v>768</v>
      </c>
      <c r="S29" s="14">
        <v>1</v>
      </c>
      <c r="T29" s="14">
        <v>0</v>
      </c>
      <c r="U29" s="14">
        <v>0</v>
      </c>
      <c r="V29" s="14">
        <v>1</v>
      </c>
      <c r="W29" s="14">
        <v>4</v>
      </c>
      <c r="X29" s="14">
        <f t="shared" si="1"/>
        <v>1827</v>
      </c>
    </row>
    <row r="30" spans="1:24" x14ac:dyDescent="0.35">
      <c r="A30" s="17">
        <v>2022</v>
      </c>
      <c r="B30" s="17">
        <v>11</v>
      </c>
      <c r="C30" s="18" t="str">
        <f t="shared" si="0"/>
        <v>202211</v>
      </c>
      <c r="E30" s="14">
        <v>750</v>
      </c>
      <c r="F30" s="14">
        <v>146</v>
      </c>
      <c r="G30" s="14">
        <v>0</v>
      </c>
      <c r="H30" s="14">
        <v>0</v>
      </c>
      <c r="I30" s="14">
        <v>0</v>
      </c>
      <c r="J30" s="14">
        <v>1</v>
      </c>
      <c r="K30" s="14">
        <v>34</v>
      </c>
      <c r="L30" s="14">
        <v>0</v>
      </c>
      <c r="M30" s="14">
        <v>3</v>
      </c>
      <c r="N30" s="14">
        <v>37</v>
      </c>
      <c r="O30" s="14">
        <v>619</v>
      </c>
      <c r="P30" s="14">
        <v>40</v>
      </c>
      <c r="Q30" s="14">
        <v>72</v>
      </c>
      <c r="R30" s="14">
        <v>729</v>
      </c>
      <c r="S30" s="14">
        <v>0</v>
      </c>
      <c r="T30" s="14">
        <v>1</v>
      </c>
      <c r="U30" s="14">
        <v>0</v>
      </c>
      <c r="V30" s="14">
        <v>1</v>
      </c>
      <c r="W30" s="14">
        <v>4</v>
      </c>
      <c r="X30" s="14">
        <f t="shared" si="1"/>
        <v>1670</v>
      </c>
    </row>
    <row r="31" spans="1:24" x14ac:dyDescent="0.35">
      <c r="A31" s="17">
        <v>2022</v>
      </c>
      <c r="B31" s="17">
        <v>12</v>
      </c>
      <c r="C31" s="18" t="str">
        <f t="shared" si="0"/>
        <v>202212</v>
      </c>
      <c r="E31" s="14">
        <v>834</v>
      </c>
      <c r="F31" s="14">
        <v>161</v>
      </c>
      <c r="G31" s="14">
        <v>0</v>
      </c>
      <c r="H31" s="14">
        <v>0</v>
      </c>
      <c r="I31" s="14">
        <v>0</v>
      </c>
      <c r="J31" s="14">
        <v>1</v>
      </c>
      <c r="K31" s="14">
        <v>32</v>
      </c>
      <c r="L31" s="14">
        <v>0</v>
      </c>
      <c r="M31" s="14">
        <v>7</v>
      </c>
      <c r="N31" s="14">
        <v>39</v>
      </c>
      <c r="O31" s="14">
        <v>581</v>
      </c>
      <c r="P31" s="14">
        <v>57</v>
      </c>
      <c r="Q31" s="14">
        <v>68</v>
      </c>
      <c r="R31" s="14">
        <v>704</v>
      </c>
      <c r="S31" s="14">
        <v>4</v>
      </c>
      <c r="T31" s="14">
        <v>6</v>
      </c>
      <c r="U31" s="14">
        <v>2</v>
      </c>
      <c r="V31" s="14">
        <v>12</v>
      </c>
      <c r="W31" s="14">
        <v>4</v>
      </c>
      <c r="X31" s="14">
        <f t="shared" si="1"/>
        <v>1757</v>
      </c>
    </row>
    <row r="32" spans="1:24" x14ac:dyDescent="0.35">
      <c r="A32" s="9">
        <v>2023</v>
      </c>
      <c r="B32" s="9">
        <v>1</v>
      </c>
      <c r="C32" s="10" t="str">
        <f t="shared" si="0"/>
        <v>202301</v>
      </c>
      <c r="D32" s="11"/>
      <c r="E32" s="12">
        <v>870</v>
      </c>
      <c r="F32" s="12">
        <v>189</v>
      </c>
      <c r="G32" s="12">
        <v>0</v>
      </c>
      <c r="H32" s="12">
        <v>0</v>
      </c>
      <c r="I32" s="12">
        <v>0</v>
      </c>
      <c r="J32" s="12">
        <v>1</v>
      </c>
      <c r="K32" s="12">
        <v>36</v>
      </c>
      <c r="L32" s="12">
        <v>0</v>
      </c>
      <c r="M32" s="12">
        <v>5</v>
      </c>
      <c r="N32" s="12">
        <v>41</v>
      </c>
      <c r="O32" s="12">
        <v>640</v>
      </c>
      <c r="P32" s="12">
        <v>46</v>
      </c>
      <c r="Q32" s="12">
        <v>51</v>
      </c>
      <c r="R32" s="12">
        <v>735</v>
      </c>
      <c r="S32" s="12">
        <v>5</v>
      </c>
      <c r="T32" s="12">
        <v>8</v>
      </c>
      <c r="U32" s="12">
        <v>4</v>
      </c>
      <c r="V32" s="12">
        <v>17</v>
      </c>
      <c r="W32" s="12">
        <v>3</v>
      </c>
      <c r="X32" s="12">
        <f t="shared" si="1"/>
        <v>1858</v>
      </c>
    </row>
    <row r="33" spans="1:24" x14ac:dyDescent="0.35">
      <c r="A33" s="9">
        <v>2023</v>
      </c>
      <c r="B33" s="9">
        <v>2</v>
      </c>
      <c r="C33" s="10" t="str">
        <f t="shared" si="0"/>
        <v>202302</v>
      </c>
      <c r="D33" s="11"/>
      <c r="E33" s="12">
        <v>813</v>
      </c>
      <c r="F33" s="12">
        <v>198</v>
      </c>
      <c r="G33" s="12">
        <v>0</v>
      </c>
      <c r="H33" s="12">
        <v>0</v>
      </c>
      <c r="I33" s="12">
        <v>0</v>
      </c>
      <c r="J33" s="12">
        <v>1</v>
      </c>
      <c r="K33" s="12">
        <v>30</v>
      </c>
      <c r="L33" s="12">
        <v>0</v>
      </c>
      <c r="M33" s="12">
        <v>5</v>
      </c>
      <c r="N33" s="12">
        <v>35</v>
      </c>
      <c r="O33" s="12">
        <v>605</v>
      </c>
      <c r="P33" s="12">
        <v>50</v>
      </c>
      <c r="Q33" s="12">
        <v>59</v>
      </c>
      <c r="R33" s="12">
        <v>712</v>
      </c>
      <c r="S33" s="12">
        <v>10</v>
      </c>
      <c r="T33" s="12">
        <v>9</v>
      </c>
      <c r="U33" s="12">
        <v>4</v>
      </c>
      <c r="V33" s="12">
        <v>23</v>
      </c>
      <c r="W33" s="12">
        <v>3</v>
      </c>
      <c r="X33" s="12">
        <f t="shared" si="1"/>
        <v>1787</v>
      </c>
    </row>
    <row r="34" spans="1:24" x14ac:dyDescent="0.35">
      <c r="A34" s="9">
        <v>2023</v>
      </c>
      <c r="B34" s="9">
        <v>3</v>
      </c>
      <c r="C34" s="10" t="str">
        <f t="shared" si="0"/>
        <v>202303</v>
      </c>
      <c r="D34" s="11"/>
      <c r="E34" s="12">
        <v>754</v>
      </c>
      <c r="F34" s="12">
        <v>182</v>
      </c>
      <c r="G34" s="12">
        <v>0</v>
      </c>
      <c r="H34" s="12">
        <v>0</v>
      </c>
      <c r="I34" s="12">
        <v>0</v>
      </c>
      <c r="J34" s="12">
        <v>1</v>
      </c>
      <c r="K34" s="12">
        <v>27</v>
      </c>
      <c r="L34" s="12">
        <v>0</v>
      </c>
      <c r="M34" s="12">
        <v>7</v>
      </c>
      <c r="N34" s="12">
        <v>34</v>
      </c>
      <c r="O34" s="12">
        <v>627</v>
      </c>
      <c r="P34" s="12">
        <v>48</v>
      </c>
      <c r="Q34" s="12">
        <v>64</v>
      </c>
      <c r="R34" s="12">
        <v>737</v>
      </c>
      <c r="S34" s="12">
        <v>5</v>
      </c>
      <c r="T34" s="12">
        <v>7</v>
      </c>
      <c r="U34" s="12">
        <v>3</v>
      </c>
      <c r="V34" s="12">
        <v>15</v>
      </c>
      <c r="W34" s="12">
        <v>2</v>
      </c>
      <c r="X34" s="12">
        <f t="shared" si="1"/>
        <v>1727</v>
      </c>
    </row>
    <row r="35" spans="1:24" x14ac:dyDescent="0.35">
      <c r="A35" s="9">
        <v>2023</v>
      </c>
      <c r="B35" s="9">
        <v>4</v>
      </c>
      <c r="C35" s="10" t="str">
        <f t="shared" si="0"/>
        <v>202304</v>
      </c>
      <c r="D35" s="11"/>
      <c r="E35" s="12">
        <v>625</v>
      </c>
      <c r="F35" s="12">
        <v>156</v>
      </c>
      <c r="G35" s="12">
        <v>0</v>
      </c>
      <c r="H35" s="12">
        <v>0</v>
      </c>
      <c r="I35" s="12">
        <v>0</v>
      </c>
      <c r="J35" s="12">
        <v>1</v>
      </c>
      <c r="K35" s="12">
        <v>22</v>
      </c>
      <c r="L35" s="12">
        <v>0</v>
      </c>
      <c r="M35" s="12">
        <v>5</v>
      </c>
      <c r="N35" s="12">
        <v>27</v>
      </c>
      <c r="O35" s="12">
        <v>539</v>
      </c>
      <c r="P35" s="12">
        <v>49</v>
      </c>
      <c r="Q35" s="12">
        <v>50</v>
      </c>
      <c r="R35" s="12">
        <v>636</v>
      </c>
      <c r="S35" s="12">
        <v>5</v>
      </c>
      <c r="T35" s="12">
        <v>3</v>
      </c>
      <c r="U35" s="12">
        <v>1</v>
      </c>
      <c r="V35" s="12">
        <v>9</v>
      </c>
      <c r="W35" s="12">
        <v>3</v>
      </c>
      <c r="X35" s="12">
        <f t="shared" si="1"/>
        <v>1459</v>
      </c>
    </row>
    <row r="36" spans="1:24" x14ac:dyDescent="0.35">
      <c r="A36" s="9">
        <v>2023</v>
      </c>
      <c r="B36" s="9">
        <v>5</v>
      </c>
      <c r="C36" s="10" t="str">
        <f t="shared" si="0"/>
        <v>202305</v>
      </c>
      <c r="D36" s="11"/>
      <c r="E36" s="12">
        <v>632</v>
      </c>
      <c r="F36" s="12">
        <v>141</v>
      </c>
      <c r="G36" s="12">
        <v>0</v>
      </c>
      <c r="H36" s="12">
        <v>0</v>
      </c>
      <c r="I36" s="12">
        <v>0</v>
      </c>
      <c r="J36" s="12">
        <v>1</v>
      </c>
      <c r="K36" s="12">
        <v>29</v>
      </c>
      <c r="L36" s="12">
        <v>0</v>
      </c>
      <c r="M36" s="12">
        <v>4</v>
      </c>
      <c r="N36" s="12">
        <v>33</v>
      </c>
      <c r="O36" s="12">
        <v>570</v>
      </c>
      <c r="P36" s="12">
        <v>43</v>
      </c>
      <c r="Q36" s="12">
        <v>56</v>
      </c>
      <c r="R36" s="12">
        <v>668</v>
      </c>
      <c r="S36" s="12">
        <v>0</v>
      </c>
      <c r="T36" s="12">
        <v>2</v>
      </c>
      <c r="U36" s="12">
        <v>1</v>
      </c>
      <c r="V36" s="12">
        <v>3</v>
      </c>
      <c r="W36" s="12">
        <v>3</v>
      </c>
      <c r="X36" s="12">
        <f t="shared" si="1"/>
        <v>1482</v>
      </c>
    </row>
    <row r="37" spans="1:24" x14ac:dyDescent="0.35">
      <c r="A37" s="9">
        <v>2023</v>
      </c>
      <c r="B37" s="9">
        <v>6</v>
      </c>
      <c r="C37" s="10" t="str">
        <f t="shared" si="0"/>
        <v>202306</v>
      </c>
      <c r="D37" s="11"/>
      <c r="E37" s="12">
        <v>842</v>
      </c>
      <c r="F37" s="12">
        <v>156</v>
      </c>
      <c r="G37" s="12">
        <v>0</v>
      </c>
      <c r="H37" s="12">
        <v>0</v>
      </c>
      <c r="I37" s="12">
        <v>0</v>
      </c>
      <c r="J37" s="12">
        <v>1</v>
      </c>
      <c r="K37" s="12">
        <v>41</v>
      </c>
      <c r="L37" s="12">
        <v>0</v>
      </c>
      <c r="M37" s="12">
        <v>10</v>
      </c>
      <c r="N37" s="12">
        <v>51</v>
      </c>
      <c r="O37" s="12">
        <v>656</v>
      </c>
      <c r="P37" s="12">
        <v>54</v>
      </c>
      <c r="Q37" s="12">
        <v>75</v>
      </c>
      <c r="R37" s="12">
        <v>785</v>
      </c>
      <c r="S37" s="12">
        <v>1</v>
      </c>
      <c r="T37" s="12">
        <v>0</v>
      </c>
      <c r="U37" s="12">
        <v>1</v>
      </c>
      <c r="V37" s="12">
        <v>2</v>
      </c>
      <c r="W37" s="12">
        <v>5</v>
      </c>
      <c r="X37" s="12">
        <f t="shared" si="1"/>
        <v>1842</v>
      </c>
    </row>
    <row r="38" spans="1:24" x14ac:dyDescent="0.35">
      <c r="A38" s="9">
        <v>2023</v>
      </c>
      <c r="B38" s="9">
        <v>7</v>
      </c>
      <c r="C38" s="10" t="str">
        <f t="shared" si="0"/>
        <v>202307</v>
      </c>
      <c r="D38" s="11"/>
      <c r="E38" s="12">
        <v>1285</v>
      </c>
      <c r="F38" s="12">
        <v>166</v>
      </c>
      <c r="G38" s="12">
        <v>0</v>
      </c>
      <c r="H38" s="12">
        <v>0</v>
      </c>
      <c r="I38" s="12">
        <v>0</v>
      </c>
      <c r="J38" s="12">
        <v>1</v>
      </c>
      <c r="K38" s="12">
        <v>66</v>
      </c>
      <c r="L38" s="12">
        <v>1</v>
      </c>
      <c r="M38" s="12">
        <v>7</v>
      </c>
      <c r="N38" s="12">
        <v>74</v>
      </c>
      <c r="O38" s="12">
        <v>619</v>
      </c>
      <c r="P38" s="12">
        <v>64</v>
      </c>
      <c r="Q38" s="12">
        <v>77</v>
      </c>
      <c r="R38" s="12">
        <v>760</v>
      </c>
      <c r="S38" s="12">
        <v>0</v>
      </c>
      <c r="T38" s="12">
        <v>1</v>
      </c>
      <c r="U38" s="12">
        <v>0</v>
      </c>
      <c r="V38" s="12">
        <v>1</v>
      </c>
      <c r="W38" s="12">
        <v>3</v>
      </c>
      <c r="X38" s="12">
        <f t="shared" si="1"/>
        <v>2290</v>
      </c>
    </row>
    <row r="39" spans="1:24" x14ac:dyDescent="0.35">
      <c r="A39" s="9">
        <v>2023</v>
      </c>
      <c r="B39" s="9">
        <v>8</v>
      </c>
      <c r="C39" s="10" t="str">
        <f t="shared" si="0"/>
        <v>202308</v>
      </c>
      <c r="D39" s="11"/>
      <c r="E39" s="12">
        <v>1341</v>
      </c>
      <c r="F39" s="12">
        <v>175</v>
      </c>
      <c r="G39" s="12">
        <v>0</v>
      </c>
      <c r="H39" s="12">
        <v>0</v>
      </c>
      <c r="I39" s="12">
        <v>0</v>
      </c>
      <c r="J39" s="12">
        <v>0</v>
      </c>
      <c r="K39" s="12">
        <v>76</v>
      </c>
      <c r="L39" s="12">
        <v>2</v>
      </c>
      <c r="M39" s="12">
        <v>11</v>
      </c>
      <c r="N39" s="12">
        <v>89</v>
      </c>
      <c r="O39" s="12">
        <v>636</v>
      </c>
      <c r="P39" s="12">
        <v>61</v>
      </c>
      <c r="Q39" s="12">
        <v>76</v>
      </c>
      <c r="R39" s="12">
        <v>773</v>
      </c>
      <c r="S39" s="12">
        <v>0</v>
      </c>
      <c r="T39" s="12">
        <v>1</v>
      </c>
      <c r="U39" s="12">
        <v>0</v>
      </c>
      <c r="V39" s="12">
        <v>1</v>
      </c>
      <c r="W39" s="12">
        <v>4</v>
      </c>
      <c r="X39" s="12">
        <f t="shared" si="1"/>
        <v>2383</v>
      </c>
    </row>
    <row r="40" spans="1:24" x14ac:dyDescent="0.35">
      <c r="A40" s="9">
        <v>2023</v>
      </c>
      <c r="B40" s="9">
        <v>9</v>
      </c>
      <c r="C40" s="10" t="str">
        <f t="shared" si="0"/>
        <v>202309</v>
      </c>
      <c r="D40" s="11"/>
      <c r="E40" s="12">
        <v>1174</v>
      </c>
      <c r="F40" s="12">
        <v>165</v>
      </c>
      <c r="G40" s="12">
        <v>0</v>
      </c>
      <c r="H40" s="12">
        <v>0</v>
      </c>
      <c r="I40" s="12">
        <v>0</v>
      </c>
      <c r="J40" s="12">
        <v>1</v>
      </c>
      <c r="K40" s="12">
        <v>67</v>
      </c>
      <c r="L40" s="12">
        <v>1</v>
      </c>
      <c r="M40" s="12">
        <v>10</v>
      </c>
      <c r="N40" s="12">
        <v>78</v>
      </c>
      <c r="O40" s="12">
        <v>639</v>
      </c>
      <c r="P40" s="12">
        <v>60</v>
      </c>
      <c r="Q40" s="12">
        <v>75</v>
      </c>
      <c r="R40" s="12">
        <v>774</v>
      </c>
      <c r="S40" s="12">
        <v>0</v>
      </c>
      <c r="T40" s="12">
        <v>0</v>
      </c>
      <c r="U40" s="12">
        <v>0</v>
      </c>
      <c r="V40" s="12">
        <v>0</v>
      </c>
      <c r="W40" s="12">
        <v>4</v>
      </c>
      <c r="X40" s="12">
        <f t="shared" si="1"/>
        <v>2196</v>
      </c>
    </row>
    <row r="41" spans="1:24" x14ac:dyDescent="0.35">
      <c r="A41" s="9">
        <v>2023</v>
      </c>
      <c r="B41" s="9">
        <v>10</v>
      </c>
      <c r="C41" s="10" t="str">
        <f t="shared" si="0"/>
        <v>202310</v>
      </c>
      <c r="D41" s="11"/>
      <c r="E41" s="12">
        <v>828</v>
      </c>
      <c r="F41" s="12">
        <v>150</v>
      </c>
      <c r="G41" s="12">
        <v>0</v>
      </c>
      <c r="H41" s="12">
        <v>0</v>
      </c>
      <c r="I41" s="12">
        <v>0</v>
      </c>
      <c r="J41" s="12">
        <v>1</v>
      </c>
      <c r="K41" s="12">
        <v>50</v>
      </c>
      <c r="L41" s="12">
        <v>0</v>
      </c>
      <c r="M41" s="12">
        <v>7</v>
      </c>
      <c r="N41" s="12">
        <v>57</v>
      </c>
      <c r="O41" s="12">
        <v>638</v>
      </c>
      <c r="P41" s="12">
        <v>53</v>
      </c>
      <c r="Q41" s="12">
        <v>73</v>
      </c>
      <c r="R41" s="12">
        <v>763</v>
      </c>
      <c r="S41" s="12">
        <v>1</v>
      </c>
      <c r="T41" s="12">
        <v>0</v>
      </c>
      <c r="U41" s="12">
        <v>0</v>
      </c>
      <c r="V41" s="12">
        <v>1</v>
      </c>
      <c r="W41" s="12">
        <v>4</v>
      </c>
      <c r="X41" s="12">
        <f t="shared" si="1"/>
        <v>1805</v>
      </c>
    </row>
    <row r="42" spans="1:24" x14ac:dyDescent="0.35">
      <c r="A42" s="9">
        <v>2023</v>
      </c>
      <c r="B42" s="9">
        <v>11</v>
      </c>
      <c r="C42" s="10" t="str">
        <f t="shared" si="0"/>
        <v>202311</v>
      </c>
      <c r="D42" s="11"/>
      <c r="E42" s="12">
        <v>735</v>
      </c>
      <c r="F42" s="12">
        <v>150</v>
      </c>
      <c r="G42" s="12">
        <v>0</v>
      </c>
      <c r="H42" s="12">
        <v>0</v>
      </c>
      <c r="I42" s="12">
        <v>0</v>
      </c>
      <c r="J42" s="12">
        <v>1</v>
      </c>
      <c r="K42" s="12">
        <v>34</v>
      </c>
      <c r="L42" s="12">
        <v>0</v>
      </c>
      <c r="M42" s="12">
        <v>2</v>
      </c>
      <c r="N42" s="12">
        <v>36</v>
      </c>
      <c r="O42" s="12">
        <v>614</v>
      </c>
      <c r="P42" s="12">
        <v>39</v>
      </c>
      <c r="Q42" s="12">
        <v>70</v>
      </c>
      <c r="R42" s="12">
        <v>721</v>
      </c>
      <c r="S42" s="12">
        <v>0</v>
      </c>
      <c r="T42" s="12">
        <v>1</v>
      </c>
      <c r="U42" s="12">
        <v>0</v>
      </c>
      <c r="V42" s="12">
        <v>1</v>
      </c>
      <c r="W42" s="12">
        <v>4</v>
      </c>
      <c r="X42" s="12">
        <f t="shared" si="1"/>
        <v>1650</v>
      </c>
    </row>
    <row r="43" spans="1:24" x14ac:dyDescent="0.35">
      <c r="A43" s="9">
        <v>2023</v>
      </c>
      <c r="B43" s="9">
        <v>12</v>
      </c>
      <c r="C43" s="10" t="str">
        <f t="shared" si="0"/>
        <v>202312</v>
      </c>
      <c r="D43" s="11"/>
      <c r="E43" s="12">
        <v>819</v>
      </c>
      <c r="F43" s="12">
        <v>166</v>
      </c>
      <c r="G43" s="12">
        <v>0</v>
      </c>
      <c r="H43" s="12">
        <v>0</v>
      </c>
      <c r="I43" s="12">
        <v>0</v>
      </c>
      <c r="J43" s="12">
        <v>1</v>
      </c>
      <c r="K43" s="12">
        <v>31</v>
      </c>
      <c r="L43" s="12">
        <v>0</v>
      </c>
      <c r="M43" s="12">
        <v>7</v>
      </c>
      <c r="N43" s="12">
        <v>38</v>
      </c>
      <c r="O43" s="12">
        <v>576</v>
      </c>
      <c r="P43" s="12">
        <v>57</v>
      </c>
      <c r="Q43" s="12">
        <v>68</v>
      </c>
      <c r="R43" s="12">
        <v>698</v>
      </c>
      <c r="S43" s="12">
        <v>3</v>
      </c>
      <c r="T43" s="12">
        <v>6</v>
      </c>
      <c r="U43" s="12">
        <v>2</v>
      </c>
      <c r="V43" s="12">
        <v>11</v>
      </c>
      <c r="W43" s="12">
        <v>4</v>
      </c>
      <c r="X43" s="12">
        <f t="shared" si="1"/>
        <v>1740</v>
      </c>
    </row>
    <row r="44" spans="1:24" x14ac:dyDescent="0.35">
      <c r="A44" s="17">
        <v>2024</v>
      </c>
      <c r="B44" s="17">
        <v>1</v>
      </c>
      <c r="C44" s="18" t="str">
        <f t="shared" si="0"/>
        <v>202401</v>
      </c>
      <c r="E44" s="14">
        <v>865</v>
      </c>
      <c r="F44" s="14">
        <v>198</v>
      </c>
      <c r="G44" s="14">
        <v>0</v>
      </c>
      <c r="H44" s="14">
        <v>0</v>
      </c>
      <c r="I44" s="14">
        <v>0</v>
      </c>
      <c r="J44" s="14">
        <v>1</v>
      </c>
      <c r="K44" s="14">
        <v>36</v>
      </c>
      <c r="L44" s="14">
        <v>0</v>
      </c>
      <c r="M44" s="14">
        <v>5</v>
      </c>
      <c r="N44" s="14">
        <v>41</v>
      </c>
      <c r="O44" s="14">
        <v>612</v>
      </c>
      <c r="P44" s="14">
        <v>45</v>
      </c>
      <c r="Q44" s="14">
        <v>49</v>
      </c>
      <c r="R44" s="14">
        <v>703</v>
      </c>
      <c r="S44" s="14">
        <v>4</v>
      </c>
      <c r="T44" s="14">
        <v>8</v>
      </c>
      <c r="U44" s="14">
        <v>4</v>
      </c>
      <c r="V44" s="14">
        <v>16</v>
      </c>
      <c r="W44" s="14">
        <v>3</v>
      </c>
      <c r="X44" s="14">
        <f t="shared" si="1"/>
        <v>1830</v>
      </c>
    </row>
    <row r="45" spans="1:24" x14ac:dyDescent="0.35">
      <c r="A45" s="17">
        <v>2024</v>
      </c>
      <c r="B45" s="17">
        <v>2</v>
      </c>
      <c r="C45" s="18" t="str">
        <f t="shared" si="0"/>
        <v>202402</v>
      </c>
      <c r="E45" s="14">
        <v>807</v>
      </c>
      <c r="F45" s="14">
        <v>207</v>
      </c>
      <c r="G45" s="14">
        <v>0</v>
      </c>
      <c r="H45" s="14">
        <v>0</v>
      </c>
      <c r="I45" s="14">
        <v>0</v>
      </c>
      <c r="J45" s="14">
        <v>1</v>
      </c>
      <c r="K45" s="14">
        <v>30</v>
      </c>
      <c r="L45" s="14">
        <v>0</v>
      </c>
      <c r="M45" s="14">
        <v>5</v>
      </c>
      <c r="N45" s="14">
        <v>35</v>
      </c>
      <c r="O45" s="14">
        <v>575</v>
      </c>
      <c r="P45" s="14">
        <v>49</v>
      </c>
      <c r="Q45" s="14">
        <v>57</v>
      </c>
      <c r="R45" s="14">
        <v>679</v>
      </c>
      <c r="S45" s="14">
        <v>10</v>
      </c>
      <c r="T45" s="14">
        <v>9</v>
      </c>
      <c r="U45" s="14">
        <v>4</v>
      </c>
      <c r="V45" s="14">
        <v>23</v>
      </c>
      <c r="W45" s="14">
        <v>3</v>
      </c>
      <c r="X45" s="14">
        <f t="shared" si="1"/>
        <v>1757</v>
      </c>
    </row>
    <row r="46" spans="1:24" x14ac:dyDescent="0.35">
      <c r="A46" s="17">
        <v>2024</v>
      </c>
      <c r="B46" s="17">
        <v>3</v>
      </c>
      <c r="C46" s="18" t="str">
        <f t="shared" si="0"/>
        <v>202403</v>
      </c>
      <c r="E46" s="14">
        <v>746</v>
      </c>
      <c r="F46" s="14">
        <v>190</v>
      </c>
      <c r="G46" s="14">
        <v>0</v>
      </c>
      <c r="H46" s="14">
        <v>0</v>
      </c>
      <c r="I46" s="14">
        <v>0</v>
      </c>
      <c r="J46" s="14">
        <v>1</v>
      </c>
      <c r="K46" s="14">
        <v>28</v>
      </c>
      <c r="L46" s="14">
        <v>0</v>
      </c>
      <c r="M46" s="14">
        <v>7</v>
      </c>
      <c r="N46" s="14">
        <v>35</v>
      </c>
      <c r="O46" s="14">
        <v>599</v>
      </c>
      <c r="P46" s="14">
        <v>47</v>
      </c>
      <c r="Q46" s="14">
        <v>61</v>
      </c>
      <c r="R46" s="14">
        <v>705</v>
      </c>
      <c r="S46" s="14">
        <v>5</v>
      </c>
      <c r="T46" s="14">
        <v>7</v>
      </c>
      <c r="U46" s="14">
        <v>3</v>
      </c>
      <c r="V46" s="14">
        <v>15</v>
      </c>
      <c r="W46" s="14">
        <v>2</v>
      </c>
      <c r="X46" s="14">
        <f t="shared" si="1"/>
        <v>1696</v>
      </c>
    </row>
    <row r="47" spans="1:24" x14ac:dyDescent="0.35">
      <c r="A47" s="17">
        <v>2024</v>
      </c>
      <c r="B47" s="17">
        <v>4</v>
      </c>
      <c r="C47" s="18" t="str">
        <f t="shared" si="0"/>
        <v>202404</v>
      </c>
      <c r="E47" s="14">
        <v>640</v>
      </c>
      <c r="F47" s="14">
        <v>166</v>
      </c>
      <c r="G47" s="14">
        <v>0</v>
      </c>
      <c r="H47" s="14">
        <v>0</v>
      </c>
      <c r="I47" s="14">
        <v>0</v>
      </c>
      <c r="J47" s="14">
        <v>1</v>
      </c>
      <c r="K47" s="14">
        <v>23</v>
      </c>
      <c r="L47" s="14">
        <v>0</v>
      </c>
      <c r="M47" s="14">
        <v>7</v>
      </c>
      <c r="N47" s="14">
        <v>30</v>
      </c>
      <c r="O47" s="14">
        <v>578</v>
      </c>
      <c r="P47" s="14">
        <v>49</v>
      </c>
      <c r="Q47" s="14">
        <v>54</v>
      </c>
      <c r="R47" s="14">
        <v>679</v>
      </c>
      <c r="S47" s="14">
        <v>5</v>
      </c>
      <c r="T47" s="14">
        <v>3</v>
      </c>
      <c r="U47" s="14">
        <v>1</v>
      </c>
      <c r="V47" s="14">
        <v>9</v>
      </c>
      <c r="W47" s="14">
        <v>3</v>
      </c>
      <c r="X47" s="14">
        <f t="shared" si="1"/>
        <v>1530</v>
      </c>
    </row>
    <row r="48" spans="1:24" x14ac:dyDescent="0.35">
      <c r="A48" s="17">
        <v>2024</v>
      </c>
      <c r="B48" s="17">
        <v>5</v>
      </c>
      <c r="C48" s="18" t="str">
        <f t="shared" si="0"/>
        <v>202405</v>
      </c>
      <c r="E48" s="14">
        <v>645</v>
      </c>
      <c r="F48" s="14">
        <v>151</v>
      </c>
      <c r="G48" s="14">
        <v>0</v>
      </c>
      <c r="H48" s="14">
        <v>0</v>
      </c>
      <c r="I48" s="14">
        <v>0</v>
      </c>
      <c r="J48" s="14">
        <v>1</v>
      </c>
      <c r="K48" s="14">
        <v>31</v>
      </c>
      <c r="L48" s="14">
        <v>0</v>
      </c>
      <c r="M48" s="14">
        <v>4</v>
      </c>
      <c r="N48" s="14">
        <v>35</v>
      </c>
      <c r="O48" s="14">
        <v>603</v>
      </c>
      <c r="P48" s="14">
        <v>43</v>
      </c>
      <c r="Q48" s="14">
        <v>59</v>
      </c>
      <c r="R48" s="14">
        <v>704</v>
      </c>
      <c r="S48" s="14">
        <v>0</v>
      </c>
      <c r="T48" s="14">
        <v>2</v>
      </c>
      <c r="U48" s="14">
        <v>1</v>
      </c>
      <c r="V48" s="14">
        <v>3</v>
      </c>
      <c r="W48" s="14">
        <v>3</v>
      </c>
      <c r="X48" s="14">
        <f t="shared" si="1"/>
        <v>1543</v>
      </c>
    </row>
    <row r="49" spans="1:24" x14ac:dyDescent="0.35">
      <c r="A49" s="17">
        <v>2024</v>
      </c>
      <c r="B49" s="17">
        <v>6</v>
      </c>
      <c r="C49" s="18" t="str">
        <f t="shared" si="0"/>
        <v>202406</v>
      </c>
      <c r="E49" s="14">
        <v>834</v>
      </c>
      <c r="F49" s="14">
        <v>161</v>
      </c>
      <c r="G49" s="14">
        <v>0</v>
      </c>
      <c r="H49" s="14">
        <v>0</v>
      </c>
      <c r="I49" s="14">
        <v>0</v>
      </c>
      <c r="J49" s="14">
        <v>1</v>
      </c>
      <c r="K49" s="14">
        <v>41</v>
      </c>
      <c r="L49" s="14">
        <v>0</v>
      </c>
      <c r="M49" s="14">
        <v>10</v>
      </c>
      <c r="N49" s="14">
        <v>51</v>
      </c>
      <c r="O49" s="14">
        <v>651</v>
      </c>
      <c r="P49" s="14">
        <v>54</v>
      </c>
      <c r="Q49" s="14">
        <v>74</v>
      </c>
      <c r="R49" s="14">
        <v>779</v>
      </c>
      <c r="S49" s="14">
        <v>1</v>
      </c>
      <c r="T49" s="14">
        <v>0</v>
      </c>
      <c r="U49" s="14">
        <v>1</v>
      </c>
      <c r="V49" s="14">
        <v>2</v>
      </c>
      <c r="W49" s="14">
        <v>5</v>
      </c>
      <c r="X49" s="14">
        <f t="shared" si="1"/>
        <v>1833</v>
      </c>
    </row>
    <row r="50" spans="1:24" x14ac:dyDescent="0.35">
      <c r="A50" s="17">
        <v>2024</v>
      </c>
      <c r="B50" s="17">
        <v>7</v>
      </c>
      <c r="C50" s="18" t="str">
        <f t="shared" si="0"/>
        <v>202407</v>
      </c>
      <c r="E50" s="14">
        <v>1284</v>
      </c>
      <c r="F50" s="14">
        <v>172</v>
      </c>
      <c r="G50" s="14">
        <v>0</v>
      </c>
      <c r="H50" s="14">
        <v>0</v>
      </c>
      <c r="I50" s="14">
        <v>0</v>
      </c>
      <c r="J50" s="14">
        <v>1</v>
      </c>
      <c r="K50" s="14">
        <v>66</v>
      </c>
      <c r="L50" s="14">
        <v>1</v>
      </c>
      <c r="M50" s="14">
        <v>7</v>
      </c>
      <c r="N50" s="14">
        <v>74</v>
      </c>
      <c r="O50" s="14">
        <v>597</v>
      </c>
      <c r="P50" s="14">
        <v>64</v>
      </c>
      <c r="Q50" s="14">
        <v>75</v>
      </c>
      <c r="R50" s="14">
        <v>736</v>
      </c>
      <c r="S50" s="14">
        <v>0</v>
      </c>
      <c r="T50" s="14">
        <v>1</v>
      </c>
      <c r="U50" s="14">
        <v>0</v>
      </c>
      <c r="V50" s="14">
        <v>1</v>
      </c>
      <c r="W50" s="14">
        <v>3</v>
      </c>
      <c r="X50" s="14">
        <f t="shared" si="1"/>
        <v>2271</v>
      </c>
    </row>
    <row r="51" spans="1:24" x14ac:dyDescent="0.35">
      <c r="A51" s="17">
        <v>2024</v>
      </c>
      <c r="B51" s="17">
        <v>8</v>
      </c>
      <c r="C51" s="18" t="str">
        <f t="shared" si="0"/>
        <v>202408</v>
      </c>
      <c r="E51" s="14">
        <v>1333</v>
      </c>
      <c r="F51" s="14">
        <v>182</v>
      </c>
      <c r="G51" s="14">
        <v>0</v>
      </c>
      <c r="H51" s="14">
        <v>0</v>
      </c>
      <c r="I51" s="14">
        <v>0</v>
      </c>
      <c r="J51" s="14">
        <v>0</v>
      </c>
      <c r="K51" s="14">
        <v>76</v>
      </c>
      <c r="L51" s="14">
        <v>2</v>
      </c>
      <c r="M51" s="14">
        <v>10</v>
      </c>
      <c r="N51" s="14">
        <v>88</v>
      </c>
      <c r="O51" s="14">
        <v>609</v>
      </c>
      <c r="P51" s="14">
        <v>61</v>
      </c>
      <c r="Q51" s="14">
        <v>74</v>
      </c>
      <c r="R51" s="14">
        <v>744</v>
      </c>
      <c r="S51" s="14">
        <v>0</v>
      </c>
      <c r="T51" s="14">
        <v>1</v>
      </c>
      <c r="U51" s="14">
        <v>0</v>
      </c>
      <c r="V51" s="14">
        <v>1</v>
      </c>
      <c r="W51" s="14">
        <v>4</v>
      </c>
      <c r="X51" s="14">
        <f t="shared" si="1"/>
        <v>2352</v>
      </c>
    </row>
    <row r="52" spans="1:24" x14ac:dyDescent="0.35">
      <c r="A52" s="17">
        <v>2024</v>
      </c>
      <c r="B52" s="17">
        <v>9</v>
      </c>
      <c r="C52" s="18" t="str">
        <f t="shared" si="0"/>
        <v>202409</v>
      </c>
      <c r="E52" s="14">
        <v>1170</v>
      </c>
      <c r="F52" s="14">
        <v>172</v>
      </c>
      <c r="G52" s="14">
        <v>0</v>
      </c>
      <c r="H52" s="14">
        <v>0</v>
      </c>
      <c r="I52" s="14">
        <v>0</v>
      </c>
      <c r="J52" s="14">
        <v>1</v>
      </c>
      <c r="K52" s="14">
        <v>69</v>
      </c>
      <c r="L52" s="14">
        <v>1</v>
      </c>
      <c r="M52" s="14">
        <v>10</v>
      </c>
      <c r="N52" s="14">
        <v>80</v>
      </c>
      <c r="O52" s="14">
        <v>618</v>
      </c>
      <c r="P52" s="14">
        <v>60</v>
      </c>
      <c r="Q52" s="14">
        <v>73</v>
      </c>
      <c r="R52" s="14">
        <v>751</v>
      </c>
      <c r="S52" s="14">
        <v>0</v>
      </c>
      <c r="T52" s="14">
        <v>0</v>
      </c>
      <c r="U52" s="14">
        <v>0</v>
      </c>
      <c r="V52" s="14">
        <v>0</v>
      </c>
      <c r="W52" s="14">
        <v>4</v>
      </c>
      <c r="X52" s="14">
        <f t="shared" si="1"/>
        <v>2178</v>
      </c>
    </row>
    <row r="53" spans="1:24" x14ac:dyDescent="0.35">
      <c r="A53" s="17">
        <v>2024</v>
      </c>
      <c r="B53" s="17">
        <v>10</v>
      </c>
      <c r="C53" s="18" t="str">
        <f t="shared" si="0"/>
        <v>202410</v>
      </c>
      <c r="E53" s="14">
        <v>816</v>
      </c>
      <c r="F53" s="14">
        <v>153</v>
      </c>
      <c r="G53" s="14">
        <v>0</v>
      </c>
      <c r="H53" s="14">
        <v>0</v>
      </c>
      <c r="I53" s="14">
        <v>0</v>
      </c>
      <c r="J53" s="14">
        <v>1</v>
      </c>
      <c r="K53" s="14">
        <v>50</v>
      </c>
      <c r="L53" s="14">
        <v>0</v>
      </c>
      <c r="M53" s="14">
        <v>7</v>
      </c>
      <c r="N53" s="14">
        <v>57</v>
      </c>
      <c r="O53" s="14">
        <v>584</v>
      </c>
      <c r="P53" s="14">
        <v>53</v>
      </c>
      <c r="Q53" s="14">
        <v>67</v>
      </c>
      <c r="R53" s="14">
        <v>703</v>
      </c>
      <c r="S53" s="14">
        <v>1</v>
      </c>
      <c r="T53" s="14">
        <v>0</v>
      </c>
      <c r="U53" s="14">
        <v>0</v>
      </c>
      <c r="V53" s="14">
        <v>1</v>
      </c>
      <c r="W53" s="14">
        <v>4</v>
      </c>
      <c r="X53" s="14">
        <f t="shared" si="1"/>
        <v>1736</v>
      </c>
    </row>
    <row r="54" spans="1:24" x14ac:dyDescent="0.35">
      <c r="A54" s="17">
        <v>2024</v>
      </c>
      <c r="B54" s="17">
        <v>11</v>
      </c>
      <c r="C54" s="18" t="str">
        <f t="shared" si="0"/>
        <v>202411</v>
      </c>
      <c r="E54" s="14">
        <v>713</v>
      </c>
      <c r="F54" s="14">
        <v>152</v>
      </c>
      <c r="G54" s="14">
        <v>0</v>
      </c>
      <c r="H54" s="14">
        <v>0</v>
      </c>
      <c r="I54" s="14">
        <v>0</v>
      </c>
      <c r="J54" s="14">
        <v>1</v>
      </c>
      <c r="K54" s="14">
        <v>32</v>
      </c>
      <c r="L54" s="14">
        <v>0</v>
      </c>
      <c r="M54" s="14">
        <v>2</v>
      </c>
      <c r="N54" s="14">
        <v>34</v>
      </c>
      <c r="O54" s="14">
        <v>555</v>
      </c>
      <c r="P54" s="14">
        <v>39</v>
      </c>
      <c r="Q54" s="14">
        <v>64</v>
      </c>
      <c r="R54" s="14">
        <v>656</v>
      </c>
      <c r="S54" s="14">
        <v>0</v>
      </c>
      <c r="T54" s="14">
        <v>0</v>
      </c>
      <c r="U54" s="14">
        <v>0</v>
      </c>
      <c r="V54" s="14">
        <v>0</v>
      </c>
      <c r="W54" s="14">
        <v>4</v>
      </c>
      <c r="X54" s="14">
        <f t="shared" si="1"/>
        <v>1562</v>
      </c>
    </row>
    <row r="55" spans="1:24" x14ac:dyDescent="0.35">
      <c r="A55" s="17">
        <v>2024</v>
      </c>
      <c r="B55" s="17">
        <v>12</v>
      </c>
      <c r="C55" s="18" t="str">
        <f t="shared" si="0"/>
        <v>202412</v>
      </c>
      <c r="E55" s="14">
        <v>863</v>
      </c>
      <c r="F55" s="14">
        <v>181</v>
      </c>
      <c r="G55" s="14">
        <v>0</v>
      </c>
      <c r="H55" s="14">
        <v>0</v>
      </c>
      <c r="I55" s="14">
        <v>0</v>
      </c>
      <c r="J55" s="14">
        <v>1</v>
      </c>
      <c r="K55" s="14">
        <v>37</v>
      </c>
      <c r="L55" s="14">
        <v>0</v>
      </c>
      <c r="M55" s="14">
        <v>7</v>
      </c>
      <c r="N55" s="14">
        <v>44</v>
      </c>
      <c r="O55" s="14">
        <v>617</v>
      </c>
      <c r="P55" s="14">
        <v>57</v>
      </c>
      <c r="Q55" s="14">
        <v>72</v>
      </c>
      <c r="R55" s="14">
        <v>743</v>
      </c>
      <c r="S55" s="14">
        <v>3</v>
      </c>
      <c r="T55" s="14">
        <v>6</v>
      </c>
      <c r="U55" s="14">
        <v>2</v>
      </c>
      <c r="V55" s="14">
        <v>11</v>
      </c>
      <c r="W55" s="14">
        <v>4</v>
      </c>
      <c r="X55" s="14">
        <f t="shared" si="1"/>
        <v>1850</v>
      </c>
    </row>
    <row r="56" spans="1:24" x14ac:dyDescent="0.35">
      <c r="A56" s="9">
        <v>2025</v>
      </c>
      <c r="B56" s="9">
        <v>1</v>
      </c>
      <c r="C56" s="10" t="str">
        <f t="shared" si="0"/>
        <v>202501</v>
      </c>
      <c r="D56" s="11"/>
      <c r="E56" s="12">
        <v>871</v>
      </c>
      <c r="F56" s="12">
        <v>207</v>
      </c>
      <c r="G56" s="12">
        <v>0</v>
      </c>
      <c r="H56" s="12">
        <v>0</v>
      </c>
      <c r="I56" s="12">
        <v>0</v>
      </c>
      <c r="J56" s="12">
        <v>1</v>
      </c>
      <c r="K56" s="12">
        <v>36</v>
      </c>
      <c r="L56" s="12">
        <v>0</v>
      </c>
      <c r="M56" s="12">
        <v>6</v>
      </c>
      <c r="N56" s="12">
        <v>42</v>
      </c>
      <c r="O56" s="12">
        <v>616</v>
      </c>
      <c r="P56" s="12">
        <v>45</v>
      </c>
      <c r="Q56" s="12">
        <v>49</v>
      </c>
      <c r="R56" s="12">
        <v>706</v>
      </c>
      <c r="S56" s="12">
        <v>4</v>
      </c>
      <c r="T56" s="12">
        <v>8</v>
      </c>
      <c r="U56" s="12">
        <v>4</v>
      </c>
      <c r="V56" s="12">
        <v>16</v>
      </c>
      <c r="W56" s="12">
        <v>3</v>
      </c>
      <c r="X56" s="12">
        <f t="shared" si="1"/>
        <v>1850</v>
      </c>
    </row>
    <row r="57" spans="1:24" x14ac:dyDescent="0.35">
      <c r="A57" s="9">
        <v>2025</v>
      </c>
      <c r="B57" s="9">
        <v>2</v>
      </c>
      <c r="C57" s="10" t="str">
        <f t="shared" si="0"/>
        <v>202502</v>
      </c>
      <c r="D57" s="11"/>
      <c r="E57" s="12">
        <v>821</v>
      </c>
      <c r="F57" s="12">
        <v>219</v>
      </c>
      <c r="G57" s="12">
        <v>0</v>
      </c>
      <c r="H57" s="12">
        <v>0</v>
      </c>
      <c r="I57" s="12">
        <v>0</v>
      </c>
      <c r="J57" s="12">
        <v>1</v>
      </c>
      <c r="K57" s="12">
        <v>33</v>
      </c>
      <c r="L57" s="12">
        <v>0</v>
      </c>
      <c r="M57" s="12">
        <v>5</v>
      </c>
      <c r="N57" s="12">
        <v>38</v>
      </c>
      <c r="O57" s="12">
        <v>594</v>
      </c>
      <c r="P57" s="12">
        <v>49</v>
      </c>
      <c r="Q57" s="12">
        <v>58</v>
      </c>
      <c r="R57" s="12">
        <v>697</v>
      </c>
      <c r="S57" s="12">
        <v>8</v>
      </c>
      <c r="T57" s="12">
        <v>9</v>
      </c>
      <c r="U57" s="12">
        <v>4</v>
      </c>
      <c r="V57" s="12">
        <v>21</v>
      </c>
      <c r="W57" s="12">
        <v>3</v>
      </c>
      <c r="X57" s="12">
        <f t="shared" si="1"/>
        <v>1804</v>
      </c>
    </row>
    <row r="58" spans="1:24" x14ac:dyDescent="0.35">
      <c r="A58" s="9">
        <v>2025</v>
      </c>
      <c r="B58" s="9">
        <v>3</v>
      </c>
      <c r="C58" s="10" t="str">
        <f t="shared" si="0"/>
        <v>202503</v>
      </c>
      <c r="D58" s="11"/>
      <c r="E58" s="12">
        <v>731</v>
      </c>
      <c r="F58" s="12">
        <v>195</v>
      </c>
      <c r="G58" s="12">
        <v>0</v>
      </c>
      <c r="H58" s="12">
        <v>0</v>
      </c>
      <c r="I58" s="12">
        <v>0</v>
      </c>
      <c r="J58" s="12">
        <v>1</v>
      </c>
      <c r="K58" s="12">
        <v>27</v>
      </c>
      <c r="L58" s="12">
        <v>0</v>
      </c>
      <c r="M58" s="12">
        <v>7</v>
      </c>
      <c r="N58" s="12">
        <v>34</v>
      </c>
      <c r="O58" s="12">
        <v>569</v>
      </c>
      <c r="P58" s="12">
        <v>47</v>
      </c>
      <c r="Q58" s="12">
        <v>58</v>
      </c>
      <c r="R58" s="12">
        <v>671</v>
      </c>
      <c r="S58" s="12">
        <v>5</v>
      </c>
      <c r="T58" s="12">
        <v>7</v>
      </c>
      <c r="U58" s="12">
        <v>2</v>
      </c>
      <c r="V58" s="12">
        <v>14</v>
      </c>
      <c r="W58" s="12">
        <v>2</v>
      </c>
      <c r="X58" s="12">
        <f t="shared" si="1"/>
        <v>1651</v>
      </c>
    </row>
    <row r="59" spans="1:24" x14ac:dyDescent="0.35">
      <c r="A59" s="9">
        <v>2025</v>
      </c>
      <c r="B59" s="9">
        <v>4</v>
      </c>
      <c r="C59" s="10" t="str">
        <f t="shared" si="0"/>
        <v>202504</v>
      </c>
      <c r="D59" s="11"/>
      <c r="E59" s="12">
        <v>636</v>
      </c>
      <c r="F59" s="12">
        <v>172</v>
      </c>
      <c r="G59" s="12">
        <v>0</v>
      </c>
      <c r="H59" s="12">
        <v>0</v>
      </c>
      <c r="I59" s="12">
        <v>0</v>
      </c>
      <c r="J59" s="12">
        <v>1</v>
      </c>
      <c r="K59" s="12">
        <v>24</v>
      </c>
      <c r="L59" s="12">
        <v>0</v>
      </c>
      <c r="M59" s="12">
        <v>6</v>
      </c>
      <c r="N59" s="12">
        <v>30</v>
      </c>
      <c r="O59" s="12">
        <v>539</v>
      </c>
      <c r="P59" s="12">
        <v>49</v>
      </c>
      <c r="Q59" s="12">
        <v>50</v>
      </c>
      <c r="R59" s="12">
        <v>636</v>
      </c>
      <c r="S59" s="12">
        <v>5</v>
      </c>
      <c r="T59" s="12">
        <v>3</v>
      </c>
      <c r="U59" s="12">
        <v>1</v>
      </c>
      <c r="V59" s="12">
        <v>9</v>
      </c>
      <c r="W59" s="12">
        <v>3</v>
      </c>
      <c r="X59" s="12">
        <f t="shared" si="1"/>
        <v>1489</v>
      </c>
    </row>
    <row r="60" spans="1:24" x14ac:dyDescent="0.35">
      <c r="A60" s="9">
        <v>2025</v>
      </c>
      <c r="B60" s="9">
        <v>5</v>
      </c>
      <c r="C60" s="10" t="str">
        <f t="shared" si="0"/>
        <v>202505</v>
      </c>
      <c r="D60" s="11"/>
      <c r="E60" s="12">
        <v>647</v>
      </c>
      <c r="F60" s="12">
        <v>157</v>
      </c>
      <c r="G60" s="12">
        <v>0</v>
      </c>
      <c r="H60" s="12">
        <v>0</v>
      </c>
      <c r="I60" s="12">
        <v>0</v>
      </c>
      <c r="J60" s="12">
        <v>1</v>
      </c>
      <c r="K60" s="12">
        <v>34</v>
      </c>
      <c r="L60" s="12">
        <v>0</v>
      </c>
      <c r="M60" s="12">
        <v>4</v>
      </c>
      <c r="N60" s="12">
        <v>38</v>
      </c>
      <c r="O60" s="12">
        <v>571</v>
      </c>
      <c r="P60" s="12">
        <v>43</v>
      </c>
      <c r="Q60" s="12">
        <v>56</v>
      </c>
      <c r="R60" s="12">
        <v>669</v>
      </c>
      <c r="S60" s="12">
        <v>0</v>
      </c>
      <c r="T60" s="12">
        <v>1</v>
      </c>
      <c r="U60" s="12">
        <v>1</v>
      </c>
      <c r="V60" s="12">
        <v>2</v>
      </c>
      <c r="W60" s="12">
        <v>3</v>
      </c>
      <c r="X60" s="12">
        <f t="shared" si="1"/>
        <v>1518</v>
      </c>
    </row>
    <row r="61" spans="1:24" x14ac:dyDescent="0.35">
      <c r="A61" s="9">
        <v>2025</v>
      </c>
      <c r="B61" s="9">
        <v>6</v>
      </c>
      <c r="C61" s="10" t="str">
        <f t="shared" si="0"/>
        <v>202506</v>
      </c>
      <c r="D61" s="11"/>
      <c r="E61" s="12">
        <v>830</v>
      </c>
      <c r="F61" s="12">
        <v>166</v>
      </c>
      <c r="G61" s="12">
        <v>0</v>
      </c>
      <c r="H61" s="12">
        <v>0</v>
      </c>
      <c r="I61" s="12">
        <v>0</v>
      </c>
      <c r="J61" s="12">
        <v>1</v>
      </c>
      <c r="K61" s="12">
        <v>41</v>
      </c>
      <c r="L61" s="12">
        <v>0</v>
      </c>
      <c r="M61" s="12">
        <v>10</v>
      </c>
      <c r="N61" s="12">
        <v>51</v>
      </c>
      <c r="O61" s="12">
        <v>599</v>
      </c>
      <c r="P61" s="12">
        <v>54</v>
      </c>
      <c r="Q61" s="12">
        <v>68</v>
      </c>
      <c r="R61" s="12">
        <v>721</v>
      </c>
      <c r="S61" s="12">
        <v>1</v>
      </c>
      <c r="T61" s="12">
        <v>0</v>
      </c>
      <c r="U61" s="12">
        <v>1</v>
      </c>
      <c r="V61" s="12">
        <v>2</v>
      </c>
      <c r="W61" s="12">
        <v>5</v>
      </c>
      <c r="X61" s="12">
        <f t="shared" si="1"/>
        <v>1776</v>
      </c>
    </row>
    <row r="62" spans="1:24" x14ac:dyDescent="0.35">
      <c r="A62" s="9">
        <v>2025</v>
      </c>
      <c r="B62" s="9">
        <v>7</v>
      </c>
      <c r="C62" s="10" t="str">
        <f t="shared" si="0"/>
        <v>202507</v>
      </c>
      <c r="D62" s="11"/>
      <c r="E62" s="12">
        <v>1274</v>
      </c>
      <c r="F62" s="12">
        <v>176</v>
      </c>
      <c r="G62" s="12">
        <v>0</v>
      </c>
      <c r="H62" s="12">
        <v>0</v>
      </c>
      <c r="I62" s="12">
        <v>0</v>
      </c>
      <c r="J62" s="12">
        <v>1</v>
      </c>
      <c r="K62" s="12">
        <v>65</v>
      </c>
      <c r="L62" s="12">
        <v>1</v>
      </c>
      <c r="M62" s="12">
        <v>7</v>
      </c>
      <c r="N62" s="12">
        <v>73</v>
      </c>
      <c r="O62" s="12">
        <v>569</v>
      </c>
      <c r="P62" s="12">
        <v>63</v>
      </c>
      <c r="Q62" s="12">
        <v>73</v>
      </c>
      <c r="R62" s="12">
        <v>705</v>
      </c>
      <c r="S62" s="12">
        <v>0</v>
      </c>
      <c r="T62" s="12">
        <v>0</v>
      </c>
      <c r="U62" s="12">
        <v>0</v>
      </c>
      <c r="V62" s="12">
        <v>0</v>
      </c>
      <c r="W62" s="12">
        <v>3</v>
      </c>
      <c r="X62" s="12">
        <f t="shared" si="1"/>
        <v>2232</v>
      </c>
    </row>
    <row r="63" spans="1:24" x14ac:dyDescent="0.35">
      <c r="A63" s="9">
        <v>2025</v>
      </c>
      <c r="B63" s="9">
        <v>8</v>
      </c>
      <c r="C63" s="10" t="str">
        <f t="shared" si="0"/>
        <v>202508</v>
      </c>
      <c r="D63" s="11"/>
      <c r="E63" s="12">
        <v>1323</v>
      </c>
      <c r="F63" s="12">
        <v>186</v>
      </c>
      <c r="G63" s="12">
        <v>0</v>
      </c>
      <c r="H63" s="12">
        <v>0</v>
      </c>
      <c r="I63" s="12">
        <v>0</v>
      </c>
      <c r="J63" s="12">
        <v>0</v>
      </c>
      <c r="K63" s="12">
        <v>75</v>
      </c>
      <c r="L63" s="12">
        <v>2</v>
      </c>
      <c r="M63" s="12">
        <v>10</v>
      </c>
      <c r="N63" s="12">
        <v>87</v>
      </c>
      <c r="O63" s="12">
        <v>580</v>
      </c>
      <c r="P63" s="12">
        <v>60</v>
      </c>
      <c r="Q63" s="12">
        <v>70</v>
      </c>
      <c r="R63" s="12">
        <v>710</v>
      </c>
      <c r="S63" s="12">
        <v>0</v>
      </c>
      <c r="T63" s="12">
        <v>1</v>
      </c>
      <c r="U63" s="12">
        <v>0</v>
      </c>
      <c r="V63" s="12">
        <v>1</v>
      </c>
      <c r="W63" s="12">
        <v>4</v>
      </c>
      <c r="X63" s="12">
        <f t="shared" si="1"/>
        <v>2311</v>
      </c>
    </row>
    <row r="64" spans="1:24" x14ac:dyDescent="0.35">
      <c r="A64" s="9">
        <v>2025</v>
      </c>
      <c r="B64" s="9">
        <v>9</v>
      </c>
      <c r="C64" s="10" t="str">
        <f t="shared" si="0"/>
        <v>202509</v>
      </c>
      <c r="D64" s="11"/>
      <c r="E64" s="12">
        <v>1178</v>
      </c>
      <c r="F64" s="12">
        <v>179</v>
      </c>
      <c r="G64" s="12">
        <v>0</v>
      </c>
      <c r="H64" s="12">
        <v>0</v>
      </c>
      <c r="I64" s="12">
        <v>0</v>
      </c>
      <c r="J64" s="12">
        <v>1</v>
      </c>
      <c r="K64" s="12">
        <v>70</v>
      </c>
      <c r="L64" s="12">
        <v>1</v>
      </c>
      <c r="M64" s="12">
        <v>10</v>
      </c>
      <c r="N64" s="12">
        <v>81</v>
      </c>
      <c r="O64" s="12">
        <v>613</v>
      </c>
      <c r="P64" s="12">
        <v>60</v>
      </c>
      <c r="Q64" s="12">
        <v>74</v>
      </c>
      <c r="R64" s="12">
        <v>747</v>
      </c>
      <c r="S64" s="12">
        <v>0</v>
      </c>
      <c r="T64" s="12">
        <v>0</v>
      </c>
      <c r="U64" s="12">
        <v>0</v>
      </c>
      <c r="V64" s="12">
        <v>0</v>
      </c>
      <c r="W64" s="12">
        <v>4</v>
      </c>
      <c r="X64" s="12">
        <f t="shared" si="1"/>
        <v>2190</v>
      </c>
    </row>
    <row r="65" spans="1:24" x14ac:dyDescent="0.35">
      <c r="A65" s="9">
        <v>2025</v>
      </c>
      <c r="B65" s="9">
        <v>10</v>
      </c>
      <c r="C65" s="10" t="str">
        <f t="shared" si="0"/>
        <v>202510</v>
      </c>
      <c r="D65" s="11"/>
      <c r="E65" s="12">
        <v>797</v>
      </c>
      <c r="F65" s="12">
        <v>155</v>
      </c>
      <c r="G65" s="12">
        <v>0</v>
      </c>
      <c r="H65" s="12">
        <v>0</v>
      </c>
      <c r="I65" s="12">
        <v>0</v>
      </c>
      <c r="J65" s="12">
        <v>1</v>
      </c>
      <c r="K65" s="12">
        <v>48</v>
      </c>
      <c r="L65" s="12">
        <v>0</v>
      </c>
      <c r="M65" s="12">
        <v>6</v>
      </c>
      <c r="N65" s="12">
        <v>54</v>
      </c>
      <c r="O65" s="12">
        <v>565</v>
      </c>
      <c r="P65" s="12">
        <v>53</v>
      </c>
      <c r="Q65" s="12">
        <v>64</v>
      </c>
      <c r="R65" s="12">
        <v>681</v>
      </c>
      <c r="S65" s="12">
        <v>0</v>
      </c>
      <c r="T65" s="12">
        <v>0</v>
      </c>
      <c r="U65" s="12">
        <v>0</v>
      </c>
      <c r="V65" s="12">
        <v>0</v>
      </c>
      <c r="W65" s="12">
        <v>4</v>
      </c>
      <c r="X65" s="12">
        <f t="shared" si="1"/>
        <v>1693</v>
      </c>
    </row>
    <row r="66" spans="1:24" x14ac:dyDescent="0.35">
      <c r="A66" s="9">
        <v>2025</v>
      </c>
      <c r="B66" s="9">
        <v>11</v>
      </c>
      <c r="C66" s="10" t="str">
        <f t="shared" si="0"/>
        <v>202511</v>
      </c>
      <c r="D66" s="11"/>
      <c r="E66" s="12">
        <v>711</v>
      </c>
      <c r="F66" s="12">
        <v>157</v>
      </c>
      <c r="G66" s="12">
        <v>0</v>
      </c>
      <c r="H66" s="12">
        <v>0</v>
      </c>
      <c r="I66" s="12">
        <v>0</v>
      </c>
      <c r="J66" s="12">
        <v>1</v>
      </c>
      <c r="K66" s="12">
        <v>33</v>
      </c>
      <c r="L66" s="12">
        <v>0</v>
      </c>
      <c r="M66" s="12">
        <v>2</v>
      </c>
      <c r="N66" s="12">
        <v>35</v>
      </c>
      <c r="O66" s="12">
        <v>559</v>
      </c>
      <c r="P66" s="12">
        <v>39</v>
      </c>
      <c r="Q66" s="12">
        <v>64</v>
      </c>
      <c r="R66" s="12">
        <v>659</v>
      </c>
      <c r="S66" s="12">
        <v>0</v>
      </c>
      <c r="T66" s="12">
        <v>0</v>
      </c>
      <c r="U66" s="12">
        <v>0</v>
      </c>
      <c r="V66" s="12">
        <v>0</v>
      </c>
      <c r="W66" s="12">
        <v>4</v>
      </c>
      <c r="X66" s="12">
        <f t="shared" si="1"/>
        <v>1570</v>
      </c>
    </row>
    <row r="67" spans="1:24" x14ac:dyDescent="0.35">
      <c r="A67" s="9">
        <v>2025</v>
      </c>
      <c r="B67" s="9">
        <v>12</v>
      </c>
      <c r="C67" s="10" t="str">
        <f t="shared" si="0"/>
        <v>202512</v>
      </c>
      <c r="D67" s="11"/>
      <c r="E67" s="12">
        <v>818</v>
      </c>
      <c r="F67" s="12">
        <v>176</v>
      </c>
      <c r="G67" s="12">
        <v>0</v>
      </c>
      <c r="H67" s="12">
        <v>0</v>
      </c>
      <c r="I67" s="12">
        <v>0</v>
      </c>
      <c r="J67" s="12">
        <v>1</v>
      </c>
      <c r="K67" s="12">
        <v>32</v>
      </c>
      <c r="L67" s="12">
        <v>0</v>
      </c>
      <c r="M67" s="12">
        <v>7</v>
      </c>
      <c r="N67" s="12">
        <v>39</v>
      </c>
      <c r="O67" s="12">
        <v>551</v>
      </c>
      <c r="P67" s="12">
        <v>56</v>
      </c>
      <c r="Q67" s="12">
        <v>65</v>
      </c>
      <c r="R67" s="12">
        <v>668</v>
      </c>
      <c r="S67" s="12">
        <v>3</v>
      </c>
      <c r="T67" s="12">
        <v>6</v>
      </c>
      <c r="U67" s="12">
        <v>2</v>
      </c>
      <c r="V67" s="12">
        <v>11</v>
      </c>
      <c r="W67" s="12">
        <v>4</v>
      </c>
      <c r="X67" s="12">
        <f t="shared" si="1"/>
        <v>1721</v>
      </c>
    </row>
    <row r="68" spans="1:24" x14ac:dyDescent="0.35">
      <c r="A68" s="17">
        <v>2026</v>
      </c>
      <c r="B68" s="17">
        <v>1</v>
      </c>
      <c r="C68" s="18" t="str">
        <f t="shared" si="0"/>
        <v>202601</v>
      </c>
      <c r="E68" s="14">
        <v>846</v>
      </c>
      <c r="F68" s="14">
        <v>206</v>
      </c>
      <c r="G68" s="14">
        <v>0</v>
      </c>
      <c r="H68" s="14">
        <v>0</v>
      </c>
      <c r="I68" s="14">
        <v>0</v>
      </c>
      <c r="J68" s="14">
        <v>1</v>
      </c>
      <c r="K68" s="14">
        <v>34</v>
      </c>
      <c r="L68" s="14">
        <v>0</v>
      </c>
      <c r="M68" s="14">
        <v>5</v>
      </c>
      <c r="N68" s="14">
        <v>39</v>
      </c>
      <c r="O68" s="14">
        <v>552</v>
      </c>
      <c r="P68" s="14">
        <v>45</v>
      </c>
      <c r="Q68" s="14">
        <v>43</v>
      </c>
      <c r="R68" s="14">
        <v>636</v>
      </c>
      <c r="S68" s="14">
        <v>3</v>
      </c>
      <c r="T68" s="14">
        <v>8</v>
      </c>
      <c r="U68" s="14">
        <v>4</v>
      </c>
      <c r="V68" s="14">
        <v>15</v>
      </c>
      <c r="W68" s="14">
        <v>3</v>
      </c>
      <c r="X68" s="14">
        <f t="shared" si="1"/>
        <v>1750</v>
      </c>
    </row>
    <row r="69" spans="1:24" x14ac:dyDescent="0.35">
      <c r="A69" s="17">
        <v>2026</v>
      </c>
      <c r="B69" s="17">
        <v>2</v>
      </c>
      <c r="C69" s="18" t="str">
        <f t="shared" si="0"/>
        <v>202602</v>
      </c>
      <c r="E69" s="14">
        <v>813</v>
      </c>
      <c r="F69" s="14">
        <v>222</v>
      </c>
      <c r="G69" s="14">
        <v>0</v>
      </c>
      <c r="H69" s="14">
        <v>0</v>
      </c>
      <c r="I69" s="14">
        <v>0</v>
      </c>
      <c r="J69" s="14">
        <v>1</v>
      </c>
      <c r="K69" s="14">
        <v>32</v>
      </c>
      <c r="L69" s="14">
        <v>0</v>
      </c>
      <c r="M69" s="14">
        <v>5</v>
      </c>
      <c r="N69" s="14">
        <v>37</v>
      </c>
      <c r="O69" s="14">
        <v>554</v>
      </c>
      <c r="P69" s="14">
        <v>49</v>
      </c>
      <c r="Q69" s="14">
        <v>54</v>
      </c>
      <c r="R69" s="14">
        <v>653</v>
      </c>
      <c r="S69" s="14">
        <v>8</v>
      </c>
      <c r="T69" s="14">
        <v>9</v>
      </c>
      <c r="U69" s="14">
        <v>4</v>
      </c>
      <c r="V69" s="14">
        <v>21</v>
      </c>
      <c r="W69" s="14">
        <v>3</v>
      </c>
      <c r="X69" s="14">
        <f t="shared" si="1"/>
        <v>1754</v>
      </c>
    </row>
    <row r="70" spans="1:24" x14ac:dyDescent="0.35">
      <c r="A70" s="17">
        <v>2026</v>
      </c>
      <c r="B70" s="17">
        <v>3</v>
      </c>
      <c r="C70" s="18" t="str">
        <f t="shared" si="0"/>
        <v>202603</v>
      </c>
      <c r="E70" s="14">
        <v>723</v>
      </c>
      <c r="F70" s="14">
        <v>197</v>
      </c>
      <c r="G70" s="14">
        <v>0</v>
      </c>
      <c r="H70" s="14">
        <v>0</v>
      </c>
      <c r="I70" s="14">
        <v>0</v>
      </c>
      <c r="J70" s="14">
        <v>1</v>
      </c>
      <c r="K70" s="14">
        <v>26</v>
      </c>
      <c r="L70" s="14">
        <v>0</v>
      </c>
      <c r="M70" s="14">
        <v>7</v>
      </c>
      <c r="N70" s="14">
        <v>33</v>
      </c>
      <c r="O70" s="14">
        <v>532</v>
      </c>
      <c r="P70" s="14">
        <v>47</v>
      </c>
      <c r="Q70" s="14">
        <v>55</v>
      </c>
      <c r="R70" s="14">
        <v>631</v>
      </c>
      <c r="S70" s="14">
        <v>5</v>
      </c>
      <c r="T70" s="14">
        <v>7</v>
      </c>
      <c r="U70" s="14">
        <v>2</v>
      </c>
      <c r="V70" s="14">
        <v>14</v>
      </c>
      <c r="W70" s="14">
        <v>2</v>
      </c>
      <c r="X70" s="14">
        <f t="shared" si="1"/>
        <v>1604</v>
      </c>
    </row>
    <row r="71" spans="1:24" x14ac:dyDescent="0.35">
      <c r="A71" s="17">
        <v>2026</v>
      </c>
      <c r="B71" s="17">
        <v>4</v>
      </c>
      <c r="C71" s="18" t="str">
        <f t="shared" si="0"/>
        <v>202604</v>
      </c>
      <c r="E71" s="14">
        <v>634</v>
      </c>
      <c r="F71" s="14">
        <v>175</v>
      </c>
      <c r="G71" s="14">
        <v>0</v>
      </c>
      <c r="H71" s="14">
        <v>0</v>
      </c>
      <c r="I71" s="14">
        <v>0</v>
      </c>
      <c r="J71" s="14">
        <v>1</v>
      </c>
      <c r="K71" s="14">
        <v>24</v>
      </c>
      <c r="L71" s="14">
        <v>0</v>
      </c>
      <c r="M71" s="14">
        <v>6</v>
      </c>
      <c r="N71" s="14">
        <v>30</v>
      </c>
      <c r="O71" s="14">
        <v>533</v>
      </c>
      <c r="P71" s="14">
        <v>48</v>
      </c>
      <c r="Q71" s="14">
        <v>49</v>
      </c>
      <c r="R71" s="14">
        <v>628</v>
      </c>
      <c r="S71" s="14">
        <v>4</v>
      </c>
      <c r="T71" s="14">
        <v>3</v>
      </c>
      <c r="U71" s="14">
        <v>1</v>
      </c>
      <c r="V71" s="14">
        <v>8</v>
      </c>
      <c r="W71" s="14">
        <v>3</v>
      </c>
      <c r="X71" s="14">
        <f t="shared" si="1"/>
        <v>1481</v>
      </c>
    </row>
    <row r="72" spans="1:24" x14ac:dyDescent="0.35">
      <c r="A72" s="17">
        <v>2026</v>
      </c>
      <c r="B72" s="17">
        <v>5</v>
      </c>
      <c r="C72" s="18" t="str">
        <f t="shared" ref="C72:C91" si="2">CONCATENATE(A72,IF(B72&lt;10,0,""),B72)</f>
        <v>202605</v>
      </c>
      <c r="E72" s="14">
        <v>650</v>
      </c>
      <c r="F72" s="14">
        <v>162</v>
      </c>
      <c r="G72" s="14">
        <v>0</v>
      </c>
      <c r="H72" s="14">
        <v>0</v>
      </c>
      <c r="I72" s="14">
        <v>0</v>
      </c>
      <c r="J72" s="14">
        <v>1</v>
      </c>
      <c r="K72" s="14">
        <v>34</v>
      </c>
      <c r="L72" s="14">
        <v>0</v>
      </c>
      <c r="M72" s="14">
        <v>4</v>
      </c>
      <c r="N72" s="14">
        <v>38</v>
      </c>
      <c r="O72" s="14">
        <v>576</v>
      </c>
      <c r="P72" s="14">
        <v>43</v>
      </c>
      <c r="Q72" s="14">
        <v>56</v>
      </c>
      <c r="R72" s="14">
        <v>674</v>
      </c>
      <c r="S72" s="14">
        <v>0</v>
      </c>
      <c r="T72" s="14">
        <v>1</v>
      </c>
      <c r="U72" s="14">
        <v>1</v>
      </c>
      <c r="V72" s="14">
        <v>2</v>
      </c>
      <c r="W72" s="14">
        <v>3</v>
      </c>
      <c r="X72" s="14">
        <f t="shared" si="1"/>
        <v>1531</v>
      </c>
    </row>
    <row r="73" spans="1:24" x14ac:dyDescent="0.35">
      <c r="A73" s="17">
        <v>2026</v>
      </c>
      <c r="B73" s="17">
        <v>6</v>
      </c>
      <c r="C73" s="18" t="str">
        <f t="shared" si="2"/>
        <v>202606</v>
      </c>
      <c r="E73" s="14">
        <v>825</v>
      </c>
      <c r="F73" s="14">
        <v>168</v>
      </c>
      <c r="G73" s="14">
        <v>0</v>
      </c>
      <c r="H73" s="14">
        <v>0</v>
      </c>
      <c r="I73" s="14">
        <v>0</v>
      </c>
      <c r="J73" s="14">
        <v>1</v>
      </c>
      <c r="K73" s="14">
        <v>40</v>
      </c>
      <c r="L73" s="14">
        <v>0</v>
      </c>
      <c r="M73" s="14">
        <v>10</v>
      </c>
      <c r="N73" s="14">
        <v>50</v>
      </c>
      <c r="O73" s="14">
        <v>588</v>
      </c>
      <c r="P73" s="14">
        <v>53</v>
      </c>
      <c r="Q73" s="14">
        <v>66</v>
      </c>
      <c r="R73" s="14">
        <v>707</v>
      </c>
      <c r="S73" s="14">
        <v>1</v>
      </c>
      <c r="T73" s="14">
        <v>0</v>
      </c>
      <c r="U73" s="14">
        <v>1</v>
      </c>
      <c r="V73" s="14">
        <v>2</v>
      </c>
      <c r="W73" s="14">
        <v>5</v>
      </c>
      <c r="X73" s="14">
        <f t="shared" ref="X73:X91" si="3">E73+F73+G73+H73+J73+K73+M73+O73+Q73+S73+U73+W73+L73+P73+T73</f>
        <v>1758</v>
      </c>
    </row>
    <row r="74" spans="1:24" x14ac:dyDescent="0.35">
      <c r="A74" s="17">
        <v>2026</v>
      </c>
      <c r="B74" s="17">
        <v>7</v>
      </c>
      <c r="C74" s="18" t="str">
        <f t="shared" si="2"/>
        <v>202607</v>
      </c>
      <c r="E74" s="14">
        <v>1279</v>
      </c>
      <c r="F74" s="14">
        <v>179</v>
      </c>
      <c r="G74" s="14">
        <v>0</v>
      </c>
      <c r="H74" s="14">
        <v>0</v>
      </c>
      <c r="I74" s="14">
        <v>0</v>
      </c>
      <c r="J74" s="14">
        <v>1</v>
      </c>
      <c r="K74" s="14">
        <v>66</v>
      </c>
      <c r="L74" s="14">
        <v>1</v>
      </c>
      <c r="M74" s="14">
        <v>9</v>
      </c>
      <c r="N74" s="14">
        <v>76</v>
      </c>
      <c r="O74" s="14">
        <v>543</v>
      </c>
      <c r="P74" s="14">
        <v>63</v>
      </c>
      <c r="Q74" s="14">
        <v>70</v>
      </c>
      <c r="R74" s="14">
        <v>676</v>
      </c>
      <c r="S74" s="14">
        <v>0</v>
      </c>
      <c r="T74" s="14">
        <v>0</v>
      </c>
      <c r="U74" s="14">
        <v>0</v>
      </c>
      <c r="V74" s="14">
        <v>0</v>
      </c>
      <c r="W74" s="14">
        <v>3</v>
      </c>
      <c r="X74" s="14">
        <f t="shared" si="3"/>
        <v>2214</v>
      </c>
    </row>
    <row r="75" spans="1:24" x14ac:dyDescent="0.35">
      <c r="A75" s="17">
        <v>2026</v>
      </c>
      <c r="B75" s="17">
        <v>8</v>
      </c>
      <c r="C75" s="18" t="str">
        <f t="shared" si="2"/>
        <v>202608</v>
      </c>
      <c r="E75" s="14">
        <v>1332</v>
      </c>
      <c r="F75" s="14">
        <v>189</v>
      </c>
      <c r="G75" s="14">
        <v>0</v>
      </c>
      <c r="H75" s="14">
        <v>0</v>
      </c>
      <c r="I75" s="14">
        <v>0</v>
      </c>
      <c r="J75" s="14">
        <v>0</v>
      </c>
      <c r="K75" s="14">
        <v>76</v>
      </c>
      <c r="L75" s="14">
        <v>2</v>
      </c>
      <c r="M75" s="14">
        <v>13</v>
      </c>
      <c r="N75" s="14">
        <v>91</v>
      </c>
      <c r="O75" s="14">
        <v>553</v>
      </c>
      <c r="P75" s="14">
        <v>60</v>
      </c>
      <c r="Q75" s="14">
        <v>67</v>
      </c>
      <c r="R75" s="14">
        <v>680</v>
      </c>
      <c r="S75" s="14">
        <v>0</v>
      </c>
      <c r="T75" s="14">
        <v>1</v>
      </c>
      <c r="U75" s="14">
        <v>0</v>
      </c>
      <c r="V75" s="14">
        <v>1</v>
      </c>
      <c r="W75" s="14">
        <v>4</v>
      </c>
      <c r="X75" s="14">
        <f t="shared" si="3"/>
        <v>2297</v>
      </c>
    </row>
    <row r="76" spans="1:24" x14ac:dyDescent="0.35">
      <c r="A76" s="17">
        <v>2026</v>
      </c>
      <c r="B76" s="17">
        <v>9</v>
      </c>
      <c r="C76" s="18" t="str">
        <f t="shared" si="2"/>
        <v>202609</v>
      </c>
      <c r="E76" s="14">
        <v>1166</v>
      </c>
      <c r="F76" s="14">
        <v>179</v>
      </c>
      <c r="G76" s="14">
        <v>0</v>
      </c>
      <c r="H76" s="14">
        <v>0</v>
      </c>
      <c r="I76" s="14">
        <v>0</v>
      </c>
      <c r="J76" s="14">
        <v>1</v>
      </c>
      <c r="K76" s="14">
        <v>67</v>
      </c>
      <c r="L76" s="14">
        <v>1</v>
      </c>
      <c r="M76" s="14">
        <v>12</v>
      </c>
      <c r="N76" s="14">
        <v>80</v>
      </c>
      <c r="O76" s="14">
        <v>561</v>
      </c>
      <c r="P76" s="14">
        <v>59</v>
      </c>
      <c r="Q76" s="14">
        <v>68</v>
      </c>
      <c r="R76" s="14">
        <v>688</v>
      </c>
      <c r="S76" s="14">
        <v>0</v>
      </c>
      <c r="T76" s="14">
        <v>0</v>
      </c>
      <c r="U76" s="14">
        <v>0</v>
      </c>
      <c r="V76" s="14">
        <v>0</v>
      </c>
      <c r="W76" s="14">
        <v>4</v>
      </c>
      <c r="X76" s="14">
        <f t="shared" si="3"/>
        <v>2118</v>
      </c>
    </row>
    <row r="77" spans="1:24" x14ac:dyDescent="0.35">
      <c r="A77" s="17">
        <v>2026</v>
      </c>
      <c r="B77" s="17">
        <v>10</v>
      </c>
      <c r="C77" s="18" t="str">
        <f t="shared" si="2"/>
        <v>202610</v>
      </c>
      <c r="E77" s="14">
        <v>819</v>
      </c>
      <c r="F77" s="14">
        <v>160</v>
      </c>
      <c r="G77" s="14">
        <v>0</v>
      </c>
      <c r="H77" s="14">
        <v>0</v>
      </c>
      <c r="I77" s="14">
        <v>0</v>
      </c>
      <c r="J77" s="14">
        <v>1</v>
      </c>
      <c r="K77" s="14">
        <v>49</v>
      </c>
      <c r="L77" s="14">
        <v>0</v>
      </c>
      <c r="M77" s="14">
        <v>7</v>
      </c>
      <c r="N77" s="14">
        <v>56</v>
      </c>
      <c r="O77" s="14">
        <v>550</v>
      </c>
      <c r="P77" s="14">
        <v>52</v>
      </c>
      <c r="Q77" s="14">
        <v>62</v>
      </c>
      <c r="R77" s="14">
        <v>663</v>
      </c>
      <c r="S77" s="14">
        <v>0</v>
      </c>
      <c r="T77" s="14">
        <v>0</v>
      </c>
      <c r="U77" s="14">
        <v>0</v>
      </c>
      <c r="V77" s="14">
        <v>0</v>
      </c>
      <c r="W77" s="14">
        <v>4</v>
      </c>
      <c r="X77" s="14">
        <f t="shared" si="3"/>
        <v>1704</v>
      </c>
    </row>
    <row r="78" spans="1:24" x14ac:dyDescent="0.35">
      <c r="A78" s="17">
        <v>2026</v>
      </c>
      <c r="B78" s="17">
        <v>11</v>
      </c>
      <c r="C78" s="18" t="str">
        <f t="shared" si="2"/>
        <v>202611</v>
      </c>
      <c r="E78" s="14">
        <v>727</v>
      </c>
      <c r="F78" s="14">
        <v>161</v>
      </c>
      <c r="G78" s="14">
        <v>0</v>
      </c>
      <c r="H78" s="14">
        <v>0</v>
      </c>
      <c r="I78" s="14">
        <v>0</v>
      </c>
      <c r="J78" s="14">
        <v>1</v>
      </c>
      <c r="K78" s="14">
        <v>33</v>
      </c>
      <c r="L78" s="14">
        <v>0</v>
      </c>
      <c r="M78" s="14">
        <v>3</v>
      </c>
      <c r="N78" s="14">
        <v>36</v>
      </c>
      <c r="O78" s="14">
        <v>533</v>
      </c>
      <c r="P78" s="14">
        <v>39</v>
      </c>
      <c r="Q78" s="14">
        <v>61</v>
      </c>
      <c r="R78" s="14">
        <v>630</v>
      </c>
      <c r="S78" s="14">
        <v>0</v>
      </c>
      <c r="T78" s="14">
        <v>0</v>
      </c>
      <c r="U78" s="14">
        <v>0</v>
      </c>
      <c r="V78" s="14">
        <v>0</v>
      </c>
      <c r="W78" s="14">
        <v>4</v>
      </c>
      <c r="X78" s="14">
        <f t="shared" si="3"/>
        <v>1562</v>
      </c>
    </row>
    <row r="79" spans="1:24" x14ac:dyDescent="0.35">
      <c r="A79" s="17">
        <v>2026</v>
      </c>
      <c r="B79" s="17">
        <v>12</v>
      </c>
      <c r="C79" s="18" t="str">
        <f t="shared" si="2"/>
        <v>202612</v>
      </c>
      <c r="E79" s="14">
        <v>825</v>
      </c>
      <c r="F79" s="14">
        <v>180</v>
      </c>
      <c r="G79" s="14">
        <v>0</v>
      </c>
      <c r="H79" s="14">
        <v>0</v>
      </c>
      <c r="I79" s="14">
        <v>0</v>
      </c>
      <c r="J79" s="14">
        <v>1</v>
      </c>
      <c r="K79" s="14">
        <v>31</v>
      </c>
      <c r="L79" s="14">
        <v>0</v>
      </c>
      <c r="M79" s="14">
        <v>7</v>
      </c>
      <c r="N79" s="14">
        <v>38</v>
      </c>
      <c r="O79" s="14">
        <v>510</v>
      </c>
      <c r="P79" s="14">
        <v>56</v>
      </c>
      <c r="Q79" s="14">
        <v>60</v>
      </c>
      <c r="R79" s="14">
        <v>622</v>
      </c>
      <c r="S79" s="14">
        <v>2</v>
      </c>
      <c r="T79" s="14">
        <v>6</v>
      </c>
      <c r="U79" s="14">
        <v>2</v>
      </c>
      <c r="V79" s="14">
        <v>10</v>
      </c>
      <c r="W79" s="14">
        <v>4</v>
      </c>
      <c r="X79" s="14">
        <f t="shared" si="3"/>
        <v>1684</v>
      </c>
    </row>
    <row r="80" spans="1:24" x14ac:dyDescent="0.35">
      <c r="A80" s="9">
        <v>2027</v>
      </c>
      <c r="B80" s="9">
        <v>1</v>
      </c>
      <c r="C80" s="10" t="str">
        <f t="shared" si="2"/>
        <v>202701</v>
      </c>
      <c r="D80" s="11"/>
      <c r="E80" s="12">
        <v>851</v>
      </c>
      <c r="F80" s="12">
        <v>207</v>
      </c>
      <c r="G80" s="12">
        <v>0</v>
      </c>
      <c r="H80" s="12">
        <v>0</v>
      </c>
      <c r="I80" s="12">
        <v>0</v>
      </c>
      <c r="J80" s="12">
        <v>1</v>
      </c>
      <c r="K80" s="12">
        <v>34</v>
      </c>
      <c r="L80" s="12">
        <v>0</v>
      </c>
      <c r="M80" s="12">
        <v>5</v>
      </c>
      <c r="N80" s="12">
        <v>39</v>
      </c>
      <c r="O80" s="12">
        <v>543</v>
      </c>
      <c r="P80" s="12">
        <v>45</v>
      </c>
      <c r="Q80" s="12">
        <v>42</v>
      </c>
      <c r="R80" s="12">
        <v>620</v>
      </c>
      <c r="S80" s="12">
        <v>5</v>
      </c>
      <c r="T80" s="12">
        <v>6</v>
      </c>
      <c r="U80" s="12">
        <v>4</v>
      </c>
      <c r="V80" s="12">
        <v>15</v>
      </c>
      <c r="W80" s="12">
        <v>3</v>
      </c>
      <c r="X80" s="12">
        <f t="shared" si="3"/>
        <v>1746</v>
      </c>
    </row>
    <row r="81" spans="1:24" x14ac:dyDescent="0.35">
      <c r="A81" s="9">
        <v>2027</v>
      </c>
      <c r="B81" s="9">
        <v>2</v>
      </c>
      <c r="C81" s="10" t="str">
        <f t="shared" si="2"/>
        <v>202702</v>
      </c>
      <c r="D81" s="11"/>
      <c r="E81" s="12">
        <v>808</v>
      </c>
      <c r="F81" s="12">
        <v>222</v>
      </c>
      <c r="G81" s="12">
        <v>0</v>
      </c>
      <c r="H81" s="12">
        <v>0</v>
      </c>
      <c r="I81" s="12">
        <v>0</v>
      </c>
      <c r="J81" s="12">
        <v>1</v>
      </c>
      <c r="K81" s="12">
        <v>30</v>
      </c>
      <c r="L81" s="12">
        <v>0</v>
      </c>
      <c r="M81" s="12">
        <v>5</v>
      </c>
      <c r="N81" s="12">
        <v>35</v>
      </c>
      <c r="O81" s="12">
        <v>528</v>
      </c>
      <c r="P81" s="12">
        <v>49</v>
      </c>
      <c r="Q81" s="12">
        <v>52</v>
      </c>
      <c r="R81" s="12">
        <v>620</v>
      </c>
      <c r="S81" s="12">
        <v>10</v>
      </c>
      <c r="T81" s="12">
        <v>6</v>
      </c>
      <c r="U81" s="12">
        <v>3</v>
      </c>
      <c r="V81" s="12">
        <v>19</v>
      </c>
      <c r="W81" s="12">
        <v>3</v>
      </c>
      <c r="X81" s="12">
        <f t="shared" si="3"/>
        <v>1717</v>
      </c>
    </row>
    <row r="82" spans="1:24" x14ac:dyDescent="0.35">
      <c r="A82" s="9">
        <v>2027</v>
      </c>
      <c r="B82" s="9">
        <v>3</v>
      </c>
      <c r="C82" s="10" t="str">
        <f t="shared" si="2"/>
        <v>202703</v>
      </c>
      <c r="D82" s="11"/>
      <c r="E82" s="12">
        <v>723</v>
      </c>
      <c r="F82" s="12">
        <v>197</v>
      </c>
      <c r="G82" s="12">
        <v>0</v>
      </c>
      <c r="H82" s="12">
        <v>0</v>
      </c>
      <c r="I82" s="12">
        <v>0</v>
      </c>
      <c r="J82" s="12">
        <v>1</v>
      </c>
      <c r="K82" s="12">
        <v>25</v>
      </c>
      <c r="L82" s="12">
        <v>0</v>
      </c>
      <c r="M82" s="12">
        <v>7</v>
      </c>
      <c r="N82" s="12">
        <v>32</v>
      </c>
      <c r="O82" s="12">
        <v>509</v>
      </c>
      <c r="P82" s="12">
        <v>47</v>
      </c>
      <c r="Q82" s="12">
        <v>52</v>
      </c>
      <c r="R82" s="12">
        <v>600</v>
      </c>
      <c r="S82" s="12">
        <v>5</v>
      </c>
      <c r="T82" s="12">
        <v>6</v>
      </c>
      <c r="U82" s="12">
        <v>2</v>
      </c>
      <c r="V82" s="12">
        <v>13</v>
      </c>
      <c r="W82" s="12">
        <v>2</v>
      </c>
      <c r="X82" s="12">
        <f t="shared" si="3"/>
        <v>1576</v>
      </c>
    </row>
    <row r="83" spans="1:24" x14ac:dyDescent="0.35">
      <c r="A83" s="9">
        <v>2027</v>
      </c>
      <c r="B83" s="9">
        <v>4</v>
      </c>
      <c r="C83" s="10" t="str">
        <f t="shared" si="2"/>
        <v>202704</v>
      </c>
      <c r="D83" s="11"/>
      <c r="E83" s="12">
        <v>607</v>
      </c>
      <c r="F83" s="12">
        <v>172</v>
      </c>
      <c r="G83" s="12">
        <v>0</v>
      </c>
      <c r="H83" s="12">
        <v>0</v>
      </c>
      <c r="I83" s="12">
        <v>0</v>
      </c>
      <c r="J83" s="12">
        <v>1</v>
      </c>
      <c r="K83" s="12">
        <v>21</v>
      </c>
      <c r="L83" s="12">
        <v>0</v>
      </c>
      <c r="M83" s="12">
        <v>5</v>
      </c>
      <c r="N83" s="12">
        <v>26</v>
      </c>
      <c r="O83" s="12">
        <v>445</v>
      </c>
      <c r="P83" s="12">
        <v>48</v>
      </c>
      <c r="Q83" s="12">
        <v>41</v>
      </c>
      <c r="R83" s="12">
        <v>530</v>
      </c>
      <c r="S83" s="12">
        <v>1</v>
      </c>
      <c r="T83" s="12">
        <v>6</v>
      </c>
      <c r="U83" s="12">
        <v>1</v>
      </c>
      <c r="V83" s="12">
        <v>8</v>
      </c>
      <c r="W83" s="12">
        <v>3</v>
      </c>
      <c r="X83" s="12">
        <f t="shared" si="3"/>
        <v>1351</v>
      </c>
    </row>
    <row r="84" spans="1:24" x14ac:dyDescent="0.35">
      <c r="A84" s="9">
        <v>2027</v>
      </c>
      <c r="B84" s="9">
        <v>5</v>
      </c>
      <c r="C84" s="10" t="str">
        <f t="shared" si="2"/>
        <v>202705</v>
      </c>
      <c r="D84" s="11"/>
      <c r="E84" s="12">
        <v>618</v>
      </c>
      <c r="F84" s="12">
        <v>156</v>
      </c>
      <c r="G84" s="12">
        <v>0</v>
      </c>
      <c r="H84" s="12">
        <v>0</v>
      </c>
      <c r="I84" s="12">
        <v>0</v>
      </c>
      <c r="J84" s="12">
        <v>1</v>
      </c>
      <c r="K84" s="12">
        <v>28</v>
      </c>
      <c r="L84" s="12">
        <v>0</v>
      </c>
      <c r="M84" s="12">
        <v>4</v>
      </c>
      <c r="N84" s="12">
        <v>32</v>
      </c>
      <c r="O84" s="12">
        <v>472</v>
      </c>
      <c r="P84" s="12">
        <v>42</v>
      </c>
      <c r="Q84" s="12">
        <v>45</v>
      </c>
      <c r="R84" s="12">
        <v>558</v>
      </c>
      <c r="S84" s="12">
        <v>0</v>
      </c>
      <c r="T84" s="12">
        <v>1</v>
      </c>
      <c r="U84" s="12">
        <v>1</v>
      </c>
      <c r="V84" s="12">
        <v>2</v>
      </c>
      <c r="W84" s="12">
        <v>3</v>
      </c>
      <c r="X84" s="12">
        <f t="shared" si="3"/>
        <v>1371</v>
      </c>
    </row>
    <row r="85" spans="1:24" x14ac:dyDescent="0.35">
      <c r="A85" s="9">
        <v>2027</v>
      </c>
      <c r="B85" s="9">
        <v>6</v>
      </c>
      <c r="C85" s="10" t="str">
        <f t="shared" si="2"/>
        <v>202706</v>
      </c>
      <c r="D85" s="11"/>
      <c r="E85" s="12">
        <v>834</v>
      </c>
      <c r="F85" s="12">
        <v>171</v>
      </c>
      <c r="G85" s="12">
        <v>0</v>
      </c>
      <c r="H85" s="12">
        <v>0</v>
      </c>
      <c r="I85" s="12">
        <v>0</v>
      </c>
      <c r="J85" s="12">
        <v>1</v>
      </c>
      <c r="K85" s="12">
        <v>40</v>
      </c>
      <c r="L85" s="12">
        <v>0</v>
      </c>
      <c r="M85" s="12">
        <v>11</v>
      </c>
      <c r="N85" s="12">
        <v>51</v>
      </c>
      <c r="O85" s="12">
        <v>549</v>
      </c>
      <c r="P85" s="12">
        <v>53</v>
      </c>
      <c r="Q85" s="12">
        <v>62</v>
      </c>
      <c r="R85" s="12">
        <v>664</v>
      </c>
      <c r="S85" s="12">
        <v>0</v>
      </c>
      <c r="T85" s="12">
        <v>1</v>
      </c>
      <c r="U85" s="12">
        <v>1</v>
      </c>
      <c r="V85" s="12">
        <v>2</v>
      </c>
      <c r="W85" s="12">
        <v>5</v>
      </c>
      <c r="X85" s="12">
        <f t="shared" si="3"/>
        <v>1728</v>
      </c>
    </row>
    <row r="86" spans="1:24" x14ac:dyDescent="0.35">
      <c r="A86" s="9">
        <v>2027</v>
      </c>
      <c r="B86" s="9">
        <v>7</v>
      </c>
      <c r="C86" s="10" t="str">
        <f t="shared" si="2"/>
        <v>202707</v>
      </c>
      <c r="D86" s="11"/>
      <c r="E86" s="12">
        <v>1238</v>
      </c>
      <c r="F86" s="12">
        <v>179</v>
      </c>
      <c r="G86" s="12">
        <v>0</v>
      </c>
      <c r="H86" s="12">
        <v>0</v>
      </c>
      <c r="I86" s="12">
        <v>0</v>
      </c>
      <c r="J86" s="12">
        <v>1</v>
      </c>
      <c r="K86" s="12">
        <v>62</v>
      </c>
      <c r="L86" s="12">
        <v>1</v>
      </c>
      <c r="M86" s="12">
        <v>9</v>
      </c>
      <c r="N86" s="12">
        <v>72</v>
      </c>
      <c r="O86" s="12">
        <v>493</v>
      </c>
      <c r="P86" s="12">
        <v>63</v>
      </c>
      <c r="Q86" s="12">
        <v>64</v>
      </c>
      <c r="R86" s="12">
        <v>620</v>
      </c>
      <c r="S86" s="12">
        <v>0</v>
      </c>
      <c r="T86" s="12">
        <v>0</v>
      </c>
      <c r="U86" s="12">
        <v>0</v>
      </c>
      <c r="V86" s="12">
        <v>0</v>
      </c>
      <c r="W86" s="12">
        <v>3</v>
      </c>
      <c r="X86" s="12">
        <f t="shared" si="3"/>
        <v>2113</v>
      </c>
    </row>
    <row r="87" spans="1:24" x14ac:dyDescent="0.35">
      <c r="A87" s="9">
        <v>2027</v>
      </c>
      <c r="B87" s="9">
        <v>8</v>
      </c>
      <c r="C87" s="10" t="str">
        <f t="shared" si="2"/>
        <v>202708</v>
      </c>
      <c r="D87" s="11"/>
      <c r="E87" s="12">
        <v>1303</v>
      </c>
      <c r="F87" s="12">
        <v>191</v>
      </c>
      <c r="G87" s="12">
        <v>0</v>
      </c>
      <c r="H87" s="12">
        <v>0</v>
      </c>
      <c r="I87" s="12">
        <v>0</v>
      </c>
      <c r="J87" s="12">
        <v>0</v>
      </c>
      <c r="K87" s="12">
        <v>73</v>
      </c>
      <c r="L87" s="12">
        <v>2</v>
      </c>
      <c r="M87" s="12">
        <v>13</v>
      </c>
      <c r="N87" s="12">
        <v>88</v>
      </c>
      <c r="O87" s="12">
        <v>522</v>
      </c>
      <c r="P87" s="12">
        <v>60</v>
      </c>
      <c r="Q87" s="12">
        <v>64</v>
      </c>
      <c r="R87" s="12">
        <v>646</v>
      </c>
      <c r="S87" s="12">
        <v>0</v>
      </c>
      <c r="T87" s="12">
        <v>1</v>
      </c>
      <c r="U87" s="12">
        <v>0</v>
      </c>
      <c r="V87" s="12">
        <v>1</v>
      </c>
      <c r="W87" s="12">
        <v>4</v>
      </c>
      <c r="X87" s="12">
        <f t="shared" si="3"/>
        <v>2233</v>
      </c>
    </row>
    <row r="88" spans="1:24" x14ac:dyDescent="0.35">
      <c r="A88" s="9">
        <v>2027</v>
      </c>
      <c r="B88" s="9">
        <v>9</v>
      </c>
      <c r="C88" s="10" t="str">
        <f t="shared" si="2"/>
        <v>202709</v>
      </c>
      <c r="D88" s="11"/>
      <c r="E88" s="12">
        <v>1137</v>
      </c>
      <c r="F88" s="12">
        <v>181</v>
      </c>
      <c r="G88" s="12">
        <v>0</v>
      </c>
      <c r="H88" s="12">
        <v>0</v>
      </c>
      <c r="I88" s="12">
        <v>0</v>
      </c>
      <c r="J88" s="12">
        <v>1</v>
      </c>
      <c r="K88" s="12">
        <v>63</v>
      </c>
      <c r="L88" s="12">
        <v>1</v>
      </c>
      <c r="M88" s="12">
        <v>13</v>
      </c>
      <c r="N88" s="12">
        <v>77</v>
      </c>
      <c r="O88" s="12">
        <v>520</v>
      </c>
      <c r="P88" s="12">
        <v>59</v>
      </c>
      <c r="Q88" s="12">
        <v>64</v>
      </c>
      <c r="R88" s="12">
        <v>643</v>
      </c>
      <c r="S88" s="12">
        <v>0</v>
      </c>
      <c r="T88" s="12">
        <v>0</v>
      </c>
      <c r="U88" s="12">
        <v>0</v>
      </c>
      <c r="V88" s="12">
        <v>0</v>
      </c>
      <c r="W88" s="12">
        <v>4</v>
      </c>
      <c r="X88" s="12">
        <f t="shared" si="3"/>
        <v>2043</v>
      </c>
    </row>
    <row r="89" spans="1:24" x14ac:dyDescent="0.35">
      <c r="A89" s="9">
        <v>2027</v>
      </c>
      <c r="B89" s="9">
        <v>10</v>
      </c>
      <c r="C89" s="10" t="str">
        <f t="shared" si="2"/>
        <v>202710</v>
      </c>
      <c r="D89" s="11"/>
      <c r="E89" s="12">
        <v>820</v>
      </c>
      <c r="F89" s="12">
        <v>161</v>
      </c>
      <c r="G89" s="12">
        <v>0</v>
      </c>
      <c r="H89" s="12">
        <v>0</v>
      </c>
      <c r="I89" s="12">
        <v>0</v>
      </c>
      <c r="J89" s="12">
        <v>1</v>
      </c>
      <c r="K89" s="12">
        <v>48</v>
      </c>
      <c r="L89" s="12">
        <v>0</v>
      </c>
      <c r="M89" s="12">
        <v>8</v>
      </c>
      <c r="N89" s="12">
        <v>56</v>
      </c>
      <c r="O89" s="12">
        <v>533</v>
      </c>
      <c r="P89" s="12">
        <v>52</v>
      </c>
      <c r="Q89" s="12">
        <v>60</v>
      </c>
      <c r="R89" s="12">
        <v>643</v>
      </c>
      <c r="S89" s="12">
        <v>0</v>
      </c>
      <c r="T89" s="12">
        <v>0</v>
      </c>
      <c r="U89" s="12">
        <v>0</v>
      </c>
      <c r="V89" s="12">
        <v>0</v>
      </c>
      <c r="W89" s="12">
        <v>4</v>
      </c>
      <c r="X89" s="12">
        <f t="shared" si="3"/>
        <v>1687</v>
      </c>
    </row>
    <row r="90" spans="1:24" x14ac:dyDescent="0.35">
      <c r="A90" s="9">
        <v>2027</v>
      </c>
      <c r="B90" s="9">
        <v>11</v>
      </c>
      <c r="C90" s="10" t="str">
        <f t="shared" si="2"/>
        <v>202711</v>
      </c>
      <c r="D90" s="11"/>
      <c r="E90" s="12">
        <v>731</v>
      </c>
      <c r="F90" s="12">
        <v>162</v>
      </c>
      <c r="G90" s="12">
        <v>0</v>
      </c>
      <c r="H90" s="12">
        <v>0</v>
      </c>
      <c r="I90" s="12">
        <v>0</v>
      </c>
      <c r="J90" s="12">
        <v>1</v>
      </c>
      <c r="K90" s="12">
        <v>32</v>
      </c>
      <c r="L90" s="12">
        <v>0</v>
      </c>
      <c r="M90" s="12">
        <v>2</v>
      </c>
      <c r="N90" s="12">
        <v>34</v>
      </c>
      <c r="O90" s="12">
        <v>520</v>
      </c>
      <c r="P90" s="12">
        <v>39</v>
      </c>
      <c r="Q90" s="12">
        <v>59</v>
      </c>
      <c r="R90" s="12">
        <v>611</v>
      </c>
      <c r="S90" s="12">
        <v>0</v>
      </c>
      <c r="T90" s="12">
        <v>0</v>
      </c>
      <c r="U90" s="12">
        <v>0</v>
      </c>
      <c r="V90" s="12">
        <v>0</v>
      </c>
      <c r="W90" s="12">
        <v>4</v>
      </c>
      <c r="X90" s="12">
        <f t="shared" si="3"/>
        <v>1550</v>
      </c>
    </row>
    <row r="91" spans="1:24" x14ac:dyDescent="0.35">
      <c r="A91" s="9">
        <v>2027</v>
      </c>
      <c r="B91" s="9">
        <v>12</v>
      </c>
      <c r="C91" s="10" t="str">
        <f t="shared" si="2"/>
        <v>202712</v>
      </c>
      <c r="D91" s="11"/>
      <c r="E91" s="12">
        <v>827</v>
      </c>
      <c r="F91" s="12">
        <v>180</v>
      </c>
      <c r="G91" s="12">
        <v>0</v>
      </c>
      <c r="H91" s="12">
        <v>0</v>
      </c>
      <c r="I91" s="12">
        <v>0</v>
      </c>
      <c r="J91" s="12">
        <v>1</v>
      </c>
      <c r="K91" s="12">
        <v>30</v>
      </c>
      <c r="L91" s="12">
        <v>0</v>
      </c>
      <c r="M91" s="12">
        <v>8</v>
      </c>
      <c r="N91" s="12">
        <v>38</v>
      </c>
      <c r="O91" s="12">
        <v>498</v>
      </c>
      <c r="P91" s="12">
        <v>56</v>
      </c>
      <c r="Q91" s="12">
        <v>59</v>
      </c>
      <c r="R91" s="12">
        <v>604</v>
      </c>
      <c r="S91" s="12">
        <v>2</v>
      </c>
      <c r="T91" s="12">
        <v>6</v>
      </c>
      <c r="U91" s="12">
        <v>1</v>
      </c>
      <c r="V91" s="12">
        <v>9</v>
      </c>
      <c r="W91" s="12">
        <v>4</v>
      </c>
      <c r="X91" s="12">
        <f t="shared" si="3"/>
        <v>1672</v>
      </c>
    </row>
    <row r="95" spans="1:24" x14ac:dyDescent="0.35">
      <c r="A95" s="17">
        <v>2021</v>
      </c>
      <c r="E95" s="14">
        <f>SUM(E8:E19)</f>
        <v>8667</v>
      </c>
      <c r="F95" s="14">
        <f t="shared" ref="F95:X95" si="4">SUM(F8:F19)</f>
        <v>1327</v>
      </c>
      <c r="G95" s="14">
        <f t="shared" si="4"/>
        <v>0</v>
      </c>
      <c r="H95" s="14">
        <f t="shared" si="4"/>
        <v>0</v>
      </c>
      <c r="I95" s="14">
        <f t="shared" si="4"/>
        <v>0</v>
      </c>
      <c r="J95" s="14">
        <f t="shared" si="4"/>
        <v>8</v>
      </c>
      <c r="K95" s="14">
        <f t="shared" si="4"/>
        <v>425</v>
      </c>
      <c r="L95" s="14">
        <f t="shared" si="4"/>
        <v>4</v>
      </c>
      <c r="M95" s="14">
        <f t="shared" si="4"/>
        <v>63</v>
      </c>
      <c r="N95" s="14">
        <f t="shared" si="4"/>
        <v>492</v>
      </c>
      <c r="O95" s="14">
        <f t="shared" si="4"/>
        <v>5306</v>
      </c>
      <c r="P95" s="14">
        <f t="shared" si="4"/>
        <v>489</v>
      </c>
      <c r="Q95" s="14">
        <f t="shared" si="4"/>
        <v>603</v>
      </c>
      <c r="R95" s="14">
        <f t="shared" si="4"/>
        <v>6395</v>
      </c>
      <c r="S95" s="14">
        <f t="shared" si="4"/>
        <v>14</v>
      </c>
      <c r="T95" s="14">
        <f t="shared" si="4"/>
        <v>18</v>
      </c>
      <c r="U95" s="14">
        <f t="shared" si="4"/>
        <v>6</v>
      </c>
      <c r="V95" s="14">
        <f t="shared" si="4"/>
        <v>38</v>
      </c>
      <c r="W95" s="14">
        <f t="shared" si="4"/>
        <v>34</v>
      </c>
      <c r="X95" s="14">
        <f t="shared" si="4"/>
        <v>16964</v>
      </c>
    </row>
    <row r="96" spans="1:24" x14ac:dyDescent="0.35">
      <c r="A96" s="17">
        <v>2022</v>
      </c>
      <c r="E96" s="14">
        <f>SUM(E20:E31)</f>
        <v>11057</v>
      </c>
      <c r="F96" s="14">
        <f t="shared" ref="F96:X96" si="5">SUM(F20:F31)</f>
        <v>1959</v>
      </c>
      <c r="G96" s="14">
        <f t="shared" si="5"/>
        <v>0</v>
      </c>
      <c r="H96" s="14">
        <f t="shared" si="5"/>
        <v>0</v>
      </c>
      <c r="I96" s="14">
        <f t="shared" si="5"/>
        <v>0</v>
      </c>
      <c r="J96" s="14">
        <f t="shared" si="5"/>
        <v>11</v>
      </c>
      <c r="K96" s="14">
        <f t="shared" si="5"/>
        <v>530</v>
      </c>
      <c r="L96" s="14">
        <f t="shared" si="5"/>
        <v>4</v>
      </c>
      <c r="M96" s="14">
        <f t="shared" si="5"/>
        <v>84</v>
      </c>
      <c r="N96" s="14">
        <f t="shared" si="5"/>
        <v>618</v>
      </c>
      <c r="O96" s="14">
        <f t="shared" si="5"/>
        <v>7571</v>
      </c>
      <c r="P96" s="14">
        <f t="shared" si="5"/>
        <v>632</v>
      </c>
      <c r="Q96" s="14">
        <f t="shared" si="5"/>
        <v>816</v>
      </c>
      <c r="R96" s="14">
        <f t="shared" si="5"/>
        <v>9009</v>
      </c>
      <c r="S96" s="14">
        <f t="shared" si="5"/>
        <v>38</v>
      </c>
      <c r="T96" s="14">
        <f t="shared" si="5"/>
        <v>39</v>
      </c>
      <c r="U96" s="14">
        <f t="shared" si="5"/>
        <v>19</v>
      </c>
      <c r="V96" s="14">
        <f t="shared" si="5"/>
        <v>96</v>
      </c>
      <c r="W96" s="14">
        <f t="shared" si="5"/>
        <v>42</v>
      </c>
      <c r="X96" s="14">
        <f t="shared" si="5"/>
        <v>22802</v>
      </c>
    </row>
    <row r="97" spans="1:24" s="20" customFormat="1" x14ac:dyDescent="0.35">
      <c r="A97" s="19">
        <v>2023</v>
      </c>
      <c r="E97" s="21">
        <f>SUM(E32:E43)</f>
        <v>10718</v>
      </c>
      <c r="F97" s="21">
        <f t="shared" ref="F97:X97" si="6">SUM(F32:F43)</f>
        <v>1994</v>
      </c>
      <c r="G97" s="21">
        <f t="shared" si="6"/>
        <v>0</v>
      </c>
      <c r="H97" s="21">
        <f t="shared" si="6"/>
        <v>0</v>
      </c>
      <c r="I97" s="21">
        <f t="shared" si="6"/>
        <v>0</v>
      </c>
      <c r="J97" s="21">
        <f t="shared" si="6"/>
        <v>11</v>
      </c>
      <c r="K97" s="21">
        <f t="shared" si="6"/>
        <v>509</v>
      </c>
      <c r="L97" s="21">
        <f t="shared" si="6"/>
        <v>4</v>
      </c>
      <c r="M97" s="21">
        <f t="shared" si="6"/>
        <v>80</v>
      </c>
      <c r="N97" s="21">
        <f t="shared" si="6"/>
        <v>593</v>
      </c>
      <c r="O97" s="21">
        <f t="shared" si="6"/>
        <v>7359</v>
      </c>
      <c r="P97" s="21">
        <f t="shared" si="6"/>
        <v>624</v>
      </c>
      <c r="Q97" s="21">
        <f t="shared" si="6"/>
        <v>794</v>
      </c>
      <c r="R97" s="21">
        <f t="shared" si="6"/>
        <v>8762</v>
      </c>
      <c r="S97" s="21">
        <f t="shared" si="6"/>
        <v>30</v>
      </c>
      <c r="T97" s="21">
        <f t="shared" si="6"/>
        <v>38</v>
      </c>
      <c r="U97" s="21">
        <f t="shared" si="6"/>
        <v>16</v>
      </c>
      <c r="V97" s="21">
        <f t="shared" si="6"/>
        <v>84</v>
      </c>
      <c r="W97" s="21">
        <f t="shared" si="6"/>
        <v>42</v>
      </c>
      <c r="X97" s="21">
        <f t="shared" si="6"/>
        <v>22219</v>
      </c>
    </row>
    <row r="98" spans="1:24" s="20" customFormat="1" x14ac:dyDescent="0.35">
      <c r="A98" s="19">
        <v>2024</v>
      </c>
      <c r="E98" s="21">
        <f>SUM(E44:E55)</f>
        <v>10716</v>
      </c>
      <c r="F98" s="21">
        <f t="shared" ref="F98:X98" si="7">SUM(F44:F55)</f>
        <v>2085</v>
      </c>
      <c r="G98" s="21">
        <f t="shared" si="7"/>
        <v>0</v>
      </c>
      <c r="H98" s="21">
        <f t="shared" si="7"/>
        <v>0</v>
      </c>
      <c r="I98" s="21">
        <f t="shared" si="7"/>
        <v>0</v>
      </c>
      <c r="J98" s="21">
        <f t="shared" si="7"/>
        <v>11</v>
      </c>
      <c r="K98" s="21">
        <f t="shared" si="7"/>
        <v>519</v>
      </c>
      <c r="L98" s="21">
        <f t="shared" si="7"/>
        <v>4</v>
      </c>
      <c r="M98" s="21">
        <f t="shared" si="7"/>
        <v>81</v>
      </c>
      <c r="N98" s="21">
        <f t="shared" si="7"/>
        <v>604</v>
      </c>
      <c r="O98" s="21">
        <f t="shared" si="7"/>
        <v>7198</v>
      </c>
      <c r="P98" s="21">
        <f t="shared" si="7"/>
        <v>621</v>
      </c>
      <c r="Q98" s="21">
        <f t="shared" si="7"/>
        <v>779</v>
      </c>
      <c r="R98" s="21">
        <f t="shared" si="7"/>
        <v>8582</v>
      </c>
      <c r="S98" s="21">
        <f t="shared" si="7"/>
        <v>29</v>
      </c>
      <c r="T98" s="21">
        <f t="shared" si="7"/>
        <v>37</v>
      </c>
      <c r="U98" s="21">
        <f t="shared" si="7"/>
        <v>16</v>
      </c>
      <c r="V98" s="21">
        <f t="shared" si="7"/>
        <v>82</v>
      </c>
      <c r="W98" s="21">
        <f t="shared" si="7"/>
        <v>42</v>
      </c>
      <c r="X98" s="21">
        <f t="shared" si="7"/>
        <v>22138</v>
      </c>
    </row>
    <row r="99" spans="1:24" s="20" customFormat="1" x14ac:dyDescent="0.35">
      <c r="A99" s="19">
        <v>2025</v>
      </c>
      <c r="E99" s="21">
        <f>SUM(E56:E67)</f>
        <v>10637</v>
      </c>
      <c r="F99" s="21">
        <f t="shared" ref="F99:X99" si="8">SUM(F56:F67)</f>
        <v>2145</v>
      </c>
      <c r="G99" s="21">
        <f t="shared" si="8"/>
        <v>0</v>
      </c>
      <c r="H99" s="21">
        <f t="shared" si="8"/>
        <v>0</v>
      </c>
      <c r="I99" s="21">
        <f t="shared" si="8"/>
        <v>0</v>
      </c>
      <c r="J99" s="21">
        <f t="shared" si="8"/>
        <v>11</v>
      </c>
      <c r="K99" s="21">
        <f t="shared" si="8"/>
        <v>518</v>
      </c>
      <c r="L99" s="21">
        <f t="shared" si="8"/>
        <v>4</v>
      </c>
      <c r="M99" s="21">
        <f t="shared" si="8"/>
        <v>80</v>
      </c>
      <c r="N99" s="21">
        <f t="shared" si="8"/>
        <v>602</v>
      </c>
      <c r="O99" s="21">
        <f t="shared" si="8"/>
        <v>6925</v>
      </c>
      <c r="P99" s="21">
        <f t="shared" si="8"/>
        <v>618</v>
      </c>
      <c r="Q99" s="21">
        <f t="shared" si="8"/>
        <v>749</v>
      </c>
      <c r="R99" s="21">
        <f t="shared" si="8"/>
        <v>8270</v>
      </c>
      <c r="S99" s="21">
        <f t="shared" si="8"/>
        <v>26</v>
      </c>
      <c r="T99" s="21">
        <f t="shared" si="8"/>
        <v>35</v>
      </c>
      <c r="U99" s="21">
        <f t="shared" si="8"/>
        <v>15</v>
      </c>
      <c r="V99" s="21">
        <f t="shared" si="8"/>
        <v>76</v>
      </c>
      <c r="W99" s="21">
        <f t="shared" si="8"/>
        <v>42</v>
      </c>
      <c r="X99" s="21">
        <f t="shared" si="8"/>
        <v>21805</v>
      </c>
    </row>
    <row r="100" spans="1:24" x14ac:dyDescent="0.35">
      <c r="A100" s="17">
        <v>2026</v>
      </c>
      <c r="E100" s="14">
        <f>SUM(E68:E79)</f>
        <v>10639</v>
      </c>
      <c r="F100" s="14">
        <f t="shared" ref="F100:X100" si="9">SUM(F68:F79)</f>
        <v>2178</v>
      </c>
      <c r="G100" s="14">
        <f t="shared" si="9"/>
        <v>0</v>
      </c>
      <c r="H100" s="14">
        <f t="shared" si="9"/>
        <v>0</v>
      </c>
      <c r="I100" s="14">
        <f t="shared" si="9"/>
        <v>0</v>
      </c>
      <c r="J100" s="14">
        <f t="shared" si="9"/>
        <v>11</v>
      </c>
      <c r="K100" s="14">
        <f t="shared" si="9"/>
        <v>512</v>
      </c>
      <c r="L100" s="14">
        <f t="shared" si="9"/>
        <v>4</v>
      </c>
      <c r="M100" s="14">
        <f t="shared" si="9"/>
        <v>88</v>
      </c>
      <c r="N100" s="14">
        <f t="shared" si="9"/>
        <v>604</v>
      </c>
      <c r="O100" s="14">
        <f t="shared" si="9"/>
        <v>6585</v>
      </c>
      <c r="P100" s="14">
        <f t="shared" si="9"/>
        <v>614</v>
      </c>
      <c r="Q100" s="14">
        <f t="shared" si="9"/>
        <v>711</v>
      </c>
      <c r="R100" s="14">
        <f t="shared" si="9"/>
        <v>7888</v>
      </c>
      <c r="S100" s="14">
        <f t="shared" si="9"/>
        <v>23</v>
      </c>
      <c r="T100" s="14">
        <f t="shared" si="9"/>
        <v>35</v>
      </c>
      <c r="U100" s="14">
        <f t="shared" si="9"/>
        <v>15</v>
      </c>
      <c r="V100" s="14">
        <f t="shared" si="9"/>
        <v>73</v>
      </c>
      <c r="W100" s="14">
        <f t="shared" si="9"/>
        <v>42</v>
      </c>
      <c r="X100" s="14">
        <f t="shared" si="9"/>
        <v>21457</v>
      </c>
    </row>
    <row r="101" spans="1:24" x14ac:dyDescent="0.35">
      <c r="A101" s="17">
        <v>2027</v>
      </c>
      <c r="E101" s="14">
        <f>SUM(E80:E91)</f>
        <v>10497</v>
      </c>
      <c r="F101" s="14">
        <f t="shared" ref="F101:X101" si="10">SUM(F80:F91)</f>
        <v>2179</v>
      </c>
      <c r="G101" s="14">
        <f t="shared" si="10"/>
        <v>0</v>
      </c>
      <c r="H101" s="14">
        <f t="shared" si="10"/>
        <v>0</v>
      </c>
      <c r="I101" s="14">
        <f t="shared" si="10"/>
        <v>0</v>
      </c>
      <c r="J101" s="14">
        <f t="shared" si="10"/>
        <v>11</v>
      </c>
      <c r="K101" s="14">
        <f t="shared" si="10"/>
        <v>486</v>
      </c>
      <c r="L101" s="14">
        <f t="shared" si="10"/>
        <v>4</v>
      </c>
      <c r="M101" s="14">
        <f t="shared" si="10"/>
        <v>90</v>
      </c>
      <c r="N101" s="14">
        <f t="shared" si="10"/>
        <v>580</v>
      </c>
      <c r="O101" s="14">
        <f t="shared" si="10"/>
        <v>6132</v>
      </c>
      <c r="P101" s="14">
        <f t="shared" si="10"/>
        <v>613</v>
      </c>
      <c r="Q101" s="14">
        <f t="shared" si="10"/>
        <v>664</v>
      </c>
      <c r="R101" s="14">
        <f t="shared" si="10"/>
        <v>7359</v>
      </c>
      <c r="S101" s="14">
        <f t="shared" si="10"/>
        <v>23</v>
      </c>
      <c r="T101" s="14">
        <f t="shared" si="10"/>
        <v>33</v>
      </c>
      <c r="U101" s="14">
        <f t="shared" si="10"/>
        <v>13</v>
      </c>
      <c r="V101" s="14">
        <f t="shared" si="10"/>
        <v>69</v>
      </c>
      <c r="W101" s="14">
        <f t="shared" si="10"/>
        <v>42</v>
      </c>
      <c r="X101" s="14">
        <f t="shared" si="10"/>
        <v>20787</v>
      </c>
    </row>
  </sheetData>
  <mergeCells count="2">
    <mergeCell ref="E5:X5"/>
    <mergeCell ref="E6:X6"/>
  </mergeCells>
  <pageMargins left="0.7" right="0.7" top="0.75" bottom="0.75" header="0.3" footer="0.3"/>
  <pageSetup scale="41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FD8D-E206-4558-90DF-E779938EEDAF}">
  <dimension ref="A1:F101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29" sqref="D29"/>
    </sheetView>
  </sheetViews>
  <sheetFormatPr defaultRowHeight="14.5" x14ac:dyDescent="0.35"/>
  <cols>
    <col min="4" max="4" width="9.7265625" bestFit="1" customWidth="1"/>
    <col min="5" max="5" width="14.1796875" bestFit="1" customWidth="1"/>
  </cols>
  <sheetData>
    <row r="1" spans="1:6" x14ac:dyDescent="0.35">
      <c r="A1" s="1" t="s">
        <v>0</v>
      </c>
    </row>
    <row r="2" spans="1:6" x14ac:dyDescent="0.35">
      <c r="A2" s="2" t="s">
        <v>113</v>
      </c>
      <c r="C2" s="2"/>
      <c r="D2" s="2"/>
    </row>
    <row r="3" spans="1:6" x14ac:dyDescent="0.35">
      <c r="A3" s="2" t="s">
        <v>50</v>
      </c>
      <c r="C3" s="2"/>
      <c r="D3" s="2"/>
    </row>
    <row r="4" spans="1:6" x14ac:dyDescent="0.35">
      <c r="B4" s="2"/>
      <c r="C4" s="3"/>
      <c r="D4" s="3"/>
    </row>
    <row r="5" spans="1:6" x14ac:dyDescent="0.35">
      <c r="C5" s="4"/>
      <c r="D5" s="4"/>
    </row>
    <row r="6" spans="1:6" x14ac:dyDescent="0.35">
      <c r="C6" s="5" t="s">
        <v>9</v>
      </c>
      <c r="D6" s="5"/>
      <c r="E6" s="5" t="s">
        <v>51</v>
      </c>
    </row>
    <row r="7" spans="1:6" s="7" customFormat="1" x14ac:dyDescent="0.35">
      <c r="A7" s="6" t="s">
        <v>15</v>
      </c>
      <c r="B7" s="6" t="s">
        <v>9</v>
      </c>
      <c r="C7" s="6" t="s">
        <v>16</v>
      </c>
      <c r="D7" s="6"/>
      <c r="E7" s="6" t="s">
        <v>52</v>
      </c>
    </row>
    <row r="8" spans="1:6" x14ac:dyDescent="0.35">
      <c r="A8" s="9">
        <v>2021</v>
      </c>
      <c r="B8" s="9">
        <v>1</v>
      </c>
      <c r="C8" s="10" t="str">
        <f t="shared" ref="C8:C71" si="0">CONCATENATE(A8,IF(B8&lt;10,0,""),B8)</f>
        <v>202101</v>
      </c>
      <c r="D8" s="84">
        <f>DATE(A8,B8,$B$8)</f>
        <v>44197</v>
      </c>
      <c r="E8" s="12"/>
      <c r="F8" s="85">
        <f>DATE(A8,B8,$B$8)</f>
        <v>44197</v>
      </c>
    </row>
    <row r="9" spans="1:6" x14ac:dyDescent="0.35">
      <c r="A9" s="9">
        <v>2021</v>
      </c>
      <c r="B9" s="9">
        <v>2</v>
      </c>
      <c r="C9" s="10" t="str">
        <f t="shared" si="0"/>
        <v>202102</v>
      </c>
      <c r="D9" s="84">
        <f t="shared" ref="D9:D72" si="1">DATE(A9,B9,$B$8)</f>
        <v>44228</v>
      </c>
      <c r="E9" s="12"/>
      <c r="F9" s="85">
        <f t="shared" ref="F9:F72" si="2">DATE(A9,B9,$B$8)</f>
        <v>44228</v>
      </c>
    </row>
    <row r="10" spans="1:6" x14ac:dyDescent="0.35">
      <c r="A10" s="9">
        <v>2021</v>
      </c>
      <c r="B10" s="9">
        <v>3</v>
      </c>
      <c r="C10" s="10" t="str">
        <f t="shared" si="0"/>
        <v>202103</v>
      </c>
      <c r="D10" s="84">
        <f t="shared" si="1"/>
        <v>44256</v>
      </c>
      <c r="E10" s="12"/>
      <c r="F10" s="85">
        <f t="shared" si="2"/>
        <v>44256</v>
      </c>
    </row>
    <row r="11" spans="1:6" x14ac:dyDescent="0.35">
      <c r="A11" s="9">
        <v>2021</v>
      </c>
      <c r="B11" s="9">
        <v>4</v>
      </c>
      <c r="C11" s="10" t="str">
        <f t="shared" si="0"/>
        <v>202104</v>
      </c>
      <c r="D11" s="84">
        <f t="shared" si="1"/>
        <v>44287</v>
      </c>
      <c r="E11" s="12">
        <v>637521</v>
      </c>
      <c r="F11" s="85">
        <f t="shared" si="2"/>
        <v>44287</v>
      </c>
    </row>
    <row r="12" spans="1:6" x14ac:dyDescent="0.35">
      <c r="A12" s="9">
        <v>2021</v>
      </c>
      <c r="B12" s="9">
        <v>5</v>
      </c>
      <c r="C12" s="10" t="str">
        <f t="shared" si="0"/>
        <v>202105</v>
      </c>
      <c r="D12" s="84">
        <f t="shared" si="1"/>
        <v>44317</v>
      </c>
      <c r="E12" s="12">
        <v>546947</v>
      </c>
      <c r="F12" s="85">
        <f t="shared" si="2"/>
        <v>44317</v>
      </c>
    </row>
    <row r="13" spans="1:6" x14ac:dyDescent="0.35">
      <c r="A13" s="9">
        <v>2021</v>
      </c>
      <c r="B13" s="9">
        <v>6</v>
      </c>
      <c r="C13" s="10" t="str">
        <f t="shared" si="0"/>
        <v>202106</v>
      </c>
      <c r="D13" s="84">
        <f t="shared" si="1"/>
        <v>44348</v>
      </c>
      <c r="E13" s="12">
        <v>565481</v>
      </c>
      <c r="F13" s="85">
        <f t="shared" si="2"/>
        <v>44348</v>
      </c>
    </row>
    <row r="14" spans="1:6" x14ac:dyDescent="0.35">
      <c r="A14" s="9">
        <v>2021</v>
      </c>
      <c r="B14" s="9">
        <v>7</v>
      </c>
      <c r="C14" s="10" t="str">
        <f t="shared" si="0"/>
        <v>202107</v>
      </c>
      <c r="D14" s="84">
        <f t="shared" si="1"/>
        <v>44378</v>
      </c>
      <c r="E14" s="12">
        <v>516839</v>
      </c>
      <c r="F14" s="85">
        <f t="shared" si="2"/>
        <v>44378</v>
      </c>
    </row>
    <row r="15" spans="1:6" x14ac:dyDescent="0.35">
      <c r="A15" s="9">
        <v>2021</v>
      </c>
      <c r="B15" s="9">
        <v>8</v>
      </c>
      <c r="C15" s="10" t="str">
        <f t="shared" si="0"/>
        <v>202108</v>
      </c>
      <c r="D15" s="84">
        <f t="shared" si="1"/>
        <v>44409</v>
      </c>
      <c r="E15" s="12">
        <v>473620</v>
      </c>
      <c r="F15" s="85">
        <f t="shared" si="2"/>
        <v>44409</v>
      </c>
    </row>
    <row r="16" spans="1:6" x14ac:dyDescent="0.35">
      <c r="A16" s="9">
        <v>2021</v>
      </c>
      <c r="B16" s="9">
        <v>9</v>
      </c>
      <c r="C16" s="10" t="str">
        <f t="shared" si="0"/>
        <v>202109</v>
      </c>
      <c r="D16" s="84">
        <f t="shared" si="1"/>
        <v>44440</v>
      </c>
      <c r="E16" s="12">
        <v>544006</v>
      </c>
      <c r="F16" s="85">
        <f t="shared" si="2"/>
        <v>44440</v>
      </c>
    </row>
    <row r="17" spans="1:6" x14ac:dyDescent="0.35">
      <c r="A17" s="9">
        <v>2021</v>
      </c>
      <c r="B17" s="9">
        <v>10</v>
      </c>
      <c r="C17" s="10" t="str">
        <f t="shared" si="0"/>
        <v>202110</v>
      </c>
      <c r="D17" s="84">
        <f t="shared" si="1"/>
        <v>44470</v>
      </c>
      <c r="E17" s="12">
        <v>583994</v>
      </c>
      <c r="F17" s="85">
        <f t="shared" si="2"/>
        <v>44470</v>
      </c>
    </row>
    <row r="18" spans="1:6" x14ac:dyDescent="0.35">
      <c r="A18" s="9">
        <v>2021</v>
      </c>
      <c r="B18" s="9">
        <v>11</v>
      </c>
      <c r="C18" s="10" t="str">
        <f t="shared" si="0"/>
        <v>202111</v>
      </c>
      <c r="D18" s="84">
        <f t="shared" si="1"/>
        <v>44501</v>
      </c>
      <c r="E18" s="12">
        <v>674869</v>
      </c>
      <c r="F18" s="85">
        <f t="shared" si="2"/>
        <v>44501</v>
      </c>
    </row>
    <row r="19" spans="1:6" x14ac:dyDescent="0.35">
      <c r="A19" s="9">
        <v>2021</v>
      </c>
      <c r="B19" s="9">
        <v>12</v>
      </c>
      <c r="C19" s="10" t="str">
        <f t="shared" si="0"/>
        <v>202112</v>
      </c>
      <c r="D19" s="84">
        <f t="shared" si="1"/>
        <v>44531</v>
      </c>
      <c r="E19" s="12">
        <v>712313</v>
      </c>
      <c r="F19" s="85">
        <f t="shared" si="2"/>
        <v>44531</v>
      </c>
    </row>
    <row r="20" spans="1:6" x14ac:dyDescent="0.35">
      <c r="A20" s="17">
        <v>2022</v>
      </c>
      <c r="B20" s="17">
        <v>1</v>
      </c>
      <c r="C20" s="18" t="str">
        <f t="shared" si="0"/>
        <v>202201</v>
      </c>
      <c r="D20" s="84">
        <f t="shared" si="1"/>
        <v>44562</v>
      </c>
      <c r="E20" s="14">
        <v>763490</v>
      </c>
      <c r="F20" s="85">
        <f t="shared" si="2"/>
        <v>44562</v>
      </c>
    </row>
    <row r="21" spans="1:6" x14ac:dyDescent="0.35">
      <c r="A21" s="17">
        <v>2022</v>
      </c>
      <c r="B21" s="17">
        <v>2</v>
      </c>
      <c r="C21" s="18" t="str">
        <f t="shared" si="0"/>
        <v>202202</v>
      </c>
      <c r="D21" s="84">
        <f t="shared" si="1"/>
        <v>44593</v>
      </c>
      <c r="E21" s="14">
        <v>746959</v>
      </c>
      <c r="F21" s="85">
        <f t="shared" si="2"/>
        <v>44593</v>
      </c>
    </row>
    <row r="22" spans="1:6" x14ac:dyDescent="0.35">
      <c r="A22" s="17">
        <v>2022</v>
      </c>
      <c r="B22" s="17">
        <v>3</v>
      </c>
      <c r="C22" s="18" t="str">
        <f t="shared" si="0"/>
        <v>202203</v>
      </c>
      <c r="D22" s="84">
        <f t="shared" si="1"/>
        <v>44621</v>
      </c>
      <c r="E22" s="14">
        <v>633006</v>
      </c>
      <c r="F22" s="85">
        <f t="shared" si="2"/>
        <v>44621</v>
      </c>
    </row>
    <row r="23" spans="1:6" x14ac:dyDescent="0.35">
      <c r="A23" s="17">
        <v>2022</v>
      </c>
      <c r="B23" s="17">
        <v>4</v>
      </c>
      <c r="C23" s="18" t="str">
        <f t="shared" si="0"/>
        <v>202204</v>
      </c>
      <c r="D23" s="84">
        <f t="shared" si="1"/>
        <v>44652</v>
      </c>
      <c r="E23" s="14">
        <v>637521</v>
      </c>
      <c r="F23" s="85">
        <f t="shared" si="2"/>
        <v>44652</v>
      </c>
    </row>
    <row r="24" spans="1:6" x14ac:dyDescent="0.35">
      <c r="A24" s="17">
        <v>2022</v>
      </c>
      <c r="B24" s="17">
        <v>5</v>
      </c>
      <c r="C24" s="18" t="str">
        <f t="shared" si="0"/>
        <v>202205</v>
      </c>
      <c r="D24" s="84">
        <f t="shared" si="1"/>
        <v>44682</v>
      </c>
      <c r="E24" s="14">
        <v>546947</v>
      </c>
      <c r="F24" s="85">
        <f t="shared" si="2"/>
        <v>44682</v>
      </c>
    </row>
    <row r="25" spans="1:6" x14ac:dyDescent="0.35">
      <c r="A25" s="17">
        <v>2022</v>
      </c>
      <c r="B25" s="17">
        <v>6</v>
      </c>
      <c r="C25" s="18" t="str">
        <f t="shared" si="0"/>
        <v>202206</v>
      </c>
      <c r="D25" s="84">
        <f t="shared" si="1"/>
        <v>44713</v>
      </c>
      <c r="E25" s="14">
        <v>565481</v>
      </c>
      <c r="F25" s="85">
        <f t="shared" si="2"/>
        <v>44713</v>
      </c>
    </row>
    <row r="26" spans="1:6" x14ac:dyDescent="0.35">
      <c r="A26" s="17">
        <v>2022</v>
      </c>
      <c r="B26" s="17">
        <v>7</v>
      </c>
      <c r="C26" s="18" t="str">
        <f t="shared" si="0"/>
        <v>202207</v>
      </c>
      <c r="D26" s="84">
        <f t="shared" si="1"/>
        <v>44743</v>
      </c>
      <c r="E26" s="14">
        <v>516839</v>
      </c>
      <c r="F26" s="85">
        <f t="shared" si="2"/>
        <v>44743</v>
      </c>
    </row>
    <row r="27" spans="1:6" x14ac:dyDescent="0.35">
      <c r="A27" s="17">
        <v>2022</v>
      </c>
      <c r="B27" s="17">
        <v>8</v>
      </c>
      <c r="C27" s="18" t="str">
        <f t="shared" si="0"/>
        <v>202208</v>
      </c>
      <c r="D27" s="84">
        <f t="shared" si="1"/>
        <v>44774</v>
      </c>
      <c r="E27" s="14">
        <v>473620</v>
      </c>
      <c r="F27" s="85">
        <f t="shared" si="2"/>
        <v>44774</v>
      </c>
    </row>
    <row r="28" spans="1:6" x14ac:dyDescent="0.35">
      <c r="A28" s="17">
        <v>2022</v>
      </c>
      <c r="B28" s="17">
        <v>9</v>
      </c>
      <c r="C28" s="18" t="str">
        <f t="shared" si="0"/>
        <v>202209</v>
      </c>
      <c r="D28" s="84">
        <f t="shared" si="1"/>
        <v>44805</v>
      </c>
      <c r="E28" s="14">
        <v>544006</v>
      </c>
      <c r="F28" s="85">
        <f t="shared" si="2"/>
        <v>44805</v>
      </c>
    </row>
    <row r="29" spans="1:6" x14ac:dyDescent="0.35">
      <c r="A29" s="17">
        <v>2022</v>
      </c>
      <c r="B29" s="17">
        <v>10</v>
      </c>
      <c r="C29" s="18" t="str">
        <f t="shared" si="0"/>
        <v>202210</v>
      </c>
      <c r="D29" s="84">
        <f t="shared" si="1"/>
        <v>44835</v>
      </c>
      <c r="E29" s="14">
        <v>583994</v>
      </c>
      <c r="F29" s="85">
        <f t="shared" si="2"/>
        <v>44835</v>
      </c>
    </row>
    <row r="30" spans="1:6" x14ac:dyDescent="0.35">
      <c r="A30" s="17">
        <v>2022</v>
      </c>
      <c r="B30" s="17">
        <v>11</v>
      </c>
      <c r="C30" s="18" t="str">
        <f t="shared" si="0"/>
        <v>202211</v>
      </c>
      <c r="D30" s="84">
        <f t="shared" si="1"/>
        <v>44866</v>
      </c>
      <c r="E30" s="14">
        <v>674869</v>
      </c>
      <c r="F30" s="85">
        <f t="shared" si="2"/>
        <v>44866</v>
      </c>
    </row>
    <row r="31" spans="1:6" x14ac:dyDescent="0.35">
      <c r="A31" s="17">
        <v>2022</v>
      </c>
      <c r="B31" s="17">
        <v>12</v>
      </c>
      <c r="C31" s="18" t="str">
        <f t="shared" si="0"/>
        <v>202212</v>
      </c>
      <c r="D31" s="84">
        <f t="shared" si="1"/>
        <v>44896</v>
      </c>
      <c r="E31" s="14">
        <v>712313</v>
      </c>
      <c r="F31" s="85">
        <f t="shared" si="2"/>
        <v>44896</v>
      </c>
    </row>
    <row r="32" spans="1:6" x14ac:dyDescent="0.35">
      <c r="A32" s="9">
        <v>2023</v>
      </c>
      <c r="B32" s="9">
        <v>1</v>
      </c>
      <c r="C32" s="10" t="str">
        <f t="shared" si="0"/>
        <v>202301</v>
      </c>
      <c r="D32" s="84">
        <f t="shared" si="1"/>
        <v>44927</v>
      </c>
      <c r="E32" s="12">
        <v>763490</v>
      </c>
      <c r="F32" s="85">
        <f t="shared" si="2"/>
        <v>44927</v>
      </c>
    </row>
    <row r="33" spans="1:6" x14ac:dyDescent="0.35">
      <c r="A33" s="9">
        <v>2023</v>
      </c>
      <c r="B33" s="9">
        <v>2</v>
      </c>
      <c r="C33" s="10" t="str">
        <f t="shared" si="0"/>
        <v>202302</v>
      </c>
      <c r="D33" s="84">
        <f t="shared" si="1"/>
        <v>44958</v>
      </c>
      <c r="E33" s="12">
        <v>746959</v>
      </c>
      <c r="F33" s="85">
        <f t="shared" si="2"/>
        <v>44958</v>
      </c>
    </row>
    <row r="34" spans="1:6" x14ac:dyDescent="0.35">
      <c r="A34" s="9">
        <v>2023</v>
      </c>
      <c r="B34" s="9">
        <v>3</v>
      </c>
      <c r="C34" s="10" t="str">
        <f t="shared" si="0"/>
        <v>202303</v>
      </c>
      <c r="D34" s="84">
        <f t="shared" si="1"/>
        <v>44986</v>
      </c>
      <c r="E34" s="12">
        <v>633006</v>
      </c>
      <c r="F34" s="85">
        <f t="shared" si="2"/>
        <v>44986</v>
      </c>
    </row>
    <row r="35" spans="1:6" x14ac:dyDescent="0.35">
      <c r="A35" s="9">
        <v>2023</v>
      </c>
      <c r="B35" s="9">
        <v>4</v>
      </c>
      <c r="C35" s="10" t="str">
        <f t="shared" si="0"/>
        <v>202304</v>
      </c>
      <c r="D35" s="84">
        <f t="shared" si="1"/>
        <v>45017</v>
      </c>
      <c r="E35" s="12">
        <v>637521</v>
      </c>
      <c r="F35" s="85">
        <f t="shared" si="2"/>
        <v>45017</v>
      </c>
    </row>
    <row r="36" spans="1:6" x14ac:dyDescent="0.35">
      <c r="A36" s="9">
        <v>2023</v>
      </c>
      <c r="B36" s="9">
        <v>5</v>
      </c>
      <c r="C36" s="10" t="str">
        <f t="shared" si="0"/>
        <v>202305</v>
      </c>
      <c r="D36" s="84">
        <f t="shared" si="1"/>
        <v>45047</v>
      </c>
      <c r="E36" s="12">
        <v>546947</v>
      </c>
      <c r="F36" s="85">
        <f t="shared" si="2"/>
        <v>45047</v>
      </c>
    </row>
    <row r="37" spans="1:6" x14ac:dyDescent="0.35">
      <c r="A37" s="9">
        <v>2023</v>
      </c>
      <c r="B37" s="9">
        <v>6</v>
      </c>
      <c r="C37" s="10" t="str">
        <f t="shared" si="0"/>
        <v>202306</v>
      </c>
      <c r="D37" s="84">
        <f t="shared" si="1"/>
        <v>45078</v>
      </c>
      <c r="E37" s="12">
        <v>565481</v>
      </c>
      <c r="F37" s="85">
        <f t="shared" si="2"/>
        <v>45078</v>
      </c>
    </row>
    <row r="38" spans="1:6" x14ac:dyDescent="0.35">
      <c r="A38" s="9">
        <v>2023</v>
      </c>
      <c r="B38" s="9">
        <v>7</v>
      </c>
      <c r="C38" s="10" t="str">
        <f t="shared" si="0"/>
        <v>202307</v>
      </c>
      <c r="D38" s="84">
        <f t="shared" si="1"/>
        <v>45108</v>
      </c>
      <c r="E38" s="12">
        <v>516839</v>
      </c>
      <c r="F38" s="85">
        <f t="shared" si="2"/>
        <v>45108</v>
      </c>
    </row>
    <row r="39" spans="1:6" x14ac:dyDescent="0.35">
      <c r="A39" s="9">
        <v>2023</v>
      </c>
      <c r="B39" s="9">
        <v>8</v>
      </c>
      <c r="C39" s="10" t="str">
        <f t="shared" si="0"/>
        <v>202308</v>
      </c>
      <c r="D39" s="84">
        <f t="shared" si="1"/>
        <v>45139</v>
      </c>
      <c r="E39" s="12">
        <v>473620</v>
      </c>
      <c r="F39" s="85">
        <f t="shared" si="2"/>
        <v>45139</v>
      </c>
    </row>
    <row r="40" spans="1:6" x14ac:dyDescent="0.35">
      <c r="A40" s="9">
        <v>2023</v>
      </c>
      <c r="B40" s="9">
        <v>9</v>
      </c>
      <c r="C40" s="10" t="str">
        <f t="shared" si="0"/>
        <v>202309</v>
      </c>
      <c r="D40" s="84">
        <f t="shared" si="1"/>
        <v>45170</v>
      </c>
      <c r="E40" s="12">
        <v>544006</v>
      </c>
      <c r="F40" s="85">
        <f t="shared" si="2"/>
        <v>45170</v>
      </c>
    </row>
    <row r="41" spans="1:6" x14ac:dyDescent="0.35">
      <c r="A41" s="9">
        <v>2023</v>
      </c>
      <c r="B41" s="9">
        <v>10</v>
      </c>
      <c r="C41" s="10" t="str">
        <f t="shared" si="0"/>
        <v>202310</v>
      </c>
      <c r="D41" s="84">
        <f t="shared" si="1"/>
        <v>45200</v>
      </c>
      <c r="E41" s="12">
        <v>583994</v>
      </c>
      <c r="F41" s="85">
        <f t="shared" si="2"/>
        <v>45200</v>
      </c>
    </row>
    <row r="42" spans="1:6" x14ac:dyDescent="0.35">
      <c r="A42" s="9">
        <v>2023</v>
      </c>
      <c r="B42" s="9">
        <v>11</v>
      </c>
      <c r="C42" s="10" t="str">
        <f t="shared" si="0"/>
        <v>202311</v>
      </c>
      <c r="D42" s="84">
        <f t="shared" si="1"/>
        <v>45231</v>
      </c>
      <c r="E42" s="12">
        <v>674869</v>
      </c>
      <c r="F42" s="85">
        <f t="shared" si="2"/>
        <v>45231</v>
      </c>
    </row>
    <row r="43" spans="1:6" x14ac:dyDescent="0.35">
      <c r="A43" s="9">
        <v>2023</v>
      </c>
      <c r="B43" s="9">
        <v>12</v>
      </c>
      <c r="C43" s="10" t="str">
        <f t="shared" si="0"/>
        <v>202312</v>
      </c>
      <c r="D43" s="84">
        <f t="shared" si="1"/>
        <v>45261</v>
      </c>
      <c r="E43" s="12">
        <v>712313</v>
      </c>
      <c r="F43" s="85">
        <f t="shared" si="2"/>
        <v>45261</v>
      </c>
    </row>
    <row r="44" spans="1:6" x14ac:dyDescent="0.35">
      <c r="A44" s="17">
        <v>2024</v>
      </c>
      <c r="B44" s="17">
        <v>1</v>
      </c>
      <c r="C44" s="18" t="str">
        <f t="shared" si="0"/>
        <v>202401</v>
      </c>
      <c r="D44" s="84">
        <f t="shared" si="1"/>
        <v>45292</v>
      </c>
      <c r="E44" s="14">
        <v>763490</v>
      </c>
      <c r="F44" s="85">
        <f t="shared" si="2"/>
        <v>45292</v>
      </c>
    </row>
    <row r="45" spans="1:6" x14ac:dyDescent="0.35">
      <c r="A45" s="17">
        <v>2024</v>
      </c>
      <c r="B45" s="17">
        <v>2</v>
      </c>
      <c r="C45" s="18" t="str">
        <f t="shared" si="0"/>
        <v>202402</v>
      </c>
      <c r="D45" s="84">
        <f t="shared" si="1"/>
        <v>45323</v>
      </c>
      <c r="E45" s="14">
        <v>746959</v>
      </c>
      <c r="F45" s="85">
        <f t="shared" si="2"/>
        <v>45323</v>
      </c>
    </row>
    <row r="46" spans="1:6" x14ac:dyDescent="0.35">
      <c r="A46" s="17">
        <v>2024</v>
      </c>
      <c r="B46" s="17">
        <v>3</v>
      </c>
      <c r="C46" s="18" t="str">
        <f t="shared" si="0"/>
        <v>202403</v>
      </c>
      <c r="D46" s="84">
        <f t="shared" si="1"/>
        <v>45352</v>
      </c>
      <c r="E46" s="14">
        <v>633006</v>
      </c>
      <c r="F46" s="85">
        <f t="shared" si="2"/>
        <v>45352</v>
      </c>
    </row>
    <row r="47" spans="1:6" x14ac:dyDescent="0.35">
      <c r="A47" s="17">
        <v>2024</v>
      </c>
      <c r="B47" s="17">
        <v>4</v>
      </c>
      <c r="C47" s="18" t="str">
        <f t="shared" si="0"/>
        <v>202404</v>
      </c>
      <c r="D47" s="84">
        <f t="shared" si="1"/>
        <v>45383</v>
      </c>
      <c r="E47" s="14">
        <v>637521</v>
      </c>
      <c r="F47" s="85">
        <f t="shared" si="2"/>
        <v>45383</v>
      </c>
    </row>
    <row r="48" spans="1:6" x14ac:dyDescent="0.35">
      <c r="A48" s="17">
        <v>2024</v>
      </c>
      <c r="B48" s="17">
        <v>5</v>
      </c>
      <c r="C48" s="18" t="str">
        <f t="shared" si="0"/>
        <v>202405</v>
      </c>
      <c r="D48" s="84">
        <f t="shared" si="1"/>
        <v>45413</v>
      </c>
      <c r="E48" s="14">
        <v>546947</v>
      </c>
      <c r="F48" s="85">
        <f t="shared" si="2"/>
        <v>45413</v>
      </c>
    </row>
    <row r="49" spans="1:6" x14ac:dyDescent="0.35">
      <c r="A49" s="17">
        <v>2024</v>
      </c>
      <c r="B49" s="17">
        <v>6</v>
      </c>
      <c r="C49" s="18" t="str">
        <f t="shared" si="0"/>
        <v>202406</v>
      </c>
      <c r="D49" s="84">
        <f t="shared" si="1"/>
        <v>45444</v>
      </c>
      <c r="E49" s="14">
        <v>565481</v>
      </c>
      <c r="F49" s="85">
        <f t="shared" si="2"/>
        <v>45444</v>
      </c>
    </row>
    <row r="50" spans="1:6" x14ac:dyDescent="0.35">
      <c r="A50" s="17">
        <v>2024</v>
      </c>
      <c r="B50" s="17">
        <v>7</v>
      </c>
      <c r="C50" s="18" t="str">
        <f t="shared" si="0"/>
        <v>202407</v>
      </c>
      <c r="D50" s="84">
        <f t="shared" si="1"/>
        <v>45474</v>
      </c>
      <c r="E50" s="14">
        <v>516839</v>
      </c>
      <c r="F50" s="85">
        <f t="shared" si="2"/>
        <v>45474</v>
      </c>
    </row>
    <row r="51" spans="1:6" x14ac:dyDescent="0.35">
      <c r="A51" s="17">
        <v>2024</v>
      </c>
      <c r="B51" s="17">
        <v>8</v>
      </c>
      <c r="C51" s="18" t="str">
        <f t="shared" si="0"/>
        <v>202408</v>
      </c>
      <c r="D51" s="84">
        <f t="shared" si="1"/>
        <v>45505</v>
      </c>
      <c r="E51" s="14">
        <v>473620</v>
      </c>
      <c r="F51" s="85">
        <f t="shared" si="2"/>
        <v>45505</v>
      </c>
    </row>
    <row r="52" spans="1:6" x14ac:dyDescent="0.35">
      <c r="A52" s="17">
        <v>2024</v>
      </c>
      <c r="B52" s="17">
        <v>9</v>
      </c>
      <c r="C52" s="18" t="str">
        <f t="shared" si="0"/>
        <v>202409</v>
      </c>
      <c r="D52" s="84">
        <f t="shared" si="1"/>
        <v>45536</v>
      </c>
      <c r="E52" s="14">
        <v>544006</v>
      </c>
      <c r="F52" s="85">
        <f t="shared" si="2"/>
        <v>45536</v>
      </c>
    </row>
    <row r="53" spans="1:6" x14ac:dyDescent="0.35">
      <c r="A53" s="17">
        <v>2024</v>
      </c>
      <c r="B53" s="17">
        <v>10</v>
      </c>
      <c r="C53" s="18" t="str">
        <f t="shared" si="0"/>
        <v>202410</v>
      </c>
      <c r="D53" s="84">
        <f t="shared" si="1"/>
        <v>45566</v>
      </c>
      <c r="E53" s="14">
        <v>583994</v>
      </c>
      <c r="F53" s="85">
        <f t="shared" si="2"/>
        <v>45566</v>
      </c>
    </row>
    <row r="54" spans="1:6" x14ac:dyDescent="0.35">
      <c r="A54" s="17">
        <v>2024</v>
      </c>
      <c r="B54" s="17">
        <v>11</v>
      </c>
      <c r="C54" s="18" t="str">
        <f t="shared" si="0"/>
        <v>202411</v>
      </c>
      <c r="D54" s="84">
        <f t="shared" si="1"/>
        <v>45597</v>
      </c>
      <c r="E54" s="14">
        <v>674869</v>
      </c>
      <c r="F54" s="85">
        <f t="shared" si="2"/>
        <v>45597</v>
      </c>
    </row>
    <row r="55" spans="1:6" x14ac:dyDescent="0.35">
      <c r="A55" s="17">
        <v>2024</v>
      </c>
      <c r="B55" s="17">
        <v>12</v>
      </c>
      <c r="C55" s="18" t="str">
        <f t="shared" si="0"/>
        <v>202412</v>
      </c>
      <c r="D55" s="84">
        <f t="shared" si="1"/>
        <v>45627</v>
      </c>
      <c r="E55" s="14">
        <v>712313</v>
      </c>
      <c r="F55" s="85">
        <f t="shared" si="2"/>
        <v>45627</v>
      </c>
    </row>
    <row r="56" spans="1:6" x14ac:dyDescent="0.35">
      <c r="A56" s="9">
        <v>2025</v>
      </c>
      <c r="B56" s="9">
        <v>1</v>
      </c>
      <c r="C56" s="10" t="str">
        <f t="shared" si="0"/>
        <v>202501</v>
      </c>
      <c r="D56" s="84">
        <f t="shared" si="1"/>
        <v>45658</v>
      </c>
      <c r="E56" s="12">
        <v>763490</v>
      </c>
      <c r="F56" s="85">
        <f t="shared" si="2"/>
        <v>45658</v>
      </c>
    </row>
    <row r="57" spans="1:6" x14ac:dyDescent="0.35">
      <c r="A57" s="9">
        <v>2025</v>
      </c>
      <c r="B57" s="9">
        <v>2</v>
      </c>
      <c r="C57" s="10" t="str">
        <f t="shared" si="0"/>
        <v>202502</v>
      </c>
      <c r="D57" s="84">
        <f t="shared" si="1"/>
        <v>45689</v>
      </c>
      <c r="E57" s="12">
        <v>746959</v>
      </c>
      <c r="F57" s="85">
        <f t="shared" si="2"/>
        <v>45689</v>
      </c>
    </row>
    <row r="58" spans="1:6" x14ac:dyDescent="0.35">
      <c r="A58" s="9">
        <v>2025</v>
      </c>
      <c r="B58" s="9">
        <v>3</v>
      </c>
      <c r="C58" s="10" t="str">
        <f t="shared" si="0"/>
        <v>202503</v>
      </c>
      <c r="D58" s="84">
        <f t="shared" si="1"/>
        <v>45717</v>
      </c>
      <c r="E58" s="12">
        <v>633006</v>
      </c>
      <c r="F58" s="85">
        <f t="shared" si="2"/>
        <v>45717</v>
      </c>
    </row>
    <row r="59" spans="1:6" x14ac:dyDescent="0.35">
      <c r="A59" s="9">
        <v>2025</v>
      </c>
      <c r="B59" s="9">
        <v>4</v>
      </c>
      <c r="C59" s="10" t="str">
        <f t="shared" si="0"/>
        <v>202504</v>
      </c>
      <c r="D59" s="84">
        <f t="shared" si="1"/>
        <v>45748</v>
      </c>
      <c r="E59" s="12">
        <v>637521</v>
      </c>
      <c r="F59" s="85">
        <f t="shared" si="2"/>
        <v>45748</v>
      </c>
    </row>
    <row r="60" spans="1:6" x14ac:dyDescent="0.35">
      <c r="A60" s="9">
        <v>2025</v>
      </c>
      <c r="B60" s="9">
        <v>5</v>
      </c>
      <c r="C60" s="10" t="str">
        <f t="shared" si="0"/>
        <v>202505</v>
      </c>
      <c r="D60" s="84">
        <f t="shared" si="1"/>
        <v>45778</v>
      </c>
      <c r="E60" s="12">
        <v>546947</v>
      </c>
      <c r="F60" s="85">
        <f t="shared" si="2"/>
        <v>45778</v>
      </c>
    </row>
    <row r="61" spans="1:6" x14ac:dyDescent="0.35">
      <c r="A61" s="9">
        <v>2025</v>
      </c>
      <c r="B61" s="9">
        <v>6</v>
      </c>
      <c r="C61" s="10" t="str">
        <f t="shared" si="0"/>
        <v>202506</v>
      </c>
      <c r="D61" s="84">
        <f t="shared" si="1"/>
        <v>45809</v>
      </c>
      <c r="E61" s="12">
        <v>565481</v>
      </c>
      <c r="F61" s="85">
        <f t="shared" si="2"/>
        <v>45809</v>
      </c>
    </row>
    <row r="62" spans="1:6" x14ac:dyDescent="0.35">
      <c r="A62" s="9">
        <v>2025</v>
      </c>
      <c r="B62" s="9">
        <v>7</v>
      </c>
      <c r="C62" s="10" t="str">
        <f t="shared" si="0"/>
        <v>202507</v>
      </c>
      <c r="D62" s="84">
        <f t="shared" si="1"/>
        <v>45839</v>
      </c>
      <c r="E62" s="12">
        <v>516839</v>
      </c>
      <c r="F62" s="85">
        <f t="shared" si="2"/>
        <v>45839</v>
      </c>
    </row>
    <row r="63" spans="1:6" x14ac:dyDescent="0.35">
      <c r="A63" s="9">
        <v>2025</v>
      </c>
      <c r="B63" s="9">
        <v>8</v>
      </c>
      <c r="C63" s="10" t="str">
        <f t="shared" si="0"/>
        <v>202508</v>
      </c>
      <c r="D63" s="84">
        <f t="shared" si="1"/>
        <v>45870</v>
      </c>
      <c r="E63" s="12">
        <v>473620</v>
      </c>
      <c r="F63" s="85">
        <f t="shared" si="2"/>
        <v>45870</v>
      </c>
    </row>
    <row r="64" spans="1:6" x14ac:dyDescent="0.35">
      <c r="A64" s="9">
        <v>2025</v>
      </c>
      <c r="B64" s="9">
        <v>9</v>
      </c>
      <c r="C64" s="10" t="str">
        <f t="shared" si="0"/>
        <v>202509</v>
      </c>
      <c r="D64" s="84">
        <f t="shared" si="1"/>
        <v>45901</v>
      </c>
      <c r="E64" s="12">
        <v>544006</v>
      </c>
      <c r="F64" s="85">
        <f t="shared" si="2"/>
        <v>45901</v>
      </c>
    </row>
    <row r="65" spans="1:6" x14ac:dyDescent="0.35">
      <c r="A65" s="9">
        <v>2025</v>
      </c>
      <c r="B65" s="9">
        <v>10</v>
      </c>
      <c r="C65" s="10" t="str">
        <f t="shared" si="0"/>
        <v>202510</v>
      </c>
      <c r="D65" s="84">
        <f t="shared" si="1"/>
        <v>45931</v>
      </c>
      <c r="E65" s="12">
        <v>583994</v>
      </c>
      <c r="F65" s="85">
        <f t="shared" si="2"/>
        <v>45931</v>
      </c>
    </row>
    <row r="66" spans="1:6" x14ac:dyDescent="0.35">
      <c r="A66" s="9">
        <v>2025</v>
      </c>
      <c r="B66" s="9">
        <v>11</v>
      </c>
      <c r="C66" s="10" t="str">
        <f t="shared" si="0"/>
        <v>202511</v>
      </c>
      <c r="D66" s="84">
        <f t="shared" si="1"/>
        <v>45962</v>
      </c>
      <c r="E66" s="12">
        <v>674869</v>
      </c>
      <c r="F66" s="85">
        <f t="shared" si="2"/>
        <v>45962</v>
      </c>
    </row>
    <row r="67" spans="1:6" x14ac:dyDescent="0.35">
      <c r="A67" s="9">
        <v>2025</v>
      </c>
      <c r="B67" s="9">
        <v>12</v>
      </c>
      <c r="C67" s="10" t="str">
        <f t="shared" si="0"/>
        <v>202512</v>
      </c>
      <c r="D67" s="84">
        <f t="shared" si="1"/>
        <v>45992</v>
      </c>
      <c r="E67" s="12">
        <v>712313</v>
      </c>
      <c r="F67" s="85">
        <f t="shared" si="2"/>
        <v>45992</v>
      </c>
    </row>
    <row r="68" spans="1:6" x14ac:dyDescent="0.35">
      <c r="A68" s="17">
        <v>2026</v>
      </c>
      <c r="B68" s="17">
        <v>1</v>
      </c>
      <c r="C68" s="18" t="str">
        <f t="shared" si="0"/>
        <v>202601</v>
      </c>
      <c r="D68" s="84">
        <f t="shared" si="1"/>
        <v>46023</v>
      </c>
      <c r="E68" s="14">
        <v>763490</v>
      </c>
      <c r="F68" s="85">
        <f t="shared" si="2"/>
        <v>46023</v>
      </c>
    </row>
    <row r="69" spans="1:6" x14ac:dyDescent="0.35">
      <c r="A69" s="17">
        <v>2026</v>
      </c>
      <c r="B69" s="17">
        <v>2</v>
      </c>
      <c r="C69" s="18" t="str">
        <f t="shared" si="0"/>
        <v>202602</v>
      </c>
      <c r="D69" s="84">
        <f t="shared" si="1"/>
        <v>46054</v>
      </c>
      <c r="E69" s="14">
        <v>746959</v>
      </c>
      <c r="F69" s="85">
        <f t="shared" si="2"/>
        <v>46054</v>
      </c>
    </row>
    <row r="70" spans="1:6" x14ac:dyDescent="0.35">
      <c r="A70" s="17">
        <v>2026</v>
      </c>
      <c r="B70" s="17">
        <v>3</v>
      </c>
      <c r="C70" s="18" t="str">
        <f t="shared" si="0"/>
        <v>202603</v>
      </c>
      <c r="D70" s="84">
        <f t="shared" si="1"/>
        <v>46082</v>
      </c>
      <c r="E70" s="14">
        <v>633006</v>
      </c>
      <c r="F70" s="85">
        <f t="shared" si="2"/>
        <v>46082</v>
      </c>
    </row>
    <row r="71" spans="1:6" x14ac:dyDescent="0.35">
      <c r="A71" s="17">
        <v>2026</v>
      </c>
      <c r="B71" s="17">
        <v>4</v>
      </c>
      <c r="C71" s="18" t="str">
        <f t="shared" si="0"/>
        <v>202604</v>
      </c>
      <c r="D71" s="84">
        <f t="shared" si="1"/>
        <v>46113</v>
      </c>
      <c r="E71" s="14">
        <v>637521</v>
      </c>
      <c r="F71" s="85">
        <f t="shared" si="2"/>
        <v>46113</v>
      </c>
    </row>
    <row r="72" spans="1:6" x14ac:dyDescent="0.35">
      <c r="A72" s="17">
        <v>2026</v>
      </c>
      <c r="B72" s="17">
        <v>5</v>
      </c>
      <c r="C72" s="18" t="str">
        <f t="shared" ref="C72:C91" si="3">CONCATENATE(A72,IF(B72&lt;10,0,""),B72)</f>
        <v>202605</v>
      </c>
      <c r="D72" s="84">
        <f t="shared" si="1"/>
        <v>46143</v>
      </c>
      <c r="E72" s="14">
        <v>546947</v>
      </c>
      <c r="F72" s="85">
        <f t="shared" si="2"/>
        <v>46143</v>
      </c>
    </row>
    <row r="73" spans="1:6" x14ac:dyDescent="0.35">
      <c r="A73" s="17">
        <v>2026</v>
      </c>
      <c r="B73" s="17">
        <v>6</v>
      </c>
      <c r="C73" s="18" t="str">
        <f t="shared" si="3"/>
        <v>202606</v>
      </c>
      <c r="D73" s="84">
        <f t="shared" ref="D73:D91" si="4">DATE(A73,B73,$B$8)</f>
        <v>46174</v>
      </c>
      <c r="E73" s="14">
        <v>565481</v>
      </c>
      <c r="F73" s="85">
        <f t="shared" ref="F73:F91" si="5">DATE(A73,B73,$B$8)</f>
        <v>46174</v>
      </c>
    </row>
    <row r="74" spans="1:6" x14ac:dyDescent="0.35">
      <c r="A74" s="17">
        <v>2026</v>
      </c>
      <c r="B74" s="17">
        <v>7</v>
      </c>
      <c r="C74" s="18" t="str">
        <f t="shared" si="3"/>
        <v>202607</v>
      </c>
      <c r="D74" s="84">
        <f t="shared" si="4"/>
        <v>46204</v>
      </c>
      <c r="E74" s="14">
        <v>516839</v>
      </c>
      <c r="F74" s="85">
        <f t="shared" si="5"/>
        <v>46204</v>
      </c>
    </row>
    <row r="75" spans="1:6" x14ac:dyDescent="0.35">
      <c r="A75" s="17">
        <v>2026</v>
      </c>
      <c r="B75" s="17">
        <v>8</v>
      </c>
      <c r="C75" s="18" t="str">
        <f t="shared" si="3"/>
        <v>202608</v>
      </c>
      <c r="D75" s="84">
        <f t="shared" si="4"/>
        <v>46235</v>
      </c>
      <c r="E75" s="14">
        <v>473620</v>
      </c>
      <c r="F75" s="85">
        <f t="shared" si="5"/>
        <v>46235</v>
      </c>
    </row>
    <row r="76" spans="1:6" x14ac:dyDescent="0.35">
      <c r="A76" s="17">
        <v>2026</v>
      </c>
      <c r="B76" s="17">
        <v>9</v>
      </c>
      <c r="C76" s="18" t="str">
        <f t="shared" si="3"/>
        <v>202609</v>
      </c>
      <c r="D76" s="84">
        <f t="shared" si="4"/>
        <v>46266</v>
      </c>
      <c r="E76" s="14">
        <v>544006</v>
      </c>
      <c r="F76" s="85">
        <f t="shared" si="5"/>
        <v>46266</v>
      </c>
    </row>
    <row r="77" spans="1:6" x14ac:dyDescent="0.35">
      <c r="A77" s="17">
        <v>2026</v>
      </c>
      <c r="B77" s="17">
        <v>10</v>
      </c>
      <c r="C77" s="18" t="str">
        <f t="shared" si="3"/>
        <v>202610</v>
      </c>
      <c r="D77" s="84">
        <f t="shared" si="4"/>
        <v>46296</v>
      </c>
      <c r="E77" s="14">
        <v>583994</v>
      </c>
      <c r="F77" s="85">
        <f t="shared" si="5"/>
        <v>46296</v>
      </c>
    </row>
    <row r="78" spans="1:6" x14ac:dyDescent="0.35">
      <c r="A78" s="17">
        <v>2026</v>
      </c>
      <c r="B78" s="17">
        <v>11</v>
      </c>
      <c r="C78" s="18" t="str">
        <f t="shared" si="3"/>
        <v>202611</v>
      </c>
      <c r="D78" s="84">
        <f t="shared" si="4"/>
        <v>46327</v>
      </c>
      <c r="E78" s="14">
        <v>674869</v>
      </c>
      <c r="F78" s="85">
        <f t="shared" si="5"/>
        <v>46327</v>
      </c>
    </row>
    <row r="79" spans="1:6" x14ac:dyDescent="0.35">
      <c r="A79" s="17">
        <v>2026</v>
      </c>
      <c r="B79" s="17">
        <v>12</v>
      </c>
      <c r="C79" s="18" t="str">
        <f t="shared" si="3"/>
        <v>202612</v>
      </c>
      <c r="D79" s="84">
        <f t="shared" si="4"/>
        <v>46357</v>
      </c>
      <c r="E79" s="14">
        <v>712313</v>
      </c>
      <c r="F79" s="85">
        <f t="shared" si="5"/>
        <v>46357</v>
      </c>
    </row>
    <row r="80" spans="1:6" x14ac:dyDescent="0.35">
      <c r="A80" s="9">
        <v>2027</v>
      </c>
      <c r="B80" s="9">
        <v>1</v>
      </c>
      <c r="C80" s="10" t="str">
        <f t="shared" si="3"/>
        <v>202701</v>
      </c>
      <c r="D80" s="84">
        <f t="shared" si="4"/>
        <v>46388</v>
      </c>
      <c r="E80" s="12">
        <v>763490</v>
      </c>
      <c r="F80" s="85">
        <f t="shared" si="5"/>
        <v>46388</v>
      </c>
    </row>
    <row r="81" spans="1:6" x14ac:dyDescent="0.35">
      <c r="A81" s="9">
        <v>2027</v>
      </c>
      <c r="B81" s="9">
        <v>2</v>
      </c>
      <c r="C81" s="10" t="str">
        <f t="shared" si="3"/>
        <v>202702</v>
      </c>
      <c r="D81" s="84">
        <f t="shared" si="4"/>
        <v>46419</v>
      </c>
      <c r="E81" s="12">
        <v>746959</v>
      </c>
      <c r="F81" s="85">
        <f t="shared" si="5"/>
        <v>46419</v>
      </c>
    </row>
    <row r="82" spans="1:6" x14ac:dyDescent="0.35">
      <c r="A82" s="9">
        <v>2027</v>
      </c>
      <c r="B82" s="9">
        <v>3</v>
      </c>
      <c r="C82" s="10" t="str">
        <f t="shared" si="3"/>
        <v>202703</v>
      </c>
      <c r="D82" s="84">
        <f t="shared" si="4"/>
        <v>46447</v>
      </c>
      <c r="E82" s="12">
        <v>633006</v>
      </c>
      <c r="F82" s="85">
        <f t="shared" si="5"/>
        <v>46447</v>
      </c>
    </row>
    <row r="83" spans="1:6" x14ac:dyDescent="0.35">
      <c r="A83" s="9">
        <v>2027</v>
      </c>
      <c r="B83" s="9">
        <v>4</v>
      </c>
      <c r="C83" s="10" t="str">
        <f t="shared" si="3"/>
        <v>202704</v>
      </c>
      <c r="D83" s="84">
        <f t="shared" si="4"/>
        <v>46478</v>
      </c>
      <c r="E83" s="12">
        <v>637521</v>
      </c>
      <c r="F83" s="85">
        <f t="shared" si="5"/>
        <v>46478</v>
      </c>
    </row>
    <row r="84" spans="1:6" x14ac:dyDescent="0.35">
      <c r="A84" s="9">
        <v>2027</v>
      </c>
      <c r="B84" s="9">
        <v>5</v>
      </c>
      <c r="C84" s="10" t="str">
        <f t="shared" si="3"/>
        <v>202705</v>
      </c>
      <c r="D84" s="84">
        <f t="shared" si="4"/>
        <v>46508</v>
      </c>
      <c r="E84" s="12">
        <v>546947</v>
      </c>
      <c r="F84" s="85">
        <f t="shared" si="5"/>
        <v>46508</v>
      </c>
    </row>
    <row r="85" spans="1:6" x14ac:dyDescent="0.35">
      <c r="A85" s="9">
        <v>2027</v>
      </c>
      <c r="B85" s="9">
        <v>6</v>
      </c>
      <c r="C85" s="10" t="str">
        <f t="shared" si="3"/>
        <v>202706</v>
      </c>
      <c r="D85" s="84">
        <f t="shared" si="4"/>
        <v>46539</v>
      </c>
      <c r="E85" s="12">
        <v>565481</v>
      </c>
      <c r="F85" s="85">
        <f t="shared" si="5"/>
        <v>46539</v>
      </c>
    </row>
    <row r="86" spans="1:6" x14ac:dyDescent="0.35">
      <c r="A86" s="9">
        <v>2027</v>
      </c>
      <c r="B86" s="9">
        <v>7</v>
      </c>
      <c r="C86" s="10" t="str">
        <f t="shared" si="3"/>
        <v>202707</v>
      </c>
      <c r="D86" s="84">
        <f t="shared" si="4"/>
        <v>46569</v>
      </c>
      <c r="E86" s="12">
        <v>516839</v>
      </c>
      <c r="F86" s="85">
        <f t="shared" si="5"/>
        <v>46569</v>
      </c>
    </row>
    <row r="87" spans="1:6" x14ac:dyDescent="0.35">
      <c r="A87" s="9">
        <v>2027</v>
      </c>
      <c r="B87" s="9">
        <v>8</v>
      </c>
      <c r="C87" s="10" t="str">
        <f t="shared" si="3"/>
        <v>202708</v>
      </c>
      <c r="D87" s="84">
        <f t="shared" si="4"/>
        <v>46600</v>
      </c>
      <c r="E87" s="12">
        <v>473620</v>
      </c>
      <c r="F87" s="85">
        <f t="shared" si="5"/>
        <v>46600</v>
      </c>
    </row>
    <row r="88" spans="1:6" x14ac:dyDescent="0.35">
      <c r="A88" s="9">
        <v>2027</v>
      </c>
      <c r="B88" s="9">
        <v>9</v>
      </c>
      <c r="C88" s="10" t="str">
        <f t="shared" si="3"/>
        <v>202709</v>
      </c>
      <c r="D88" s="84">
        <f t="shared" si="4"/>
        <v>46631</v>
      </c>
      <c r="E88" s="12">
        <v>544006</v>
      </c>
      <c r="F88" s="85">
        <f t="shared" si="5"/>
        <v>46631</v>
      </c>
    </row>
    <row r="89" spans="1:6" x14ac:dyDescent="0.35">
      <c r="A89" s="9">
        <v>2027</v>
      </c>
      <c r="B89" s="9">
        <v>10</v>
      </c>
      <c r="C89" s="10" t="str">
        <f t="shared" si="3"/>
        <v>202710</v>
      </c>
      <c r="D89" s="84">
        <f t="shared" si="4"/>
        <v>46661</v>
      </c>
      <c r="E89" s="12">
        <v>583994</v>
      </c>
      <c r="F89" s="85">
        <f t="shared" si="5"/>
        <v>46661</v>
      </c>
    </row>
    <row r="90" spans="1:6" x14ac:dyDescent="0.35">
      <c r="A90" s="9">
        <v>2027</v>
      </c>
      <c r="B90" s="9">
        <v>11</v>
      </c>
      <c r="C90" s="10" t="str">
        <f t="shared" si="3"/>
        <v>202711</v>
      </c>
      <c r="D90" s="84">
        <f t="shared" si="4"/>
        <v>46692</v>
      </c>
      <c r="E90" s="12">
        <v>674869</v>
      </c>
      <c r="F90" s="85">
        <f t="shared" si="5"/>
        <v>46692</v>
      </c>
    </row>
    <row r="91" spans="1:6" x14ac:dyDescent="0.35">
      <c r="A91" s="9">
        <v>2027</v>
      </c>
      <c r="B91" s="9">
        <v>12</v>
      </c>
      <c r="C91" s="10" t="str">
        <f t="shared" si="3"/>
        <v>202712</v>
      </c>
      <c r="D91" s="84">
        <f t="shared" si="4"/>
        <v>46722</v>
      </c>
      <c r="E91" s="12">
        <v>712313</v>
      </c>
      <c r="F91" s="85">
        <f t="shared" si="5"/>
        <v>46722</v>
      </c>
    </row>
    <row r="95" spans="1:6" x14ac:dyDescent="0.35">
      <c r="A95" s="17">
        <f>A8</f>
        <v>2021</v>
      </c>
      <c r="E95" s="36">
        <f>SUMIF($A$8:$A$91,$A95,$E$8:$E$91)</f>
        <v>5255590</v>
      </c>
    </row>
    <row r="96" spans="1:6" x14ac:dyDescent="0.35">
      <c r="A96" s="17">
        <f>A95+1</f>
        <v>2022</v>
      </c>
      <c r="E96" s="36">
        <f t="shared" ref="E96:E101" si="6">SUMIF($A$8:$A$91,$A96,$E$8:$E$91)</f>
        <v>7399045</v>
      </c>
    </row>
    <row r="97" spans="1:5" x14ac:dyDescent="0.35">
      <c r="A97" s="17">
        <f t="shared" ref="A97:A101" si="7">A96+1</f>
        <v>2023</v>
      </c>
      <c r="E97" s="36">
        <f t="shared" si="6"/>
        <v>7399045</v>
      </c>
    </row>
    <row r="98" spans="1:5" x14ac:dyDescent="0.35">
      <c r="A98" s="17">
        <f t="shared" si="7"/>
        <v>2024</v>
      </c>
      <c r="E98" s="36">
        <f t="shared" si="6"/>
        <v>7399045</v>
      </c>
    </row>
    <row r="99" spans="1:5" x14ac:dyDescent="0.35">
      <c r="A99" s="17">
        <f t="shared" si="7"/>
        <v>2025</v>
      </c>
      <c r="E99" s="36">
        <f t="shared" si="6"/>
        <v>7399045</v>
      </c>
    </row>
    <row r="100" spans="1:5" x14ac:dyDescent="0.35">
      <c r="A100" s="17">
        <f t="shared" si="7"/>
        <v>2026</v>
      </c>
      <c r="E100" s="36">
        <f t="shared" si="6"/>
        <v>7399045</v>
      </c>
    </row>
    <row r="101" spans="1:5" x14ac:dyDescent="0.35">
      <c r="A101" s="17">
        <f t="shared" si="7"/>
        <v>2027</v>
      </c>
      <c r="E101" s="36">
        <f t="shared" si="6"/>
        <v>7399045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4E17-3D8F-4B35-9A6B-1132A071C092}">
  <sheetPr>
    <pageSetUpPr fitToPage="1"/>
  </sheetPr>
  <dimension ref="A1:BI110"/>
  <sheetViews>
    <sheetView zoomScale="90" zoomScaleNormal="90" workbookViewId="0">
      <pane xSplit="3" ySplit="7" topLeftCell="D65" activePane="bottomRight" state="frozen"/>
      <selection pane="topRight" activeCell="D1" sqref="D1"/>
      <selection pane="bottomLeft" activeCell="A8" sqref="A8"/>
      <selection pane="bottomRight" activeCell="L78" sqref="L78"/>
    </sheetView>
  </sheetViews>
  <sheetFormatPr defaultRowHeight="14.5" x14ac:dyDescent="0.35"/>
  <cols>
    <col min="25" max="25" width="9.1796875" customWidth="1"/>
    <col min="28" max="28" width="9.1796875" customWidth="1"/>
    <col min="31" max="31" width="9.1796875" customWidth="1"/>
    <col min="34" max="34" width="9.1796875" customWidth="1"/>
  </cols>
  <sheetData>
    <row r="1" spans="1:61" x14ac:dyDescent="0.35">
      <c r="A1" s="1" t="s">
        <v>0</v>
      </c>
    </row>
    <row r="2" spans="1:61" x14ac:dyDescent="0.35">
      <c r="A2" s="2" t="s">
        <v>113</v>
      </c>
      <c r="C2" s="2"/>
    </row>
    <row r="3" spans="1:61" x14ac:dyDescent="0.35">
      <c r="A3" s="2" t="s">
        <v>53</v>
      </c>
      <c r="C3" s="2"/>
    </row>
    <row r="4" spans="1:61" x14ac:dyDescent="0.35">
      <c r="B4" s="2"/>
      <c r="C4" s="2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37"/>
      <c r="U4" s="37"/>
    </row>
    <row r="5" spans="1:61" x14ac:dyDescent="0.35">
      <c r="C5" s="4"/>
      <c r="E5" s="93" t="s">
        <v>2</v>
      </c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5"/>
      <c r="W5" s="93" t="s">
        <v>3</v>
      </c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5"/>
      <c r="AO5" s="93" t="s">
        <v>5</v>
      </c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5"/>
    </row>
    <row r="6" spans="1:61" x14ac:dyDescent="0.35">
      <c r="C6" s="5" t="s">
        <v>9</v>
      </c>
      <c r="E6" s="99" t="s">
        <v>10</v>
      </c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W6" s="99" t="s">
        <v>10</v>
      </c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1"/>
      <c r="AO6" s="99" t="s">
        <v>10</v>
      </c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1"/>
    </row>
    <row r="7" spans="1:61" s="7" customFormat="1" x14ac:dyDescent="0.35">
      <c r="A7" s="6" t="s">
        <v>15</v>
      </c>
      <c r="B7" s="6" t="s">
        <v>9</v>
      </c>
      <c r="C7" s="6" t="s">
        <v>16</v>
      </c>
      <c r="E7" s="6" t="s">
        <v>17</v>
      </c>
      <c r="F7" s="6" t="s">
        <v>18</v>
      </c>
      <c r="G7" s="6" t="s">
        <v>19</v>
      </c>
      <c r="H7" s="6" t="s">
        <v>20</v>
      </c>
      <c r="I7" s="6" t="s">
        <v>21</v>
      </c>
      <c r="J7" s="6" t="s">
        <v>22</v>
      </c>
      <c r="K7" s="6" t="s">
        <v>23</v>
      </c>
      <c r="L7" s="6" t="s">
        <v>24</v>
      </c>
      <c r="M7" s="6" t="s">
        <v>25</v>
      </c>
      <c r="N7" s="6" t="s">
        <v>26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31</v>
      </c>
      <c r="T7" s="6" t="s">
        <v>32</v>
      </c>
      <c r="U7" s="8" t="s">
        <v>33</v>
      </c>
      <c r="W7" s="6" t="s">
        <v>17</v>
      </c>
      <c r="X7" s="6" t="s">
        <v>18</v>
      </c>
      <c r="Y7" s="6" t="s">
        <v>19</v>
      </c>
      <c r="Z7" s="6" t="s">
        <v>20</v>
      </c>
      <c r="AA7" s="6" t="s">
        <v>21</v>
      </c>
      <c r="AB7" s="6" t="s">
        <v>22</v>
      </c>
      <c r="AC7" s="6" t="s">
        <v>23</v>
      </c>
      <c r="AD7" s="6" t="s">
        <v>24</v>
      </c>
      <c r="AE7" s="6" t="s">
        <v>25</v>
      </c>
      <c r="AF7" s="6" t="s">
        <v>26</v>
      </c>
      <c r="AG7" s="6" t="s">
        <v>27</v>
      </c>
      <c r="AH7" s="6" t="s">
        <v>28</v>
      </c>
      <c r="AI7" s="6" t="s">
        <v>29</v>
      </c>
      <c r="AJ7" s="6" t="s">
        <v>30</v>
      </c>
      <c r="AK7" s="6" t="s">
        <v>31</v>
      </c>
      <c r="AL7" s="6" t="s">
        <v>32</v>
      </c>
      <c r="AM7" s="8" t="s">
        <v>33</v>
      </c>
      <c r="AN7" s="6"/>
      <c r="AO7" s="6" t="s">
        <v>17</v>
      </c>
      <c r="AP7" s="6" t="s">
        <v>18</v>
      </c>
      <c r="AQ7" s="6" t="s">
        <v>19</v>
      </c>
      <c r="AR7" s="6" t="s">
        <v>20</v>
      </c>
      <c r="AS7" s="6" t="s">
        <v>21</v>
      </c>
      <c r="AT7" s="6" t="s">
        <v>22</v>
      </c>
      <c r="AU7" s="6" t="s">
        <v>23</v>
      </c>
      <c r="AV7" s="6" t="s">
        <v>24</v>
      </c>
      <c r="AW7" s="6" t="s">
        <v>25</v>
      </c>
      <c r="AX7" s="6" t="s">
        <v>26</v>
      </c>
      <c r="AY7" s="6" t="s">
        <v>27</v>
      </c>
      <c r="AZ7" s="6" t="s">
        <v>28</v>
      </c>
      <c r="BA7" s="6" t="s">
        <v>29</v>
      </c>
      <c r="BB7" s="6" t="s">
        <v>30</v>
      </c>
      <c r="BC7" s="6" t="s">
        <v>31</v>
      </c>
      <c r="BD7" s="6" t="s">
        <v>32</v>
      </c>
      <c r="BE7" s="8" t="s">
        <v>33</v>
      </c>
      <c r="BF7" s="6"/>
    </row>
    <row r="8" spans="1:61" x14ac:dyDescent="0.35">
      <c r="A8" s="9">
        <v>2021</v>
      </c>
      <c r="B8" s="9">
        <v>1</v>
      </c>
      <c r="C8" s="10" t="str">
        <f t="shared" ref="C8:C71" si="0">CONCATENATE(A8,IF(B8&lt;10,0,""),B8)</f>
        <v>202101</v>
      </c>
      <c r="D8" s="11"/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f>E8+F8+G8+H8+J8+K8+L8+N8+O8+Q8+R8+T8</f>
        <v>0</v>
      </c>
      <c r="V8" s="11"/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f>W8+X8+Y8+Z8+AB8+AC8+AD8+AF8+AG8+AI8+AJ8+AL8</f>
        <v>0</v>
      </c>
      <c r="AN8" s="12"/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f>AO8+AP8+AQ8+AR8+AT8+AU8+AV8+AX8+AY8+BA8+BB8+BD8</f>
        <v>0</v>
      </c>
      <c r="BF8" s="12"/>
    </row>
    <row r="9" spans="1:61" x14ac:dyDescent="0.35">
      <c r="A9" s="9">
        <v>2021</v>
      </c>
      <c r="B9" s="9">
        <v>2</v>
      </c>
      <c r="C9" s="10" t="str">
        <f t="shared" si="0"/>
        <v>202102</v>
      </c>
      <c r="D9" s="11"/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f t="shared" ref="U9:U72" si="1">E9+F9+G9+H9+J9+K9+L9+N9+O9+Q9+R9+T9</f>
        <v>0</v>
      </c>
      <c r="V9" s="11"/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f t="shared" ref="AM9:AM72" si="2">W9+X9+Y9+Z9+AB9+AC9+AD9+AF9+AG9+AI9+AJ9+AL9</f>
        <v>0</v>
      </c>
      <c r="AN9" s="12"/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f t="shared" ref="BE9:BE72" si="3">AO9+AP9+AQ9+AR9+AT9+AU9+AV9+AX9+AY9+BA9+BB9+BD9</f>
        <v>0</v>
      </c>
      <c r="BF9" s="12"/>
    </row>
    <row r="10" spans="1:61" x14ac:dyDescent="0.35">
      <c r="A10" s="9">
        <v>2021</v>
      </c>
      <c r="B10" s="9">
        <v>3</v>
      </c>
      <c r="C10" s="10" t="str">
        <f t="shared" si="0"/>
        <v>202103</v>
      </c>
      <c r="D10" s="11"/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f t="shared" si="1"/>
        <v>0</v>
      </c>
      <c r="V10" s="11"/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f t="shared" si="2"/>
        <v>0</v>
      </c>
      <c r="AN10" s="12"/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f t="shared" si="3"/>
        <v>0</v>
      </c>
      <c r="BF10" s="12"/>
    </row>
    <row r="11" spans="1:61" x14ac:dyDescent="0.35">
      <c r="A11" s="9">
        <v>2021</v>
      </c>
      <c r="B11" s="9">
        <v>4</v>
      </c>
      <c r="C11" s="10" t="str">
        <f t="shared" si="0"/>
        <v>202104</v>
      </c>
      <c r="D11" s="11"/>
      <c r="E11" s="12">
        <v>864</v>
      </c>
      <c r="F11" s="12">
        <v>183</v>
      </c>
      <c r="G11" s="12">
        <v>1</v>
      </c>
      <c r="H11" s="12">
        <v>8</v>
      </c>
      <c r="I11" s="12">
        <v>9</v>
      </c>
      <c r="J11" s="12">
        <v>1</v>
      </c>
      <c r="K11" s="12">
        <v>92</v>
      </c>
      <c r="L11" s="12">
        <v>18</v>
      </c>
      <c r="M11" s="12">
        <v>110</v>
      </c>
      <c r="N11" s="12">
        <v>1094</v>
      </c>
      <c r="O11" s="12">
        <v>481</v>
      </c>
      <c r="P11" s="12">
        <v>1575</v>
      </c>
      <c r="Q11" s="12">
        <v>15</v>
      </c>
      <c r="R11" s="12">
        <v>11</v>
      </c>
      <c r="S11" s="12">
        <v>26</v>
      </c>
      <c r="T11" s="12">
        <v>23</v>
      </c>
      <c r="U11" s="12">
        <f t="shared" si="1"/>
        <v>2791</v>
      </c>
      <c r="V11" s="11"/>
      <c r="W11" s="12">
        <v>671</v>
      </c>
      <c r="X11" s="12">
        <v>147</v>
      </c>
      <c r="Y11" s="12">
        <v>0</v>
      </c>
      <c r="Z11" s="12">
        <v>0</v>
      </c>
      <c r="AA11" s="12">
        <v>0</v>
      </c>
      <c r="AB11" s="12">
        <v>1</v>
      </c>
      <c r="AC11" s="12">
        <v>23</v>
      </c>
      <c r="AD11" s="12">
        <v>5</v>
      </c>
      <c r="AE11" s="12">
        <v>28</v>
      </c>
      <c r="AF11" s="12">
        <v>536</v>
      </c>
      <c r="AG11" s="12">
        <v>46</v>
      </c>
      <c r="AH11" s="12">
        <v>582</v>
      </c>
      <c r="AI11" s="12">
        <v>8</v>
      </c>
      <c r="AJ11" s="12">
        <v>2</v>
      </c>
      <c r="AK11" s="12">
        <v>10</v>
      </c>
      <c r="AL11" s="12">
        <v>3</v>
      </c>
      <c r="AM11" s="12">
        <f t="shared" si="2"/>
        <v>1442</v>
      </c>
      <c r="AN11" s="12"/>
      <c r="AO11" s="12">
        <v>193</v>
      </c>
      <c r="AP11" s="12">
        <v>36</v>
      </c>
      <c r="AQ11" s="12">
        <v>1</v>
      </c>
      <c r="AR11" s="12">
        <v>8</v>
      </c>
      <c r="AS11" s="12">
        <v>9</v>
      </c>
      <c r="AT11" s="12">
        <v>0</v>
      </c>
      <c r="AU11" s="12">
        <v>69</v>
      </c>
      <c r="AV11" s="12">
        <v>13</v>
      </c>
      <c r="AW11" s="12">
        <v>82</v>
      </c>
      <c r="AX11" s="12">
        <v>558</v>
      </c>
      <c r="AY11" s="12">
        <v>435</v>
      </c>
      <c r="AZ11" s="12">
        <v>993</v>
      </c>
      <c r="BA11" s="12">
        <v>7</v>
      </c>
      <c r="BB11" s="12">
        <v>9</v>
      </c>
      <c r="BC11" s="12">
        <v>16</v>
      </c>
      <c r="BD11" s="12">
        <v>20</v>
      </c>
      <c r="BE11" s="12">
        <f t="shared" si="3"/>
        <v>1349</v>
      </c>
      <c r="BF11" s="12"/>
      <c r="BI11" s="13"/>
    </row>
    <row r="12" spans="1:61" x14ac:dyDescent="0.35">
      <c r="A12" s="9">
        <v>2021</v>
      </c>
      <c r="B12" s="9">
        <v>5</v>
      </c>
      <c r="C12" s="10" t="str">
        <f t="shared" si="0"/>
        <v>202105</v>
      </c>
      <c r="D12" s="11"/>
      <c r="E12" s="12">
        <v>857</v>
      </c>
      <c r="F12" s="12">
        <v>167</v>
      </c>
      <c r="G12" s="12">
        <v>0</v>
      </c>
      <c r="H12" s="12">
        <v>8</v>
      </c>
      <c r="I12" s="12">
        <v>8</v>
      </c>
      <c r="J12" s="12">
        <v>1</v>
      </c>
      <c r="K12" s="12">
        <v>96</v>
      </c>
      <c r="L12" s="12">
        <v>16</v>
      </c>
      <c r="M12" s="12">
        <v>112</v>
      </c>
      <c r="N12" s="12">
        <v>1094</v>
      </c>
      <c r="O12" s="12">
        <v>451</v>
      </c>
      <c r="P12" s="12">
        <v>1545</v>
      </c>
      <c r="Q12" s="12">
        <v>10</v>
      </c>
      <c r="R12" s="12">
        <v>10</v>
      </c>
      <c r="S12" s="12">
        <v>20</v>
      </c>
      <c r="T12" s="12">
        <v>28</v>
      </c>
      <c r="U12" s="12">
        <f t="shared" si="1"/>
        <v>2738</v>
      </c>
      <c r="V12" s="11"/>
      <c r="W12" s="12">
        <v>673</v>
      </c>
      <c r="X12" s="12">
        <v>133</v>
      </c>
      <c r="Y12" s="12">
        <v>0</v>
      </c>
      <c r="Z12" s="12">
        <v>0</v>
      </c>
      <c r="AA12" s="12">
        <v>0</v>
      </c>
      <c r="AB12" s="12">
        <v>1</v>
      </c>
      <c r="AC12" s="12">
        <v>30</v>
      </c>
      <c r="AD12" s="12">
        <v>4</v>
      </c>
      <c r="AE12" s="12">
        <v>34</v>
      </c>
      <c r="AF12" s="12">
        <v>563</v>
      </c>
      <c r="AG12" s="12">
        <v>51</v>
      </c>
      <c r="AH12" s="12">
        <v>614</v>
      </c>
      <c r="AI12" s="12">
        <v>4</v>
      </c>
      <c r="AJ12" s="12">
        <v>1</v>
      </c>
      <c r="AK12" s="12">
        <v>5</v>
      </c>
      <c r="AL12" s="12">
        <v>3</v>
      </c>
      <c r="AM12" s="12">
        <f t="shared" si="2"/>
        <v>1463</v>
      </c>
      <c r="AN12" s="12"/>
      <c r="AO12" s="12">
        <v>184</v>
      </c>
      <c r="AP12" s="12">
        <v>34</v>
      </c>
      <c r="AQ12" s="12">
        <v>0</v>
      </c>
      <c r="AR12" s="12">
        <v>8</v>
      </c>
      <c r="AS12" s="12">
        <v>8</v>
      </c>
      <c r="AT12" s="12">
        <v>0</v>
      </c>
      <c r="AU12" s="12">
        <v>66</v>
      </c>
      <c r="AV12" s="12">
        <v>12</v>
      </c>
      <c r="AW12" s="12">
        <v>78</v>
      </c>
      <c r="AX12" s="12">
        <v>531</v>
      </c>
      <c r="AY12" s="12">
        <v>400</v>
      </c>
      <c r="AZ12" s="12">
        <v>931</v>
      </c>
      <c r="BA12" s="12">
        <v>6</v>
      </c>
      <c r="BB12" s="12">
        <v>9</v>
      </c>
      <c r="BC12" s="12">
        <v>15</v>
      </c>
      <c r="BD12" s="12">
        <v>25</v>
      </c>
      <c r="BE12" s="12">
        <f t="shared" si="3"/>
        <v>1275</v>
      </c>
      <c r="BF12" s="12"/>
    </row>
    <row r="13" spans="1:61" x14ac:dyDescent="0.35">
      <c r="A13" s="9">
        <v>2021</v>
      </c>
      <c r="B13" s="9">
        <v>6</v>
      </c>
      <c r="C13" s="10" t="str">
        <f t="shared" si="0"/>
        <v>202106</v>
      </c>
      <c r="D13" s="11"/>
      <c r="E13" s="12">
        <v>1109</v>
      </c>
      <c r="F13" s="12">
        <v>186</v>
      </c>
      <c r="G13" s="12">
        <v>0</v>
      </c>
      <c r="H13" s="12">
        <v>8</v>
      </c>
      <c r="I13" s="12">
        <v>8</v>
      </c>
      <c r="J13" s="12">
        <v>1</v>
      </c>
      <c r="K13" s="12">
        <v>121</v>
      </c>
      <c r="L13" s="12">
        <v>24</v>
      </c>
      <c r="M13" s="12">
        <v>145</v>
      </c>
      <c r="N13" s="12">
        <v>1280</v>
      </c>
      <c r="O13" s="12">
        <v>557</v>
      </c>
      <c r="P13" s="12">
        <v>1837</v>
      </c>
      <c r="Q13" s="12">
        <v>9</v>
      </c>
      <c r="R13" s="12">
        <v>12</v>
      </c>
      <c r="S13" s="12">
        <v>21</v>
      </c>
      <c r="T13" s="12">
        <v>29</v>
      </c>
      <c r="U13" s="12">
        <f t="shared" si="1"/>
        <v>3336</v>
      </c>
      <c r="V13" s="11"/>
      <c r="W13" s="12">
        <v>893</v>
      </c>
      <c r="X13" s="12">
        <v>146</v>
      </c>
      <c r="Y13" s="12">
        <v>0</v>
      </c>
      <c r="Z13" s="12">
        <v>0</v>
      </c>
      <c r="AA13" s="12">
        <v>0</v>
      </c>
      <c r="AB13" s="12">
        <v>1</v>
      </c>
      <c r="AC13" s="12">
        <v>44</v>
      </c>
      <c r="AD13" s="12">
        <v>10</v>
      </c>
      <c r="AE13" s="12">
        <v>54</v>
      </c>
      <c r="AF13" s="12">
        <v>656</v>
      </c>
      <c r="AG13" s="12">
        <v>70</v>
      </c>
      <c r="AH13" s="12">
        <v>726</v>
      </c>
      <c r="AI13" s="12">
        <v>2</v>
      </c>
      <c r="AJ13" s="12">
        <v>1</v>
      </c>
      <c r="AK13" s="12">
        <v>3</v>
      </c>
      <c r="AL13" s="12">
        <v>5</v>
      </c>
      <c r="AM13" s="12">
        <f t="shared" si="2"/>
        <v>1828</v>
      </c>
      <c r="AN13" s="12"/>
      <c r="AO13" s="12">
        <v>216</v>
      </c>
      <c r="AP13" s="12">
        <v>40</v>
      </c>
      <c r="AQ13" s="12">
        <v>0</v>
      </c>
      <c r="AR13" s="12">
        <v>8</v>
      </c>
      <c r="AS13" s="12">
        <v>8</v>
      </c>
      <c r="AT13" s="12">
        <v>0</v>
      </c>
      <c r="AU13" s="12">
        <v>77</v>
      </c>
      <c r="AV13" s="12">
        <v>14</v>
      </c>
      <c r="AW13" s="12">
        <v>91</v>
      </c>
      <c r="AX13" s="12">
        <v>624</v>
      </c>
      <c r="AY13" s="12">
        <v>487</v>
      </c>
      <c r="AZ13" s="12">
        <v>1111</v>
      </c>
      <c r="BA13" s="12">
        <v>7</v>
      </c>
      <c r="BB13" s="12">
        <v>11</v>
      </c>
      <c r="BC13" s="12">
        <v>18</v>
      </c>
      <c r="BD13" s="12">
        <v>24</v>
      </c>
      <c r="BE13" s="12">
        <f t="shared" si="3"/>
        <v>1508</v>
      </c>
      <c r="BF13" s="12"/>
    </row>
    <row r="14" spans="1:61" x14ac:dyDescent="0.35">
      <c r="A14" s="9">
        <v>2021</v>
      </c>
      <c r="B14" s="9">
        <v>7</v>
      </c>
      <c r="C14" s="10" t="str">
        <f t="shared" si="0"/>
        <v>202107</v>
      </c>
      <c r="D14" s="11"/>
      <c r="E14" s="12">
        <v>1588</v>
      </c>
      <c r="F14" s="12">
        <v>200</v>
      </c>
      <c r="G14" s="12">
        <v>0</v>
      </c>
      <c r="H14" s="12">
        <v>9</v>
      </c>
      <c r="I14" s="12">
        <v>9</v>
      </c>
      <c r="J14" s="12">
        <v>1</v>
      </c>
      <c r="K14" s="12">
        <v>159</v>
      </c>
      <c r="L14" s="12">
        <v>24</v>
      </c>
      <c r="M14" s="12">
        <v>183</v>
      </c>
      <c r="N14" s="12">
        <v>1400</v>
      </c>
      <c r="O14" s="12">
        <v>658</v>
      </c>
      <c r="P14" s="12">
        <v>2058</v>
      </c>
      <c r="Q14" s="12">
        <v>11</v>
      </c>
      <c r="R14" s="12">
        <v>11</v>
      </c>
      <c r="S14" s="12">
        <v>22</v>
      </c>
      <c r="T14" s="12">
        <v>32</v>
      </c>
      <c r="U14" s="12">
        <f t="shared" si="1"/>
        <v>4093</v>
      </c>
      <c r="V14" s="11"/>
      <c r="W14" s="12">
        <v>1332</v>
      </c>
      <c r="X14" s="12">
        <v>153</v>
      </c>
      <c r="Y14" s="12">
        <v>0</v>
      </c>
      <c r="Z14" s="12">
        <v>0</v>
      </c>
      <c r="AA14" s="12">
        <v>0</v>
      </c>
      <c r="AB14" s="12">
        <v>1</v>
      </c>
      <c r="AC14" s="12">
        <v>68</v>
      </c>
      <c r="AD14" s="12">
        <v>7</v>
      </c>
      <c r="AE14" s="12">
        <v>75</v>
      </c>
      <c r="AF14" s="12">
        <v>662</v>
      </c>
      <c r="AG14" s="12">
        <v>75</v>
      </c>
      <c r="AH14" s="12">
        <v>737</v>
      </c>
      <c r="AI14" s="12">
        <v>2</v>
      </c>
      <c r="AJ14" s="12">
        <v>0</v>
      </c>
      <c r="AK14" s="12">
        <v>2</v>
      </c>
      <c r="AL14" s="12">
        <v>3</v>
      </c>
      <c r="AM14" s="12">
        <f t="shared" si="2"/>
        <v>2303</v>
      </c>
      <c r="AN14" s="12"/>
      <c r="AO14" s="12">
        <v>256</v>
      </c>
      <c r="AP14" s="12">
        <v>47</v>
      </c>
      <c r="AQ14" s="12">
        <v>0</v>
      </c>
      <c r="AR14" s="12">
        <v>9</v>
      </c>
      <c r="AS14" s="12">
        <v>9</v>
      </c>
      <c r="AT14" s="12">
        <v>0</v>
      </c>
      <c r="AU14" s="12">
        <v>91</v>
      </c>
      <c r="AV14" s="12">
        <v>17</v>
      </c>
      <c r="AW14" s="12">
        <v>108</v>
      </c>
      <c r="AX14" s="12">
        <v>738</v>
      </c>
      <c r="AY14" s="12">
        <v>583</v>
      </c>
      <c r="AZ14" s="12">
        <v>1321</v>
      </c>
      <c r="BA14" s="12">
        <v>9</v>
      </c>
      <c r="BB14" s="12">
        <v>11</v>
      </c>
      <c r="BC14" s="12">
        <v>20</v>
      </c>
      <c r="BD14" s="12">
        <v>29</v>
      </c>
      <c r="BE14" s="12">
        <f t="shared" si="3"/>
        <v>1790</v>
      </c>
      <c r="BF14" s="12"/>
    </row>
    <row r="15" spans="1:61" x14ac:dyDescent="0.35">
      <c r="A15" s="9">
        <v>2021</v>
      </c>
      <c r="B15" s="9">
        <v>8</v>
      </c>
      <c r="C15" s="10" t="str">
        <f t="shared" si="0"/>
        <v>202108</v>
      </c>
      <c r="D15" s="11"/>
      <c r="E15" s="12">
        <v>1663</v>
      </c>
      <c r="F15" s="12">
        <v>212</v>
      </c>
      <c r="G15" s="12">
        <v>0</v>
      </c>
      <c r="H15" s="12">
        <v>9</v>
      </c>
      <c r="I15" s="12">
        <v>9</v>
      </c>
      <c r="J15" s="12">
        <v>0</v>
      </c>
      <c r="K15" s="12">
        <v>173</v>
      </c>
      <c r="L15" s="12">
        <v>28</v>
      </c>
      <c r="M15" s="12">
        <v>201</v>
      </c>
      <c r="N15" s="12">
        <v>1448</v>
      </c>
      <c r="O15" s="12">
        <v>685</v>
      </c>
      <c r="P15" s="12">
        <v>2133</v>
      </c>
      <c r="Q15" s="12">
        <v>11</v>
      </c>
      <c r="R15" s="12">
        <v>13</v>
      </c>
      <c r="S15" s="12">
        <v>24</v>
      </c>
      <c r="T15" s="12">
        <v>32</v>
      </c>
      <c r="U15" s="12">
        <f t="shared" si="1"/>
        <v>4274</v>
      </c>
      <c r="V15" s="11"/>
      <c r="W15" s="12">
        <v>1399</v>
      </c>
      <c r="X15" s="12">
        <v>163</v>
      </c>
      <c r="Y15" s="12">
        <v>0</v>
      </c>
      <c r="Z15" s="12">
        <v>0</v>
      </c>
      <c r="AA15" s="12">
        <v>0</v>
      </c>
      <c r="AB15" s="12">
        <v>0</v>
      </c>
      <c r="AC15" s="12">
        <v>79</v>
      </c>
      <c r="AD15" s="12">
        <v>11</v>
      </c>
      <c r="AE15" s="12">
        <v>90</v>
      </c>
      <c r="AF15" s="12">
        <v>689</v>
      </c>
      <c r="AG15" s="12">
        <v>75</v>
      </c>
      <c r="AH15" s="12">
        <v>764</v>
      </c>
      <c r="AI15" s="12">
        <v>2</v>
      </c>
      <c r="AJ15" s="12">
        <v>0</v>
      </c>
      <c r="AK15" s="12">
        <v>2</v>
      </c>
      <c r="AL15" s="12">
        <v>4</v>
      </c>
      <c r="AM15" s="12">
        <f t="shared" si="2"/>
        <v>2422</v>
      </c>
      <c r="AN15" s="12"/>
      <c r="AO15" s="12">
        <v>264</v>
      </c>
      <c r="AP15" s="12">
        <v>49</v>
      </c>
      <c r="AQ15" s="12">
        <v>0</v>
      </c>
      <c r="AR15" s="12">
        <v>9</v>
      </c>
      <c r="AS15" s="12">
        <v>9</v>
      </c>
      <c r="AT15" s="12">
        <v>0</v>
      </c>
      <c r="AU15" s="12">
        <v>94</v>
      </c>
      <c r="AV15" s="12">
        <v>17</v>
      </c>
      <c r="AW15" s="12">
        <v>111</v>
      </c>
      <c r="AX15" s="12">
        <v>759</v>
      </c>
      <c r="AY15" s="12">
        <v>610</v>
      </c>
      <c r="AZ15" s="12">
        <v>1369</v>
      </c>
      <c r="BA15" s="12">
        <v>9</v>
      </c>
      <c r="BB15" s="12">
        <v>13</v>
      </c>
      <c r="BC15" s="12">
        <v>22</v>
      </c>
      <c r="BD15" s="12">
        <v>28</v>
      </c>
      <c r="BE15" s="12">
        <f t="shared" si="3"/>
        <v>1852</v>
      </c>
      <c r="BF15" s="12"/>
    </row>
    <row r="16" spans="1:61" x14ac:dyDescent="0.35">
      <c r="A16" s="9">
        <v>2021</v>
      </c>
      <c r="B16" s="9">
        <v>9</v>
      </c>
      <c r="C16" s="10" t="str">
        <f t="shared" si="0"/>
        <v>202109</v>
      </c>
      <c r="D16" s="11"/>
      <c r="E16" s="12">
        <v>1472</v>
      </c>
      <c r="F16" s="12">
        <v>200</v>
      </c>
      <c r="G16" s="12">
        <v>0</v>
      </c>
      <c r="H16" s="12">
        <v>9</v>
      </c>
      <c r="I16" s="12">
        <v>9</v>
      </c>
      <c r="J16" s="12">
        <v>1</v>
      </c>
      <c r="K16" s="12">
        <v>159</v>
      </c>
      <c r="L16" s="12">
        <v>26</v>
      </c>
      <c r="M16" s="12">
        <v>185</v>
      </c>
      <c r="N16" s="12">
        <v>1408</v>
      </c>
      <c r="O16" s="12">
        <v>661</v>
      </c>
      <c r="P16" s="12">
        <v>2069</v>
      </c>
      <c r="Q16" s="12">
        <v>9</v>
      </c>
      <c r="R16" s="12">
        <v>11</v>
      </c>
      <c r="S16" s="12">
        <v>20</v>
      </c>
      <c r="T16" s="12">
        <v>27</v>
      </c>
      <c r="U16" s="12">
        <f t="shared" si="1"/>
        <v>3983</v>
      </c>
      <c r="V16" s="11"/>
      <c r="W16" s="12">
        <v>1219</v>
      </c>
      <c r="X16" s="12">
        <v>153</v>
      </c>
      <c r="Y16" s="12">
        <v>0</v>
      </c>
      <c r="Z16" s="12">
        <v>0</v>
      </c>
      <c r="AA16" s="12">
        <v>0</v>
      </c>
      <c r="AB16" s="12">
        <v>1</v>
      </c>
      <c r="AC16" s="12">
        <v>69</v>
      </c>
      <c r="AD16" s="12">
        <v>10</v>
      </c>
      <c r="AE16" s="12">
        <v>79</v>
      </c>
      <c r="AF16" s="12">
        <v>681</v>
      </c>
      <c r="AG16" s="12">
        <v>74</v>
      </c>
      <c r="AH16" s="12">
        <v>755</v>
      </c>
      <c r="AI16" s="12">
        <v>0</v>
      </c>
      <c r="AJ16" s="12">
        <v>0</v>
      </c>
      <c r="AK16" s="12">
        <v>0</v>
      </c>
      <c r="AL16" s="12">
        <v>4</v>
      </c>
      <c r="AM16" s="12">
        <f t="shared" si="2"/>
        <v>2211</v>
      </c>
      <c r="AN16" s="12"/>
      <c r="AO16" s="12">
        <v>253</v>
      </c>
      <c r="AP16" s="12">
        <v>47</v>
      </c>
      <c r="AQ16" s="12">
        <v>0</v>
      </c>
      <c r="AR16" s="12">
        <v>9</v>
      </c>
      <c r="AS16" s="12">
        <v>9</v>
      </c>
      <c r="AT16" s="12">
        <v>0</v>
      </c>
      <c r="AU16" s="12">
        <v>90</v>
      </c>
      <c r="AV16" s="12">
        <v>16</v>
      </c>
      <c r="AW16" s="12">
        <v>106</v>
      </c>
      <c r="AX16" s="12">
        <v>727</v>
      </c>
      <c r="AY16" s="12">
        <v>587</v>
      </c>
      <c r="AZ16" s="12">
        <v>1314</v>
      </c>
      <c r="BA16" s="12">
        <v>9</v>
      </c>
      <c r="BB16" s="12">
        <v>11</v>
      </c>
      <c r="BC16" s="12">
        <v>20</v>
      </c>
      <c r="BD16" s="12">
        <v>23</v>
      </c>
      <c r="BE16" s="12">
        <f t="shared" si="3"/>
        <v>1772</v>
      </c>
      <c r="BF16" s="12"/>
    </row>
    <row r="17" spans="1:58" x14ac:dyDescent="0.35">
      <c r="A17" s="9">
        <v>2021</v>
      </c>
      <c r="B17" s="9">
        <v>10</v>
      </c>
      <c r="C17" s="10" t="str">
        <f t="shared" si="0"/>
        <v>202110</v>
      </c>
      <c r="D17" s="11"/>
      <c r="E17" s="12">
        <v>1067</v>
      </c>
      <c r="F17" s="12">
        <v>176</v>
      </c>
      <c r="G17" s="12">
        <v>0</v>
      </c>
      <c r="H17" s="12">
        <v>9</v>
      </c>
      <c r="I17" s="12">
        <v>9</v>
      </c>
      <c r="J17" s="12">
        <v>1</v>
      </c>
      <c r="K17" s="12">
        <v>124</v>
      </c>
      <c r="L17" s="12">
        <v>20</v>
      </c>
      <c r="M17" s="12">
        <v>144</v>
      </c>
      <c r="N17" s="12">
        <v>1276</v>
      </c>
      <c r="O17" s="12">
        <v>529</v>
      </c>
      <c r="P17" s="12">
        <v>1805</v>
      </c>
      <c r="Q17" s="12">
        <v>8</v>
      </c>
      <c r="R17" s="12">
        <v>9</v>
      </c>
      <c r="S17" s="12">
        <v>17</v>
      </c>
      <c r="T17" s="12">
        <v>28</v>
      </c>
      <c r="U17" s="12">
        <f t="shared" si="1"/>
        <v>3247</v>
      </c>
      <c r="V17" s="11"/>
      <c r="W17" s="12">
        <v>862</v>
      </c>
      <c r="X17" s="12">
        <v>138</v>
      </c>
      <c r="Y17" s="12">
        <v>0</v>
      </c>
      <c r="Z17" s="12">
        <v>0</v>
      </c>
      <c r="AA17" s="12">
        <v>0</v>
      </c>
      <c r="AB17" s="12">
        <v>1</v>
      </c>
      <c r="AC17" s="12">
        <v>50</v>
      </c>
      <c r="AD17" s="12">
        <v>7</v>
      </c>
      <c r="AE17" s="12">
        <v>57</v>
      </c>
      <c r="AF17" s="12">
        <v>690</v>
      </c>
      <c r="AG17" s="12">
        <v>72</v>
      </c>
      <c r="AH17" s="12">
        <v>762</v>
      </c>
      <c r="AI17" s="12">
        <v>1</v>
      </c>
      <c r="AJ17" s="12">
        <v>0</v>
      </c>
      <c r="AK17" s="12">
        <v>1</v>
      </c>
      <c r="AL17" s="12">
        <v>4</v>
      </c>
      <c r="AM17" s="12">
        <f t="shared" si="2"/>
        <v>1825</v>
      </c>
      <c r="AN17" s="12"/>
      <c r="AO17" s="12">
        <v>205</v>
      </c>
      <c r="AP17" s="12">
        <v>38</v>
      </c>
      <c r="AQ17" s="12">
        <v>0</v>
      </c>
      <c r="AR17" s="12">
        <v>9</v>
      </c>
      <c r="AS17" s="12">
        <v>9</v>
      </c>
      <c r="AT17" s="12">
        <v>0</v>
      </c>
      <c r="AU17" s="12">
        <v>74</v>
      </c>
      <c r="AV17" s="12">
        <v>13</v>
      </c>
      <c r="AW17" s="12">
        <v>87</v>
      </c>
      <c r="AX17" s="12">
        <v>586</v>
      </c>
      <c r="AY17" s="12">
        <v>457</v>
      </c>
      <c r="AZ17" s="12">
        <v>1043</v>
      </c>
      <c r="BA17" s="12">
        <v>7</v>
      </c>
      <c r="BB17" s="12">
        <v>9</v>
      </c>
      <c r="BC17" s="12">
        <v>16</v>
      </c>
      <c r="BD17" s="12">
        <v>24</v>
      </c>
      <c r="BE17" s="12">
        <f t="shared" si="3"/>
        <v>1422</v>
      </c>
      <c r="BF17" s="12"/>
    </row>
    <row r="18" spans="1:58" x14ac:dyDescent="0.35">
      <c r="A18" s="9">
        <v>2021</v>
      </c>
      <c r="B18" s="9">
        <v>11</v>
      </c>
      <c r="C18" s="10" t="str">
        <f t="shared" si="0"/>
        <v>202111</v>
      </c>
      <c r="D18" s="11"/>
      <c r="E18" s="12">
        <v>952</v>
      </c>
      <c r="F18" s="12">
        <v>174</v>
      </c>
      <c r="G18" s="12">
        <v>0</v>
      </c>
      <c r="H18" s="12">
        <v>8</v>
      </c>
      <c r="I18" s="12">
        <v>8</v>
      </c>
      <c r="J18" s="12">
        <v>1</v>
      </c>
      <c r="K18" s="12">
        <v>103</v>
      </c>
      <c r="L18" s="12">
        <v>14</v>
      </c>
      <c r="M18" s="12">
        <v>117</v>
      </c>
      <c r="N18" s="12">
        <v>1201</v>
      </c>
      <c r="O18" s="12">
        <v>504</v>
      </c>
      <c r="P18" s="12">
        <v>1705</v>
      </c>
      <c r="Q18" s="12">
        <v>9</v>
      </c>
      <c r="R18" s="12">
        <v>10</v>
      </c>
      <c r="S18" s="12">
        <v>19</v>
      </c>
      <c r="T18" s="12">
        <v>28</v>
      </c>
      <c r="U18" s="12">
        <f t="shared" si="1"/>
        <v>3004</v>
      </c>
      <c r="V18" s="11"/>
      <c r="W18" s="12">
        <v>760</v>
      </c>
      <c r="X18" s="12">
        <v>138</v>
      </c>
      <c r="Y18" s="12">
        <v>0</v>
      </c>
      <c r="Z18" s="12">
        <v>0</v>
      </c>
      <c r="AA18" s="12">
        <v>0</v>
      </c>
      <c r="AB18" s="12">
        <v>1</v>
      </c>
      <c r="AC18" s="12">
        <v>34</v>
      </c>
      <c r="AD18" s="12">
        <v>2</v>
      </c>
      <c r="AE18" s="12">
        <v>36</v>
      </c>
      <c r="AF18" s="12">
        <v>645</v>
      </c>
      <c r="AG18" s="12">
        <v>71</v>
      </c>
      <c r="AH18" s="12">
        <v>716</v>
      </c>
      <c r="AI18" s="12">
        <v>2</v>
      </c>
      <c r="AJ18" s="12">
        <v>0</v>
      </c>
      <c r="AK18" s="12">
        <v>2</v>
      </c>
      <c r="AL18" s="12">
        <v>4</v>
      </c>
      <c r="AM18" s="12">
        <f t="shared" si="2"/>
        <v>1657</v>
      </c>
      <c r="AN18" s="12"/>
      <c r="AO18" s="12">
        <v>192</v>
      </c>
      <c r="AP18" s="12">
        <v>36</v>
      </c>
      <c r="AQ18" s="12">
        <v>0</v>
      </c>
      <c r="AR18" s="12">
        <v>8</v>
      </c>
      <c r="AS18" s="12">
        <v>8</v>
      </c>
      <c r="AT18" s="12">
        <v>0</v>
      </c>
      <c r="AU18" s="12">
        <v>69</v>
      </c>
      <c r="AV18" s="12">
        <v>12</v>
      </c>
      <c r="AW18" s="12">
        <v>81</v>
      </c>
      <c r="AX18" s="12">
        <v>556</v>
      </c>
      <c r="AY18" s="12">
        <v>433</v>
      </c>
      <c r="AZ18" s="12">
        <v>989</v>
      </c>
      <c r="BA18" s="12">
        <v>7</v>
      </c>
      <c r="BB18" s="12">
        <v>10</v>
      </c>
      <c r="BC18" s="12">
        <v>17</v>
      </c>
      <c r="BD18" s="12">
        <v>24</v>
      </c>
      <c r="BE18" s="12">
        <f t="shared" si="3"/>
        <v>1347</v>
      </c>
      <c r="BF18" s="12"/>
    </row>
    <row r="19" spans="1:58" x14ac:dyDescent="0.35">
      <c r="A19" s="9">
        <v>2021</v>
      </c>
      <c r="B19" s="9">
        <v>12</v>
      </c>
      <c r="C19" s="10" t="str">
        <f t="shared" si="0"/>
        <v>202112</v>
      </c>
      <c r="D19" s="11"/>
      <c r="E19" s="12">
        <v>1070</v>
      </c>
      <c r="F19" s="12">
        <v>195</v>
      </c>
      <c r="G19" s="12">
        <v>0</v>
      </c>
      <c r="H19" s="12">
        <v>10</v>
      </c>
      <c r="I19" s="12">
        <v>10</v>
      </c>
      <c r="J19" s="12">
        <v>1</v>
      </c>
      <c r="K19" s="12">
        <v>108</v>
      </c>
      <c r="L19" s="12">
        <v>21</v>
      </c>
      <c r="M19" s="12">
        <v>129</v>
      </c>
      <c r="N19" s="12">
        <v>1252</v>
      </c>
      <c r="O19" s="12">
        <v>549</v>
      </c>
      <c r="P19" s="12">
        <v>1801</v>
      </c>
      <c r="Q19" s="12">
        <v>18</v>
      </c>
      <c r="R19" s="12">
        <v>12</v>
      </c>
      <c r="S19" s="12">
        <v>30</v>
      </c>
      <c r="T19" s="12">
        <v>23</v>
      </c>
      <c r="U19" s="12">
        <f t="shared" si="1"/>
        <v>3259</v>
      </c>
      <c r="V19" s="11"/>
      <c r="W19" s="12">
        <v>859</v>
      </c>
      <c r="X19" s="12">
        <v>156</v>
      </c>
      <c r="Y19" s="12">
        <v>0</v>
      </c>
      <c r="Z19" s="12">
        <v>0</v>
      </c>
      <c r="AA19" s="12">
        <v>0</v>
      </c>
      <c r="AB19" s="12">
        <v>1</v>
      </c>
      <c r="AC19" s="12">
        <v>32</v>
      </c>
      <c r="AD19" s="12">
        <v>7</v>
      </c>
      <c r="AE19" s="12">
        <v>39</v>
      </c>
      <c r="AF19" s="12">
        <v>643</v>
      </c>
      <c r="AG19" s="12">
        <v>69</v>
      </c>
      <c r="AH19" s="12">
        <v>712</v>
      </c>
      <c r="AI19" s="12">
        <v>11</v>
      </c>
      <c r="AJ19" s="12">
        <v>2</v>
      </c>
      <c r="AK19" s="12">
        <v>13</v>
      </c>
      <c r="AL19" s="12">
        <v>4</v>
      </c>
      <c r="AM19" s="12">
        <f t="shared" si="2"/>
        <v>1784</v>
      </c>
      <c r="AN19" s="12"/>
      <c r="AO19" s="12">
        <v>211</v>
      </c>
      <c r="AP19" s="12">
        <v>39</v>
      </c>
      <c r="AQ19" s="12">
        <v>0</v>
      </c>
      <c r="AR19" s="12">
        <v>10</v>
      </c>
      <c r="AS19" s="12">
        <v>10</v>
      </c>
      <c r="AT19" s="12">
        <v>0</v>
      </c>
      <c r="AU19" s="12">
        <v>76</v>
      </c>
      <c r="AV19" s="12">
        <v>14</v>
      </c>
      <c r="AW19" s="12">
        <v>90</v>
      </c>
      <c r="AX19" s="12">
        <v>609</v>
      </c>
      <c r="AY19" s="12">
        <v>480</v>
      </c>
      <c r="AZ19" s="12">
        <v>1089</v>
      </c>
      <c r="BA19" s="12">
        <v>7</v>
      </c>
      <c r="BB19" s="12">
        <v>10</v>
      </c>
      <c r="BC19" s="12">
        <v>17</v>
      </c>
      <c r="BD19" s="12">
        <v>19</v>
      </c>
      <c r="BE19" s="12">
        <f t="shared" si="3"/>
        <v>1475</v>
      </c>
      <c r="BF19" s="12"/>
    </row>
    <row r="20" spans="1:58" x14ac:dyDescent="0.35">
      <c r="A20" s="17">
        <v>2022</v>
      </c>
      <c r="B20" s="17">
        <v>1</v>
      </c>
      <c r="C20" s="18" t="str">
        <f t="shared" si="0"/>
        <v>202201</v>
      </c>
      <c r="E20" s="14">
        <v>1117</v>
      </c>
      <c r="F20" s="14">
        <v>225</v>
      </c>
      <c r="G20" s="14">
        <v>1</v>
      </c>
      <c r="H20" s="14">
        <v>8</v>
      </c>
      <c r="I20" s="14">
        <v>9</v>
      </c>
      <c r="J20" s="14">
        <v>1</v>
      </c>
      <c r="K20" s="14">
        <v>117</v>
      </c>
      <c r="L20" s="14">
        <v>20</v>
      </c>
      <c r="M20" s="14">
        <v>137</v>
      </c>
      <c r="N20" s="14">
        <v>1298</v>
      </c>
      <c r="O20" s="14">
        <v>563</v>
      </c>
      <c r="P20" s="14">
        <v>1861</v>
      </c>
      <c r="Q20" s="14">
        <v>22</v>
      </c>
      <c r="R20" s="14">
        <v>15</v>
      </c>
      <c r="S20" s="14">
        <v>37</v>
      </c>
      <c r="T20" s="14">
        <v>21</v>
      </c>
      <c r="U20" s="14">
        <f t="shared" si="1"/>
        <v>3408</v>
      </c>
      <c r="W20" s="14">
        <v>894</v>
      </c>
      <c r="X20" s="14">
        <v>185</v>
      </c>
      <c r="Y20" s="14">
        <v>0</v>
      </c>
      <c r="Z20" s="14">
        <v>0</v>
      </c>
      <c r="AA20" s="14">
        <v>0</v>
      </c>
      <c r="AB20" s="14">
        <v>1</v>
      </c>
      <c r="AC20" s="14">
        <v>36</v>
      </c>
      <c r="AD20" s="14">
        <v>6</v>
      </c>
      <c r="AE20" s="14">
        <v>42</v>
      </c>
      <c r="AF20" s="14">
        <v>645</v>
      </c>
      <c r="AG20" s="14">
        <v>47</v>
      </c>
      <c r="AH20" s="14">
        <v>692</v>
      </c>
      <c r="AI20" s="14">
        <v>14</v>
      </c>
      <c r="AJ20" s="14">
        <v>5</v>
      </c>
      <c r="AK20" s="14">
        <v>19</v>
      </c>
      <c r="AL20" s="14">
        <v>3</v>
      </c>
      <c r="AM20" s="14">
        <f t="shared" si="2"/>
        <v>1836</v>
      </c>
      <c r="AN20" s="14"/>
      <c r="AO20" s="14">
        <v>223</v>
      </c>
      <c r="AP20" s="14">
        <v>40</v>
      </c>
      <c r="AQ20" s="14">
        <v>1</v>
      </c>
      <c r="AR20" s="14">
        <v>8</v>
      </c>
      <c r="AS20" s="14">
        <v>9</v>
      </c>
      <c r="AT20" s="14">
        <v>0</v>
      </c>
      <c r="AU20" s="14">
        <v>81</v>
      </c>
      <c r="AV20" s="14">
        <v>14</v>
      </c>
      <c r="AW20" s="14">
        <v>95</v>
      </c>
      <c r="AX20" s="14">
        <v>653</v>
      </c>
      <c r="AY20" s="14">
        <v>516</v>
      </c>
      <c r="AZ20" s="14">
        <v>1169</v>
      </c>
      <c r="BA20" s="14">
        <v>8</v>
      </c>
      <c r="BB20" s="14">
        <v>10</v>
      </c>
      <c r="BC20" s="14">
        <v>18</v>
      </c>
      <c r="BD20" s="14">
        <v>18</v>
      </c>
      <c r="BE20" s="14">
        <f t="shared" si="3"/>
        <v>1572</v>
      </c>
      <c r="BF20" s="14"/>
    </row>
    <row r="21" spans="1:58" x14ac:dyDescent="0.35">
      <c r="A21" s="17">
        <v>2022</v>
      </c>
      <c r="B21" s="17">
        <v>2</v>
      </c>
      <c r="C21" s="18" t="str">
        <f t="shared" si="0"/>
        <v>202202</v>
      </c>
      <c r="E21" s="14">
        <v>1061</v>
      </c>
      <c r="F21" s="14">
        <v>235</v>
      </c>
      <c r="G21" s="14">
        <v>0</v>
      </c>
      <c r="H21" s="14">
        <v>10</v>
      </c>
      <c r="I21" s="14">
        <v>10</v>
      </c>
      <c r="J21" s="14">
        <v>1</v>
      </c>
      <c r="K21" s="14">
        <v>110</v>
      </c>
      <c r="L21" s="14">
        <v>19</v>
      </c>
      <c r="M21" s="14">
        <v>129</v>
      </c>
      <c r="N21" s="14">
        <v>1260</v>
      </c>
      <c r="O21" s="14">
        <v>559</v>
      </c>
      <c r="P21" s="14">
        <v>1819</v>
      </c>
      <c r="Q21" s="14">
        <v>29</v>
      </c>
      <c r="R21" s="14">
        <v>15</v>
      </c>
      <c r="S21" s="14">
        <v>44</v>
      </c>
      <c r="T21" s="14">
        <v>21</v>
      </c>
      <c r="U21" s="14">
        <f t="shared" si="1"/>
        <v>3320</v>
      </c>
      <c r="W21" s="14">
        <v>843</v>
      </c>
      <c r="X21" s="14">
        <v>195</v>
      </c>
      <c r="Y21" s="14">
        <v>0</v>
      </c>
      <c r="Z21" s="14">
        <v>0</v>
      </c>
      <c r="AA21" s="14">
        <v>0</v>
      </c>
      <c r="AB21" s="14">
        <v>1</v>
      </c>
      <c r="AC21" s="14">
        <v>31</v>
      </c>
      <c r="AD21" s="14">
        <v>5</v>
      </c>
      <c r="AE21" s="14">
        <v>36</v>
      </c>
      <c r="AF21" s="14">
        <v>624</v>
      </c>
      <c r="AG21" s="14">
        <v>56</v>
      </c>
      <c r="AH21" s="14">
        <v>680</v>
      </c>
      <c r="AI21" s="14">
        <v>21</v>
      </c>
      <c r="AJ21" s="14">
        <v>5</v>
      </c>
      <c r="AK21" s="14">
        <v>26</v>
      </c>
      <c r="AL21" s="14">
        <v>3</v>
      </c>
      <c r="AM21" s="14">
        <f t="shared" si="2"/>
        <v>1784</v>
      </c>
      <c r="AN21" s="14"/>
      <c r="AO21" s="14">
        <v>218</v>
      </c>
      <c r="AP21" s="14">
        <v>40</v>
      </c>
      <c r="AQ21" s="14">
        <v>0</v>
      </c>
      <c r="AR21" s="14">
        <v>10</v>
      </c>
      <c r="AS21" s="14">
        <v>10</v>
      </c>
      <c r="AT21" s="14">
        <v>0</v>
      </c>
      <c r="AU21" s="14">
        <v>79</v>
      </c>
      <c r="AV21" s="14">
        <v>14</v>
      </c>
      <c r="AW21" s="14">
        <v>93</v>
      </c>
      <c r="AX21" s="14">
        <v>636</v>
      </c>
      <c r="AY21" s="14">
        <v>503</v>
      </c>
      <c r="AZ21" s="14">
        <v>1139</v>
      </c>
      <c r="BA21" s="14">
        <v>8</v>
      </c>
      <c r="BB21" s="14">
        <v>10</v>
      </c>
      <c r="BC21" s="14">
        <v>18</v>
      </c>
      <c r="BD21" s="14">
        <v>18</v>
      </c>
      <c r="BE21" s="14">
        <f t="shared" si="3"/>
        <v>1536</v>
      </c>
      <c r="BF21" s="14"/>
    </row>
    <row r="22" spans="1:58" x14ac:dyDescent="0.35">
      <c r="A22" s="17">
        <v>2022</v>
      </c>
      <c r="B22" s="17">
        <v>3</v>
      </c>
      <c r="C22" s="18" t="str">
        <f t="shared" si="0"/>
        <v>202203</v>
      </c>
      <c r="E22" s="14">
        <v>984</v>
      </c>
      <c r="F22" s="14">
        <v>216</v>
      </c>
      <c r="G22" s="14">
        <v>0</v>
      </c>
      <c r="H22" s="14">
        <v>10</v>
      </c>
      <c r="I22" s="14">
        <v>10</v>
      </c>
      <c r="J22" s="14">
        <v>1</v>
      </c>
      <c r="K22" s="14">
        <v>104</v>
      </c>
      <c r="L22" s="14">
        <v>20</v>
      </c>
      <c r="M22" s="14">
        <v>124</v>
      </c>
      <c r="N22" s="14">
        <v>1247</v>
      </c>
      <c r="O22" s="14">
        <v>523</v>
      </c>
      <c r="P22" s="14">
        <v>1770</v>
      </c>
      <c r="Q22" s="14">
        <v>21</v>
      </c>
      <c r="R22" s="14">
        <v>12</v>
      </c>
      <c r="S22" s="14">
        <v>33</v>
      </c>
      <c r="T22" s="14">
        <v>23</v>
      </c>
      <c r="U22" s="14">
        <f t="shared" si="1"/>
        <v>3161</v>
      </c>
      <c r="W22" s="14">
        <v>778</v>
      </c>
      <c r="X22" s="14">
        <v>179</v>
      </c>
      <c r="Y22" s="14">
        <v>0</v>
      </c>
      <c r="Z22" s="14">
        <v>0</v>
      </c>
      <c r="AA22" s="14">
        <v>0</v>
      </c>
      <c r="AB22" s="14">
        <v>1</v>
      </c>
      <c r="AC22" s="14">
        <v>29</v>
      </c>
      <c r="AD22" s="14">
        <v>7</v>
      </c>
      <c r="AE22" s="14">
        <v>36</v>
      </c>
      <c r="AF22" s="14">
        <v>644</v>
      </c>
      <c r="AG22" s="14">
        <v>61</v>
      </c>
      <c r="AH22" s="14">
        <v>705</v>
      </c>
      <c r="AI22" s="14">
        <v>14</v>
      </c>
      <c r="AJ22" s="14">
        <v>3</v>
      </c>
      <c r="AK22" s="14">
        <v>17</v>
      </c>
      <c r="AL22" s="14">
        <v>2</v>
      </c>
      <c r="AM22" s="14">
        <f t="shared" si="2"/>
        <v>1718</v>
      </c>
      <c r="AN22" s="14"/>
      <c r="AO22" s="14">
        <v>206</v>
      </c>
      <c r="AP22" s="14">
        <v>37</v>
      </c>
      <c r="AQ22" s="14">
        <v>0</v>
      </c>
      <c r="AR22" s="14">
        <v>10</v>
      </c>
      <c r="AS22" s="14">
        <v>10</v>
      </c>
      <c r="AT22" s="14">
        <v>0</v>
      </c>
      <c r="AU22" s="14">
        <v>75</v>
      </c>
      <c r="AV22" s="14">
        <v>13</v>
      </c>
      <c r="AW22" s="14">
        <v>88</v>
      </c>
      <c r="AX22" s="14">
        <v>603</v>
      </c>
      <c r="AY22" s="14">
        <v>462</v>
      </c>
      <c r="AZ22" s="14">
        <v>1065</v>
      </c>
      <c r="BA22" s="14">
        <v>7</v>
      </c>
      <c r="BB22" s="14">
        <v>9</v>
      </c>
      <c r="BC22" s="14">
        <v>16</v>
      </c>
      <c r="BD22" s="14">
        <v>21</v>
      </c>
      <c r="BE22" s="14">
        <f t="shared" si="3"/>
        <v>1443</v>
      </c>
      <c r="BF22" s="14"/>
    </row>
    <row r="23" spans="1:58" x14ac:dyDescent="0.35">
      <c r="A23" s="17">
        <v>2022</v>
      </c>
      <c r="B23" s="17">
        <v>4</v>
      </c>
      <c r="C23" s="18" t="str">
        <f t="shared" si="0"/>
        <v>202204</v>
      </c>
      <c r="E23" s="14">
        <v>868</v>
      </c>
      <c r="F23" s="14">
        <v>193</v>
      </c>
      <c r="G23" s="14">
        <v>0</v>
      </c>
      <c r="H23" s="14">
        <v>9</v>
      </c>
      <c r="I23" s="14">
        <v>9</v>
      </c>
      <c r="J23" s="14">
        <v>1</v>
      </c>
      <c r="K23" s="14">
        <v>96</v>
      </c>
      <c r="L23" s="14">
        <v>19</v>
      </c>
      <c r="M23" s="14">
        <v>115</v>
      </c>
      <c r="N23" s="14">
        <v>1229</v>
      </c>
      <c r="O23" s="14">
        <v>491</v>
      </c>
      <c r="P23" s="14">
        <v>1720</v>
      </c>
      <c r="Q23" s="14">
        <v>16</v>
      </c>
      <c r="R23" s="14">
        <v>11</v>
      </c>
      <c r="S23" s="14">
        <v>27</v>
      </c>
      <c r="T23" s="14">
        <v>23</v>
      </c>
      <c r="U23" s="14">
        <f t="shared" si="1"/>
        <v>2956</v>
      </c>
      <c r="W23" s="14">
        <v>678</v>
      </c>
      <c r="X23" s="14">
        <v>158</v>
      </c>
      <c r="Y23" s="14">
        <v>0</v>
      </c>
      <c r="Z23" s="14">
        <v>0</v>
      </c>
      <c r="AA23" s="14">
        <v>0</v>
      </c>
      <c r="AB23" s="14">
        <v>1</v>
      </c>
      <c r="AC23" s="14">
        <v>26</v>
      </c>
      <c r="AD23" s="14">
        <v>7</v>
      </c>
      <c r="AE23" s="14">
        <v>33</v>
      </c>
      <c r="AF23" s="14">
        <v>672</v>
      </c>
      <c r="AG23" s="14">
        <v>59</v>
      </c>
      <c r="AH23" s="14">
        <v>731</v>
      </c>
      <c r="AI23" s="14">
        <v>9</v>
      </c>
      <c r="AJ23" s="14">
        <v>2</v>
      </c>
      <c r="AK23" s="14">
        <v>11</v>
      </c>
      <c r="AL23" s="14">
        <v>3</v>
      </c>
      <c r="AM23" s="14">
        <f t="shared" si="2"/>
        <v>1615</v>
      </c>
      <c r="AN23" s="14"/>
      <c r="AO23" s="14">
        <v>190</v>
      </c>
      <c r="AP23" s="14">
        <v>35</v>
      </c>
      <c r="AQ23" s="14">
        <v>0</v>
      </c>
      <c r="AR23" s="14">
        <v>9</v>
      </c>
      <c r="AS23" s="14">
        <v>9</v>
      </c>
      <c r="AT23" s="14">
        <v>0</v>
      </c>
      <c r="AU23" s="14">
        <v>70</v>
      </c>
      <c r="AV23" s="14">
        <v>12</v>
      </c>
      <c r="AW23" s="14">
        <v>82</v>
      </c>
      <c r="AX23" s="14">
        <v>557</v>
      </c>
      <c r="AY23" s="14">
        <v>432</v>
      </c>
      <c r="AZ23" s="14">
        <v>989</v>
      </c>
      <c r="BA23" s="14">
        <v>7</v>
      </c>
      <c r="BB23" s="14">
        <v>9</v>
      </c>
      <c r="BC23" s="14">
        <v>16</v>
      </c>
      <c r="BD23" s="14">
        <v>20</v>
      </c>
      <c r="BE23" s="14">
        <f t="shared" si="3"/>
        <v>1341</v>
      </c>
      <c r="BF23" s="14"/>
    </row>
    <row r="24" spans="1:58" x14ac:dyDescent="0.35">
      <c r="A24" s="17">
        <v>2022</v>
      </c>
      <c r="B24" s="17">
        <v>5</v>
      </c>
      <c r="C24" s="18" t="str">
        <f t="shared" si="0"/>
        <v>202205</v>
      </c>
      <c r="E24" s="14">
        <v>858</v>
      </c>
      <c r="F24" s="14">
        <v>176</v>
      </c>
      <c r="G24" s="14">
        <v>0</v>
      </c>
      <c r="H24" s="14">
        <v>8</v>
      </c>
      <c r="I24" s="14">
        <v>8</v>
      </c>
      <c r="J24" s="14">
        <v>1</v>
      </c>
      <c r="K24" s="14">
        <v>99</v>
      </c>
      <c r="L24" s="14">
        <v>16</v>
      </c>
      <c r="M24" s="14">
        <v>115</v>
      </c>
      <c r="N24" s="14">
        <v>1216</v>
      </c>
      <c r="O24" s="14">
        <v>452</v>
      </c>
      <c r="P24" s="14">
        <v>1668</v>
      </c>
      <c r="Q24" s="14">
        <v>8</v>
      </c>
      <c r="R24" s="14">
        <v>10</v>
      </c>
      <c r="S24" s="14">
        <v>18</v>
      </c>
      <c r="T24" s="14">
        <v>28</v>
      </c>
      <c r="U24" s="14">
        <f t="shared" si="1"/>
        <v>2872</v>
      </c>
      <c r="W24" s="14">
        <v>678</v>
      </c>
      <c r="X24" s="14">
        <v>143</v>
      </c>
      <c r="Y24" s="14">
        <v>0</v>
      </c>
      <c r="Z24" s="14">
        <v>0</v>
      </c>
      <c r="AA24" s="14">
        <v>0</v>
      </c>
      <c r="AB24" s="14">
        <v>1</v>
      </c>
      <c r="AC24" s="14">
        <v>33</v>
      </c>
      <c r="AD24" s="14">
        <v>4</v>
      </c>
      <c r="AE24" s="14">
        <v>37</v>
      </c>
      <c r="AF24" s="14">
        <v>684</v>
      </c>
      <c r="AG24" s="14">
        <v>61</v>
      </c>
      <c r="AH24" s="14">
        <v>745</v>
      </c>
      <c r="AI24" s="14">
        <v>2</v>
      </c>
      <c r="AJ24" s="14">
        <v>1</v>
      </c>
      <c r="AK24" s="14">
        <v>3</v>
      </c>
      <c r="AL24" s="14">
        <v>3</v>
      </c>
      <c r="AM24" s="14">
        <f t="shared" si="2"/>
        <v>1610</v>
      </c>
      <c r="AN24" s="14"/>
      <c r="AO24" s="14">
        <v>180</v>
      </c>
      <c r="AP24" s="14">
        <v>33</v>
      </c>
      <c r="AQ24" s="14">
        <v>0</v>
      </c>
      <c r="AR24" s="14">
        <v>8</v>
      </c>
      <c r="AS24" s="14">
        <v>8</v>
      </c>
      <c r="AT24" s="14">
        <v>0</v>
      </c>
      <c r="AU24" s="14">
        <v>66</v>
      </c>
      <c r="AV24" s="14">
        <v>12</v>
      </c>
      <c r="AW24" s="14">
        <v>78</v>
      </c>
      <c r="AX24" s="14">
        <v>532</v>
      </c>
      <c r="AY24" s="14">
        <v>391</v>
      </c>
      <c r="AZ24" s="14">
        <v>923</v>
      </c>
      <c r="BA24" s="14">
        <v>6</v>
      </c>
      <c r="BB24" s="14">
        <v>9</v>
      </c>
      <c r="BC24" s="14">
        <v>15</v>
      </c>
      <c r="BD24" s="14">
        <v>25</v>
      </c>
      <c r="BE24" s="14">
        <f t="shared" si="3"/>
        <v>1262</v>
      </c>
      <c r="BF24" s="14"/>
    </row>
    <row r="25" spans="1:58" x14ac:dyDescent="0.35">
      <c r="A25" s="17">
        <v>2022</v>
      </c>
      <c r="B25" s="17">
        <v>6</v>
      </c>
      <c r="C25" s="18" t="str">
        <f t="shared" si="0"/>
        <v>202206</v>
      </c>
      <c r="E25" s="14">
        <v>1086</v>
      </c>
      <c r="F25" s="14">
        <v>191</v>
      </c>
      <c r="G25" s="14">
        <v>0</v>
      </c>
      <c r="H25" s="14">
        <v>8</v>
      </c>
      <c r="I25" s="14">
        <v>8</v>
      </c>
      <c r="J25" s="14">
        <v>1</v>
      </c>
      <c r="K25" s="14">
        <v>121</v>
      </c>
      <c r="L25" s="14">
        <v>24</v>
      </c>
      <c r="M25" s="14">
        <v>145</v>
      </c>
      <c r="N25" s="14">
        <v>1376</v>
      </c>
      <c r="O25" s="14">
        <v>559</v>
      </c>
      <c r="P25" s="14">
        <v>1935</v>
      </c>
      <c r="Q25" s="14">
        <v>9</v>
      </c>
      <c r="R25" s="14">
        <v>12</v>
      </c>
      <c r="S25" s="14">
        <v>21</v>
      </c>
      <c r="T25" s="14">
        <v>29</v>
      </c>
      <c r="U25" s="14">
        <f t="shared" si="1"/>
        <v>3416</v>
      </c>
      <c r="W25" s="14">
        <v>873</v>
      </c>
      <c r="X25" s="14">
        <v>152</v>
      </c>
      <c r="Y25" s="14">
        <v>0</v>
      </c>
      <c r="Z25" s="14">
        <v>0</v>
      </c>
      <c r="AA25" s="14">
        <v>0</v>
      </c>
      <c r="AB25" s="14">
        <v>1</v>
      </c>
      <c r="AC25" s="14">
        <v>43</v>
      </c>
      <c r="AD25" s="14">
        <v>10</v>
      </c>
      <c r="AE25" s="14">
        <v>53</v>
      </c>
      <c r="AF25" s="14">
        <v>752</v>
      </c>
      <c r="AG25" s="14">
        <v>79</v>
      </c>
      <c r="AH25" s="14">
        <v>831</v>
      </c>
      <c r="AI25" s="14">
        <v>2</v>
      </c>
      <c r="AJ25" s="14">
        <v>1</v>
      </c>
      <c r="AK25" s="14">
        <v>3</v>
      </c>
      <c r="AL25" s="14">
        <v>5</v>
      </c>
      <c r="AM25" s="14">
        <f t="shared" si="2"/>
        <v>1918</v>
      </c>
      <c r="AN25" s="14"/>
      <c r="AO25" s="14">
        <v>213</v>
      </c>
      <c r="AP25" s="14">
        <v>39</v>
      </c>
      <c r="AQ25" s="14">
        <v>0</v>
      </c>
      <c r="AR25" s="14">
        <v>8</v>
      </c>
      <c r="AS25" s="14">
        <v>8</v>
      </c>
      <c r="AT25" s="14">
        <v>0</v>
      </c>
      <c r="AU25" s="14">
        <v>78</v>
      </c>
      <c r="AV25" s="14">
        <v>14</v>
      </c>
      <c r="AW25" s="14">
        <v>92</v>
      </c>
      <c r="AX25" s="14">
        <v>624</v>
      </c>
      <c r="AY25" s="14">
        <v>480</v>
      </c>
      <c r="AZ25" s="14">
        <v>1104</v>
      </c>
      <c r="BA25" s="14">
        <v>7</v>
      </c>
      <c r="BB25" s="14">
        <v>11</v>
      </c>
      <c r="BC25" s="14">
        <v>18</v>
      </c>
      <c r="BD25" s="14">
        <v>24</v>
      </c>
      <c r="BE25" s="14">
        <f t="shared" si="3"/>
        <v>1498</v>
      </c>
      <c r="BF25" s="14"/>
    </row>
    <row r="26" spans="1:58" x14ac:dyDescent="0.35">
      <c r="A26" s="17">
        <v>2022</v>
      </c>
      <c r="B26" s="17">
        <v>7</v>
      </c>
      <c r="C26" s="18" t="str">
        <f t="shared" si="0"/>
        <v>202207</v>
      </c>
      <c r="E26" s="14">
        <v>1568</v>
      </c>
      <c r="F26" s="14">
        <v>208</v>
      </c>
      <c r="G26" s="14">
        <v>0</v>
      </c>
      <c r="H26" s="14">
        <v>9</v>
      </c>
      <c r="I26" s="14">
        <v>9</v>
      </c>
      <c r="J26" s="14">
        <v>1</v>
      </c>
      <c r="K26" s="14">
        <v>161</v>
      </c>
      <c r="L26" s="14">
        <v>23</v>
      </c>
      <c r="M26" s="14">
        <v>184</v>
      </c>
      <c r="N26" s="14">
        <v>1453</v>
      </c>
      <c r="O26" s="14">
        <v>658</v>
      </c>
      <c r="P26" s="14">
        <v>2111</v>
      </c>
      <c r="Q26" s="14">
        <v>10</v>
      </c>
      <c r="R26" s="14">
        <v>11</v>
      </c>
      <c r="S26" s="14">
        <v>21</v>
      </c>
      <c r="T26" s="14">
        <v>32</v>
      </c>
      <c r="U26" s="14">
        <f t="shared" si="1"/>
        <v>4134</v>
      </c>
      <c r="W26" s="14">
        <v>1316</v>
      </c>
      <c r="X26" s="14">
        <v>162</v>
      </c>
      <c r="Y26" s="14">
        <v>0</v>
      </c>
      <c r="Z26" s="14">
        <v>0</v>
      </c>
      <c r="AA26" s="14">
        <v>0</v>
      </c>
      <c r="AB26" s="14">
        <v>1</v>
      </c>
      <c r="AC26" s="14">
        <v>70</v>
      </c>
      <c r="AD26" s="14">
        <v>7</v>
      </c>
      <c r="AE26" s="14">
        <v>77</v>
      </c>
      <c r="AF26" s="14">
        <v>714</v>
      </c>
      <c r="AG26" s="14">
        <v>82</v>
      </c>
      <c r="AH26" s="14">
        <v>796</v>
      </c>
      <c r="AI26" s="14">
        <v>1</v>
      </c>
      <c r="AJ26" s="14">
        <v>0</v>
      </c>
      <c r="AK26" s="14">
        <v>1</v>
      </c>
      <c r="AL26" s="14">
        <v>3</v>
      </c>
      <c r="AM26" s="14">
        <f t="shared" si="2"/>
        <v>2356</v>
      </c>
      <c r="AN26" s="14"/>
      <c r="AO26" s="14">
        <v>252</v>
      </c>
      <c r="AP26" s="14">
        <v>46</v>
      </c>
      <c r="AQ26" s="14">
        <v>0</v>
      </c>
      <c r="AR26" s="14">
        <v>9</v>
      </c>
      <c r="AS26" s="14">
        <v>9</v>
      </c>
      <c r="AT26" s="14">
        <v>0</v>
      </c>
      <c r="AU26" s="14">
        <v>91</v>
      </c>
      <c r="AV26" s="14">
        <v>16</v>
      </c>
      <c r="AW26" s="14">
        <v>107</v>
      </c>
      <c r="AX26" s="14">
        <v>739</v>
      </c>
      <c r="AY26" s="14">
        <v>576</v>
      </c>
      <c r="AZ26" s="14">
        <v>1315</v>
      </c>
      <c r="BA26" s="14">
        <v>9</v>
      </c>
      <c r="BB26" s="14">
        <v>11</v>
      </c>
      <c r="BC26" s="14">
        <v>20</v>
      </c>
      <c r="BD26" s="14">
        <v>29</v>
      </c>
      <c r="BE26" s="14">
        <f t="shared" si="3"/>
        <v>1778</v>
      </c>
      <c r="BF26" s="14"/>
    </row>
    <row r="27" spans="1:58" x14ac:dyDescent="0.35">
      <c r="A27" s="17">
        <v>2022</v>
      </c>
      <c r="B27" s="17">
        <v>8</v>
      </c>
      <c r="C27" s="18" t="str">
        <f t="shared" si="0"/>
        <v>202208</v>
      </c>
      <c r="E27" s="14">
        <v>1627</v>
      </c>
      <c r="F27" s="14">
        <v>218</v>
      </c>
      <c r="G27" s="14">
        <v>0</v>
      </c>
      <c r="H27" s="14">
        <v>9</v>
      </c>
      <c r="I27" s="14">
        <v>9</v>
      </c>
      <c r="J27" s="14">
        <v>0</v>
      </c>
      <c r="K27" s="14">
        <v>172</v>
      </c>
      <c r="L27" s="14">
        <v>28</v>
      </c>
      <c r="M27" s="14">
        <v>200</v>
      </c>
      <c r="N27" s="14">
        <v>1481</v>
      </c>
      <c r="O27" s="14">
        <v>680</v>
      </c>
      <c r="P27" s="14">
        <v>2161</v>
      </c>
      <c r="Q27" s="14">
        <v>11</v>
      </c>
      <c r="R27" s="14">
        <v>12</v>
      </c>
      <c r="S27" s="14">
        <v>23</v>
      </c>
      <c r="T27" s="14">
        <v>32</v>
      </c>
      <c r="U27" s="14">
        <f t="shared" si="1"/>
        <v>4270</v>
      </c>
      <c r="W27" s="14">
        <v>1367</v>
      </c>
      <c r="X27" s="14">
        <v>171</v>
      </c>
      <c r="Y27" s="14">
        <v>0</v>
      </c>
      <c r="Z27" s="14">
        <v>0</v>
      </c>
      <c r="AA27" s="14">
        <v>0</v>
      </c>
      <c r="AB27" s="14">
        <v>0</v>
      </c>
      <c r="AC27" s="14">
        <v>79</v>
      </c>
      <c r="AD27" s="14">
        <v>11</v>
      </c>
      <c r="AE27" s="14">
        <v>90</v>
      </c>
      <c r="AF27" s="14">
        <v>720</v>
      </c>
      <c r="AG27" s="14">
        <v>79</v>
      </c>
      <c r="AH27" s="14">
        <v>799</v>
      </c>
      <c r="AI27" s="14">
        <v>2</v>
      </c>
      <c r="AJ27" s="14">
        <v>0</v>
      </c>
      <c r="AK27" s="14">
        <v>2</v>
      </c>
      <c r="AL27" s="14">
        <v>4</v>
      </c>
      <c r="AM27" s="14">
        <f t="shared" si="2"/>
        <v>2433</v>
      </c>
      <c r="AN27" s="14"/>
      <c r="AO27" s="14">
        <v>260</v>
      </c>
      <c r="AP27" s="14">
        <v>47</v>
      </c>
      <c r="AQ27" s="14">
        <v>0</v>
      </c>
      <c r="AR27" s="14">
        <v>9</v>
      </c>
      <c r="AS27" s="14">
        <v>9</v>
      </c>
      <c r="AT27" s="14">
        <v>0</v>
      </c>
      <c r="AU27" s="14">
        <v>93</v>
      </c>
      <c r="AV27" s="14">
        <v>17</v>
      </c>
      <c r="AW27" s="14">
        <v>110</v>
      </c>
      <c r="AX27" s="14">
        <v>761</v>
      </c>
      <c r="AY27" s="14">
        <v>601</v>
      </c>
      <c r="AZ27" s="14">
        <v>1362</v>
      </c>
      <c r="BA27" s="14">
        <v>9</v>
      </c>
      <c r="BB27" s="14">
        <v>12</v>
      </c>
      <c r="BC27" s="14">
        <v>21</v>
      </c>
      <c r="BD27" s="14">
        <v>28</v>
      </c>
      <c r="BE27" s="14">
        <f t="shared" si="3"/>
        <v>1837</v>
      </c>
      <c r="BF27" s="14"/>
    </row>
    <row r="28" spans="1:58" x14ac:dyDescent="0.35">
      <c r="A28" s="17">
        <v>2022</v>
      </c>
      <c r="B28" s="17">
        <v>9</v>
      </c>
      <c r="C28" s="18" t="str">
        <f t="shared" si="0"/>
        <v>202209</v>
      </c>
      <c r="E28" s="14">
        <v>1448</v>
      </c>
      <c r="F28" s="14">
        <v>207</v>
      </c>
      <c r="G28" s="14">
        <v>0</v>
      </c>
      <c r="H28" s="14">
        <v>9</v>
      </c>
      <c r="I28" s="14">
        <v>9</v>
      </c>
      <c r="J28" s="14">
        <v>1</v>
      </c>
      <c r="K28" s="14">
        <v>160</v>
      </c>
      <c r="L28" s="14">
        <v>26</v>
      </c>
      <c r="M28" s="14">
        <v>186</v>
      </c>
      <c r="N28" s="14">
        <v>1455</v>
      </c>
      <c r="O28" s="14">
        <v>660</v>
      </c>
      <c r="P28" s="14">
        <v>2115</v>
      </c>
      <c r="Q28" s="14">
        <v>8</v>
      </c>
      <c r="R28" s="14">
        <v>11</v>
      </c>
      <c r="S28" s="14">
        <v>19</v>
      </c>
      <c r="T28" s="14">
        <v>27</v>
      </c>
      <c r="U28" s="14">
        <f t="shared" si="1"/>
        <v>4012</v>
      </c>
      <c r="W28" s="14">
        <v>1199</v>
      </c>
      <c r="X28" s="14">
        <v>162</v>
      </c>
      <c r="Y28" s="14">
        <v>0</v>
      </c>
      <c r="Z28" s="14">
        <v>0</v>
      </c>
      <c r="AA28" s="14">
        <v>0</v>
      </c>
      <c r="AB28" s="14">
        <v>1</v>
      </c>
      <c r="AC28" s="14">
        <v>70</v>
      </c>
      <c r="AD28" s="14">
        <v>10</v>
      </c>
      <c r="AE28" s="14">
        <v>80</v>
      </c>
      <c r="AF28" s="14">
        <v>725</v>
      </c>
      <c r="AG28" s="14">
        <v>78</v>
      </c>
      <c r="AH28" s="14">
        <v>803</v>
      </c>
      <c r="AI28" s="14">
        <v>0</v>
      </c>
      <c r="AJ28" s="14">
        <v>0</v>
      </c>
      <c r="AK28" s="14">
        <v>0</v>
      </c>
      <c r="AL28" s="14">
        <v>4</v>
      </c>
      <c r="AM28" s="14">
        <f t="shared" si="2"/>
        <v>2249</v>
      </c>
      <c r="AN28" s="14"/>
      <c r="AO28" s="14">
        <v>249</v>
      </c>
      <c r="AP28" s="14">
        <v>45</v>
      </c>
      <c r="AQ28" s="14">
        <v>0</v>
      </c>
      <c r="AR28" s="14">
        <v>9</v>
      </c>
      <c r="AS28" s="14">
        <v>9</v>
      </c>
      <c r="AT28" s="14">
        <v>0</v>
      </c>
      <c r="AU28" s="14">
        <v>90</v>
      </c>
      <c r="AV28" s="14">
        <v>16</v>
      </c>
      <c r="AW28" s="14">
        <v>106</v>
      </c>
      <c r="AX28" s="14">
        <v>730</v>
      </c>
      <c r="AY28" s="14">
        <v>582</v>
      </c>
      <c r="AZ28" s="14">
        <v>1312</v>
      </c>
      <c r="BA28" s="14">
        <v>8</v>
      </c>
      <c r="BB28" s="14">
        <v>11</v>
      </c>
      <c r="BC28" s="14">
        <v>19</v>
      </c>
      <c r="BD28" s="14">
        <v>23</v>
      </c>
      <c r="BE28" s="14">
        <f t="shared" si="3"/>
        <v>1763</v>
      </c>
      <c r="BF28" s="14"/>
    </row>
    <row r="29" spans="1:58" x14ac:dyDescent="0.35">
      <c r="A29" s="17">
        <v>2022</v>
      </c>
      <c r="B29" s="17">
        <v>10</v>
      </c>
      <c r="C29" s="18" t="str">
        <f t="shared" si="0"/>
        <v>202210</v>
      </c>
      <c r="E29" s="14">
        <v>1050</v>
      </c>
      <c r="F29" s="14">
        <v>182</v>
      </c>
      <c r="G29" s="14">
        <v>0</v>
      </c>
      <c r="H29" s="14">
        <v>9</v>
      </c>
      <c r="I29" s="14">
        <v>9</v>
      </c>
      <c r="J29" s="14">
        <v>1</v>
      </c>
      <c r="K29" s="14">
        <v>124</v>
      </c>
      <c r="L29" s="14">
        <v>20</v>
      </c>
      <c r="M29" s="14">
        <v>144</v>
      </c>
      <c r="N29" s="14">
        <v>1279</v>
      </c>
      <c r="O29" s="14">
        <v>524</v>
      </c>
      <c r="P29" s="14">
        <v>1803</v>
      </c>
      <c r="Q29" s="14">
        <v>8</v>
      </c>
      <c r="R29" s="14">
        <v>8</v>
      </c>
      <c r="S29" s="14">
        <v>16</v>
      </c>
      <c r="T29" s="14">
        <v>28</v>
      </c>
      <c r="U29" s="14">
        <f t="shared" si="1"/>
        <v>3233</v>
      </c>
      <c r="W29" s="14">
        <v>849</v>
      </c>
      <c r="X29" s="14">
        <v>145</v>
      </c>
      <c r="Y29" s="14">
        <v>0</v>
      </c>
      <c r="Z29" s="14">
        <v>0</v>
      </c>
      <c r="AA29" s="14">
        <v>0</v>
      </c>
      <c r="AB29" s="14">
        <v>1</v>
      </c>
      <c r="AC29" s="14">
        <v>51</v>
      </c>
      <c r="AD29" s="14">
        <v>7</v>
      </c>
      <c r="AE29" s="14">
        <v>58</v>
      </c>
      <c r="AF29" s="14">
        <v>693</v>
      </c>
      <c r="AG29" s="14">
        <v>73</v>
      </c>
      <c r="AH29" s="14">
        <v>766</v>
      </c>
      <c r="AI29" s="14">
        <v>1</v>
      </c>
      <c r="AJ29" s="14">
        <v>0</v>
      </c>
      <c r="AK29" s="14">
        <v>1</v>
      </c>
      <c r="AL29" s="14">
        <v>4</v>
      </c>
      <c r="AM29" s="14">
        <f t="shared" si="2"/>
        <v>1824</v>
      </c>
      <c r="AN29" s="14"/>
      <c r="AO29" s="14">
        <v>201</v>
      </c>
      <c r="AP29" s="14">
        <v>37</v>
      </c>
      <c r="AQ29" s="14">
        <v>0</v>
      </c>
      <c r="AR29" s="14">
        <v>9</v>
      </c>
      <c r="AS29" s="14">
        <v>9</v>
      </c>
      <c r="AT29" s="14">
        <v>0</v>
      </c>
      <c r="AU29" s="14">
        <v>73</v>
      </c>
      <c r="AV29" s="14">
        <v>13</v>
      </c>
      <c r="AW29" s="14">
        <v>86</v>
      </c>
      <c r="AX29" s="14">
        <v>586</v>
      </c>
      <c r="AY29" s="14">
        <v>451</v>
      </c>
      <c r="AZ29" s="14">
        <v>1037</v>
      </c>
      <c r="BA29" s="14">
        <v>7</v>
      </c>
      <c r="BB29" s="14">
        <v>8</v>
      </c>
      <c r="BC29" s="14">
        <v>15</v>
      </c>
      <c r="BD29" s="14">
        <v>24</v>
      </c>
      <c r="BE29" s="14">
        <f t="shared" si="3"/>
        <v>1409</v>
      </c>
      <c r="BF29" s="14"/>
    </row>
    <row r="30" spans="1:58" x14ac:dyDescent="0.35">
      <c r="A30" s="17">
        <v>2022</v>
      </c>
      <c r="B30" s="17">
        <v>11</v>
      </c>
      <c r="C30" s="18" t="str">
        <f t="shared" si="0"/>
        <v>202211</v>
      </c>
      <c r="E30" s="14">
        <v>939</v>
      </c>
      <c r="F30" s="14">
        <v>181</v>
      </c>
      <c r="G30" s="14">
        <v>0</v>
      </c>
      <c r="H30" s="14">
        <v>8</v>
      </c>
      <c r="I30" s="14">
        <v>8</v>
      </c>
      <c r="J30" s="14">
        <v>1</v>
      </c>
      <c r="K30" s="14">
        <v>102</v>
      </c>
      <c r="L30" s="14">
        <v>15</v>
      </c>
      <c r="M30" s="14">
        <v>117</v>
      </c>
      <c r="N30" s="14">
        <v>1213</v>
      </c>
      <c r="O30" s="14">
        <v>500</v>
      </c>
      <c r="P30" s="14">
        <v>1713</v>
      </c>
      <c r="Q30" s="14">
        <v>8</v>
      </c>
      <c r="R30" s="14">
        <v>10</v>
      </c>
      <c r="S30" s="14">
        <v>18</v>
      </c>
      <c r="T30" s="14">
        <v>29</v>
      </c>
      <c r="U30" s="14">
        <f t="shared" si="1"/>
        <v>3006</v>
      </c>
      <c r="W30" s="14">
        <v>751</v>
      </c>
      <c r="X30" s="14">
        <v>146</v>
      </c>
      <c r="Y30" s="14">
        <v>0</v>
      </c>
      <c r="Z30" s="14">
        <v>0</v>
      </c>
      <c r="AA30" s="14">
        <v>0</v>
      </c>
      <c r="AB30" s="14">
        <v>1</v>
      </c>
      <c r="AC30" s="14">
        <v>34</v>
      </c>
      <c r="AD30" s="14">
        <v>3</v>
      </c>
      <c r="AE30" s="14">
        <v>37</v>
      </c>
      <c r="AF30" s="14">
        <v>656</v>
      </c>
      <c r="AG30" s="14">
        <v>72</v>
      </c>
      <c r="AH30" s="14">
        <v>728</v>
      </c>
      <c r="AI30" s="14">
        <v>1</v>
      </c>
      <c r="AJ30" s="14">
        <v>0</v>
      </c>
      <c r="AK30" s="14">
        <v>1</v>
      </c>
      <c r="AL30" s="14">
        <v>4</v>
      </c>
      <c r="AM30" s="14">
        <f t="shared" si="2"/>
        <v>1668</v>
      </c>
      <c r="AN30" s="14"/>
      <c r="AO30" s="14">
        <v>188</v>
      </c>
      <c r="AP30" s="14">
        <v>35</v>
      </c>
      <c r="AQ30" s="14">
        <v>0</v>
      </c>
      <c r="AR30" s="14">
        <v>8</v>
      </c>
      <c r="AS30" s="14">
        <v>8</v>
      </c>
      <c r="AT30" s="14">
        <v>0</v>
      </c>
      <c r="AU30" s="14">
        <v>68</v>
      </c>
      <c r="AV30" s="14">
        <v>12</v>
      </c>
      <c r="AW30" s="14">
        <v>80</v>
      </c>
      <c r="AX30" s="14">
        <v>557</v>
      </c>
      <c r="AY30" s="14">
        <v>428</v>
      </c>
      <c r="AZ30" s="14">
        <v>985</v>
      </c>
      <c r="BA30" s="14">
        <v>7</v>
      </c>
      <c r="BB30" s="14">
        <v>10</v>
      </c>
      <c r="BC30" s="14">
        <v>17</v>
      </c>
      <c r="BD30" s="14">
        <v>25</v>
      </c>
      <c r="BE30" s="14">
        <f t="shared" si="3"/>
        <v>1338</v>
      </c>
      <c r="BF30" s="14"/>
    </row>
    <row r="31" spans="1:58" x14ac:dyDescent="0.35">
      <c r="A31" s="17">
        <v>2022</v>
      </c>
      <c r="B31" s="17">
        <v>12</v>
      </c>
      <c r="C31" s="18" t="str">
        <f t="shared" si="0"/>
        <v>202212</v>
      </c>
      <c r="E31" s="14">
        <v>1042</v>
      </c>
      <c r="F31" s="14">
        <v>200</v>
      </c>
      <c r="G31" s="14">
        <v>0</v>
      </c>
      <c r="H31" s="14">
        <v>10</v>
      </c>
      <c r="I31" s="14">
        <v>10</v>
      </c>
      <c r="J31" s="14">
        <v>1</v>
      </c>
      <c r="K31" s="14">
        <v>107</v>
      </c>
      <c r="L31" s="14">
        <v>21</v>
      </c>
      <c r="M31" s="14">
        <v>128</v>
      </c>
      <c r="N31" s="14">
        <v>1243</v>
      </c>
      <c r="O31" s="14">
        <v>541</v>
      </c>
      <c r="P31" s="14">
        <v>1784</v>
      </c>
      <c r="Q31" s="14">
        <v>17</v>
      </c>
      <c r="R31" s="14">
        <v>12</v>
      </c>
      <c r="S31" s="14">
        <v>29</v>
      </c>
      <c r="T31" s="14">
        <v>25</v>
      </c>
      <c r="U31" s="14">
        <f t="shared" si="1"/>
        <v>3219</v>
      </c>
      <c r="W31" s="14">
        <v>835</v>
      </c>
      <c r="X31" s="14">
        <v>162</v>
      </c>
      <c r="Y31" s="14">
        <v>0</v>
      </c>
      <c r="Z31" s="14">
        <v>0</v>
      </c>
      <c r="AA31" s="14">
        <v>0</v>
      </c>
      <c r="AB31" s="14">
        <v>1</v>
      </c>
      <c r="AC31" s="14">
        <v>32</v>
      </c>
      <c r="AD31" s="14">
        <v>7</v>
      </c>
      <c r="AE31" s="14">
        <v>39</v>
      </c>
      <c r="AF31" s="14">
        <v>635</v>
      </c>
      <c r="AG31" s="14">
        <v>68</v>
      </c>
      <c r="AH31" s="14">
        <v>703</v>
      </c>
      <c r="AI31" s="14">
        <v>10</v>
      </c>
      <c r="AJ31" s="14">
        <v>2</v>
      </c>
      <c r="AK31" s="14">
        <v>12</v>
      </c>
      <c r="AL31" s="14">
        <v>4</v>
      </c>
      <c r="AM31" s="14">
        <f t="shared" si="2"/>
        <v>1756</v>
      </c>
      <c r="AN31" s="14"/>
      <c r="AO31" s="14">
        <v>207</v>
      </c>
      <c r="AP31" s="14">
        <v>38</v>
      </c>
      <c r="AQ31" s="14">
        <v>0</v>
      </c>
      <c r="AR31" s="14">
        <v>10</v>
      </c>
      <c r="AS31" s="14">
        <v>10</v>
      </c>
      <c r="AT31" s="14">
        <v>0</v>
      </c>
      <c r="AU31" s="14">
        <v>75</v>
      </c>
      <c r="AV31" s="14">
        <v>14</v>
      </c>
      <c r="AW31" s="14">
        <v>89</v>
      </c>
      <c r="AX31" s="14">
        <v>608</v>
      </c>
      <c r="AY31" s="14">
        <v>473</v>
      </c>
      <c r="AZ31" s="14">
        <v>1081</v>
      </c>
      <c r="BA31" s="14">
        <v>7</v>
      </c>
      <c r="BB31" s="14">
        <v>10</v>
      </c>
      <c r="BC31" s="14">
        <v>17</v>
      </c>
      <c r="BD31" s="14">
        <v>21</v>
      </c>
      <c r="BE31" s="14">
        <f t="shared" si="3"/>
        <v>1463</v>
      </c>
      <c r="BF31" s="14"/>
    </row>
    <row r="32" spans="1:58" x14ac:dyDescent="0.35">
      <c r="A32" s="9">
        <v>2023</v>
      </c>
      <c r="B32" s="9">
        <v>1</v>
      </c>
      <c r="C32" s="10" t="str">
        <f t="shared" si="0"/>
        <v>202301</v>
      </c>
      <c r="D32" s="11"/>
      <c r="E32" s="12">
        <v>1096</v>
      </c>
      <c r="F32" s="12">
        <v>231</v>
      </c>
      <c r="G32" s="12">
        <v>1</v>
      </c>
      <c r="H32" s="12">
        <v>8</v>
      </c>
      <c r="I32" s="12">
        <v>9</v>
      </c>
      <c r="J32" s="12">
        <v>1</v>
      </c>
      <c r="K32" s="12">
        <v>116</v>
      </c>
      <c r="L32" s="12">
        <v>19</v>
      </c>
      <c r="M32" s="12">
        <v>135</v>
      </c>
      <c r="N32" s="12">
        <v>1332</v>
      </c>
      <c r="O32" s="12">
        <v>562</v>
      </c>
      <c r="P32" s="12">
        <v>1894</v>
      </c>
      <c r="Q32" s="12">
        <v>21</v>
      </c>
      <c r="R32" s="12">
        <v>14</v>
      </c>
      <c r="S32" s="12">
        <v>35</v>
      </c>
      <c r="T32" s="12">
        <v>23</v>
      </c>
      <c r="U32" s="12">
        <f t="shared" si="1"/>
        <v>3424</v>
      </c>
      <c r="V32" s="11"/>
      <c r="W32" s="12">
        <v>871</v>
      </c>
      <c r="X32" s="12">
        <v>190</v>
      </c>
      <c r="Y32" s="12">
        <v>0</v>
      </c>
      <c r="Z32" s="12">
        <v>0</v>
      </c>
      <c r="AA32" s="12">
        <v>0</v>
      </c>
      <c r="AB32" s="12">
        <v>1</v>
      </c>
      <c r="AC32" s="12">
        <v>36</v>
      </c>
      <c r="AD32" s="12">
        <v>5</v>
      </c>
      <c r="AE32" s="12">
        <v>41</v>
      </c>
      <c r="AF32" s="12">
        <v>683</v>
      </c>
      <c r="AG32" s="12">
        <v>51</v>
      </c>
      <c r="AH32" s="12">
        <v>734</v>
      </c>
      <c r="AI32" s="12">
        <v>13</v>
      </c>
      <c r="AJ32" s="12">
        <v>4</v>
      </c>
      <c r="AK32" s="12">
        <v>17</v>
      </c>
      <c r="AL32" s="12">
        <v>3</v>
      </c>
      <c r="AM32" s="12">
        <f t="shared" si="2"/>
        <v>1857</v>
      </c>
      <c r="AN32" s="12"/>
      <c r="AO32" s="12">
        <v>225</v>
      </c>
      <c r="AP32" s="12">
        <v>41</v>
      </c>
      <c r="AQ32" s="12">
        <v>1</v>
      </c>
      <c r="AR32" s="12">
        <v>8</v>
      </c>
      <c r="AS32" s="12">
        <v>9</v>
      </c>
      <c r="AT32" s="12">
        <v>0</v>
      </c>
      <c r="AU32" s="12">
        <v>80</v>
      </c>
      <c r="AV32" s="12">
        <v>14</v>
      </c>
      <c r="AW32" s="12">
        <v>94</v>
      </c>
      <c r="AX32" s="12">
        <v>649</v>
      </c>
      <c r="AY32" s="12">
        <v>511</v>
      </c>
      <c r="AZ32" s="12">
        <v>1160</v>
      </c>
      <c r="BA32" s="12">
        <v>8</v>
      </c>
      <c r="BB32" s="12">
        <v>10</v>
      </c>
      <c r="BC32" s="12">
        <v>18</v>
      </c>
      <c r="BD32" s="12">
        <v>20</v>
      </c>
      <c r="BE32" s="12">
        <f t="shared" si="3"/>
        <v>1567</v>
      </c>
      <c r="BF32" s="12"/>
    </row>
    <row r="33" spans="1:58" x14ac:dyDescent="0.35">
      <c r="A33" s="9">
        <v>2023</v>
      </c>
      <c r="B33" s="9">
        <v>2</v>
      </c>
      <c r="C33" s="10" t="str">
        <f t="shared" si="0"/>
        <v>202302</v>
      </c>
      <c r="D33" s="11"/>
      <c r="E33" s="12">
        <v>1034</v>
      </c>
      <c r="F33" s="12">
        <v>239</v>
      </c>
      <c r="G33" s="12">
        <v>0</v>
      </c>
      <c r="H33" s="12">
        <v>10</v>
      </c>
      <c r="I33" s="12">
        <v>10</v>
      </c>
      <c r="J33" s="12">
        <v>1</v>
      </c>
      <c r="K33" s="12">
        <v>108</v>
      </c>
      <c r="L33" s="12">
        <v>19</v>
      </c>
      <c r="M33" s="12">
        <v>127</v>
      </c>
      <c r="N33" s="12">
        <v>1286</v>
      </c>
      <c r="O33" s="12">
        <v>559</v>
      </c>
      <c r="P33" s="12">
        <v>1845</v>
      </c>
      <c r="Q33" s="12">
        <v>27</v>
      </c>
      <c r="R33" s="12">
        <v>14</v>
      </c>
      <c r="S33" s="12">
        <v>41</v>
      </c>
      <c r="T33" s="12">
        <v>23</v>
      </c>
      <c r="U33" s="12">
        <f t="shared" si="1"/>
        <v>3320</v>
      </c>
      <c r="V33" s="11"/>
      <c r="W33" s="12">
        <v>814</v>
      </c>
      <c r="X33" s="12">
        <v>199</v>
      </c>
      <c r="Y33" s="12">
        <v>0</v>
      </c>
      <c r="Z33" s="12">
        <v>0</v>
      </c>
      <c r="AA33" s="12">
        <v>0</v>
      </c>
      <c r="AB33" s="12">
        <v>1</v>
      </c>
      <c r="AC33" s="12">
        <v>30</v>
      </c>
      <c r="AD33" s="12">
        <v>5</v>
      </c>
      <c r="AE33" s="12">
        <v>35</v>
      </c>
      <c r="AF33" s="12">
        <v>652</v>
      </c>
      <c r="AG33" s="12">
        <v>58</v>
      </c>
      <c r="AH33" s="12">
        <v>710</v>
      </c>
      <c r="AI33" s="12">
        <v>19</v>
      </c>
      <c r="AJ33" s="12">
        <v>4</v>
      </c>
      <c r="AK33" s="12">
        <v>23</v>
      </c>
      <c r="AL33" s="12">
        <v>3</v>
      </c>
      <c r="AM33" s="12">
        <f t="shared" si="2"/>
        <v>1785</v>
      </c>
      <c r="AN33" s="12"/>
      <c r="AO33" s="12">
        <v>220</v>
      </c>
      <c r="AP33" s="12">
        <v>40</v>
      </c>
      <c r="AQ33" s="12">
        <v>0</v>
      </c>
      <c r="AR33" s="12">
        <v>10</v>
      </c>
      <c r="AS33" s="12">
        <v>10</v>
      </c>
      <c r="AT33" s="12">
        <v>0</v>
      </c>
      <c r="AU33" s="12">
        <v>78</v>
      </c>
      <c r="AV33" s="12">
        <v>14</v>
      </c>
      <c r="AW33" s="12">
        <v>92</v>
      </c>
      <c r="AX33" s="12">
        <v>634</v>
      </c>
      <c r="AY33" s="12">
        <v>501</v>
      </c>
      <c r="AZ33" s="12">
        <v>1135</v>
      </c>
      <c r="BA33" s="12">
        <v>8</v>
      </c>
      <c r="BB33" s="12">
        <v>10</v>
      </c>
      <c r="BC33" s="12">
        <v>18</v>
      </c>
      <c r="BD33" s="12">
        <v>20</v>
      </c>
      <c r="BE33" s="12">
        <f t="shared" si="3"/>
        <v>1535</v>
      </c>
      <c r="BF33" s="12"/>
    </row>
    <row r="34" spans="1:58" x14ac:dyDescent="0.35">
      <c r="A34" s="9">
        <v>2023</v>
      </c>
      <c r="B34" s="9">
        <v>3</v>
      </c>
      <c r="C34" s="10" t="str">
        <f t="shared" si="0"/>
        <v>202303</v>
      </c>
      <c r="D34" s="11"/>
      <c r="E34" s="12">
        <v>962</v>
      </c>
      <c r="F34" s="12">
        <v>220</v>
      </c>
      <c r="G34" s="12">
        <v>0</v>
      </c>
      <c r="H34" s="12">
        <v>10</v>
      </c>
      <c r="I34" s="12">
        <v>10</v>
      </c>
      <c r="J34" s="12">
        <v>1</v>
      </c>
      <c r="K34" s="12">
        <v>101</v>
      </c>
      <c r="L34" s="12">
        <v>20</v>
      </c>
      <c r="M34" s="12">
        <v>121</v>
      </c>
      <c r="N34" s="12">
        <v>1271</v>
      </c>
      <c r="O34" s="12">
        <v>521</v>
      </c>
      <c r="P34" s="12">
        <v>1792</v>
      </c>
      <c r="Q34" s="12">
        <v>19</v>
      </c>
      <c r="R34" s="12">
        <v>12</v>
      </c>
      <c r="S34" s="12">
        <v>31</v>
      </c>
      <c r="T34" s="12">
        <v>25</v>
      </c>
      <c r="U34" s="12">
        <f t="shared" si="1"/>
        <v>3162</v>
      </c>
      <c r="V34" s="11"/>
      <c r="W34" s="12">
        <v>755</v>
      </c>
      <c r="X34" s="12">
        <v>182</v>
      </c>
      <c r="Y34" s="12">
        <v>0</v>
      </c>
      <c r="Z34" s="12">
        <v>0</v>
      </c>
      <c r="AA34" s="12">
        <v>0</v>
      </c>
      <c r="AB34" s="12">
        <v>1</v>
      </c>
      <c r="AC34" s="12">
        <v>27</v>
      </c>
      <c r="AD34" s="12">
        <v>7</v>
      </c>
      <c r="AE34" s="12">
        <v>34</v>
      </c>
      <c r="AF34" s="12">
        <v>672</v>
      </c>
      <c r="AG34" s="12">
        <v>64</v>
      </c>
      <c r="AH34" s="12">
        <v>736</v>
      </c>
      <c r="AI34" s="12">
        <v>12</v>
      </c>
      <c r="AJ34" s="12">
        <v>3</v>
      </c>
      <c r="AK34" s="12">
        <v>15</v>
      </c>
      <c r="AL34" s="12">
        <v>2</v>
      </c>
      <c r="AM34" s="12">
        <f t="shared" si="2"/>
        <v>1725</v>
      </c>
      <c r="AN34" s="12"/>
      <c r="AO34" s="12">
        <v>207</v>
      </c>
      <c r="AP34" s="12">
        <v>38</v>
      </c>
      <c r="AQ34" s="12">
        <v>0</v>
      </c>
      <c r="AR34" s="12">
        <v>10</v>
      </c>
      <c r="AS34" s="12">
        <v>10</v>
      </c>
      <c r="AT34" s="12">
        <v>0</v>
      </c>
      <c r="AU34" s="12">
        <v>74</v>
      </c>
      <c r="AV34" s="12">
        <v>13</v>
      </c>
      <c r="AW34" s="12">
        <v>87</v>
      </c>
      <c r="AX34" s="12">
        <v>599</v>
      </c>
      <c r="AY34" s="12">
        <v>457</v>
      </c>
      <c r="AZ34" s="12">
        <v>1056</v>
      </c>
      <c r="BA34" s="12">
        <v>7</v>
      </c>
      <c r="BB34" s="12">
        <v>9</v>
      </c>
      <c r="BC34" s="12">
        <v>16</v>
      </c>
      <c r="BD34" s="12">
        <v>23</v>
      </c>
      <c r="BE34" s="12">
        <f t="shared" si="3"/>
        <v>1437</v>
      </c>
      <c r="BF34" s="12"/>
    </row>
    <row r="35" spans="1:58" x14ac:dyDescent="0.35">
      <c r="A35" s="9">
        <v>2023</v>
      </c>
      <c r="B35" s="9">
        <v>4</v>
      </c>
      <c r="C35" s="10" t="str">
        <f t="shared" si="0"/>
        <v>202304</v>
      </c>
      <c r="D35" s="11"/>
      <c r="E35" s="12">
        <v>816</v>
      </c>
      <c r="F35" s="12">
        <v>190</v>
      </c>
      <c r="G35" s="12">
        <v>0</v>
      </c>
      <c r="H35" s="12">
        <v>9</v>
      </c>
      <c r="I35" s="12">
        <v>9</v>
      </c>
      <c r="J35" s="12">
        <v>1</v>
      </c>
      <c r="K35" s="12">
        <v>91</v>
      </c>
      <c r="L35" s="12">
        <v>17</v>
      </c>
      <c r="M35" s="12">
        <v>108</v>
      </c>
      <c r="N35" s="12">
        <v>1142</v>
      </c>
      <c r="O35" s="12">
        <v>479</v>
      </c>
      <c r="P35" s="12">
        <v>1621</v>
      </c>
      <c r="Q35" s="12">
        <v>15</v>
      </c>
      <c r="R35" s="12">
        <v>10</v>
      </c>
      <c r="S35" s="12">
        <v>25</v>
      </c>
      <c r="T35" s="12">
        <v>24</v>
      </c>
      <c r="U35" s="12">
        <f t="shared" si="1"/>
        <v>2794</v>
      </c>
      <c r="V35" s="11"/>
      <c r="W35" s="12">
        <v>626</v>
      </c>
      <c r="X35" s="12">
        <v>156</v>
      </c>
      <c r="Y35" s="12">
        <v>0</v>
      </c>
      <c r="Z35" s="12">
        <v>0</v>
      </c>
      <c r="AA35" s="12">
        <v>0</v>
      </c>
      <c r="AB35" s="12">
        <v>1</v>
      </c>
      <c r="AC35" s="12">
        <v>22</v>
      </c>
      <c r="AD35" s="12">
        <v>5</v>
      </c>
      <c r="AE35" s="12">
        <v>27</v>
      </c>
      <c r="AF35" s="12">
        <v>585</v>
      </c>
      <c r="AG35" s="12">
        <v>50</v>
      </c>
      <c r="AH35" s="12">
        <v>635</v>
      </c>
      <c r="AI35" s="12">
        <v>8</v>
      </c>
      <c r="AJ35" s="12">
        <v>1</v>
      </c>
      <c r="AK35" s="12">
        <v>9</v>
      </c>
      <c r="AL35" s="12">
        <v>3</v>
      </c>
      <c r="AM35" s="12">
        <f t="shared" si="2"/>
        <v>1457</v>
      </c>
      <c r="AN35" s="12"/>
      <c r="AO35" s="12">
        <v>190</v>
      </c>
      <c r="AP35" s="12">
        <v>34</v>
      </c>
      <c r="AQ35" s="12">
        <v>0</v>
      </c>
      <c r="AR35" s="12">
        <v>9</v>
      </c>
      <c r="AS35" s="12">
        <v>9</v>
      </c>
      <c r="AT35" s="12">
        <v>0</v>
      </c>
      <c r="AU35" s="12">
        <v>69</v>
      </c>
      <c r="AV35" s="12">
        <v>12</v>
      </c>
      <c r="AW35" s="12">
        <v>81</v>
      </c>
      <c r="AX35" s="12">
        <v>557</v>
      </c>
      <c r="AY35" s="12">
        <v>429</v>
      </c>
      <c r="AZ35" s="12">
        <v>986</v>
      </c>
      <c r="BA35" s="12">
        <v>7</v>
      </c>
      <c r="BB35" s="12">
        <v>9</v>
      </c>
      <c r="BC35" s="12">
        <v>16</v>
      </c>
      <c r="BD35" s="12">
        <v>21</v>
      </c>
      <c r="BE35" s="12">
        <f t="shared" si="3"/>
        <v>1337</v>
      </c>
      <c r="BF35" s="12"/>
    </row>
    <row r="36" spans="1:58" x14ac:dyDescent="0.35">
      <c r="A36" s="9">
        <v>2023</v>
      </c>
      <c r="B36" s="9">
        <v>5</v>
      </c>
      <c r="C36" s="10" t="str">
        <f t="shared" si="0"/>
        <v>202305</v>
      </c>
      <c r="D36" s="11"/>
      <c r="E36" s="12">
        <v>813</v>
      </c>
      <c r="F36" s="12">
        <v>174</v>
      </c>
      <c r="G36" s="12">
        <v>0</v>
      </c>
      <c r="H36" s="12">
        <v>8</v>
      </c>
      <c r="I36" s="12">
        <v>8</v>
      </c>
      <c r="J36" s="12">
        <v>1</v>
      </c>
      <c r="K36" s="12">
        <v>94</v>
      </c>
      <c r="L36" s="12">
        <v>16</v>
      </c>
      <c r="M36" s="12">
        <v>110</v>
      </c>
      <c r="N36" s="12">
        <v>1140</v>
      </c>
      <c r="O36" s="12">
        <v>456</v>
      </c>
      <c r="P36" s="12">
        <v>1596</v>
      </c>
      <c r="Q36" s="12">
        <v>8</v>
      </c>
      <c r="R36" s="12">
        <v>10</v>
      </c>
      <c r="S36" s="12">
        <v>18</v>
      </c>
      <c r="T36" s="12">
        <v>29</v>
      </c>
      <c r="U36" s="12">
        <f t="shared" si="1"/>
        <v>2749</v>
      </c>
      <c r="V36" s="11"/>
      <c r="W36" s="12">
        <v>632</v>
      </c>
      <c r="X36" s="12">
        <v>141</v>
      </c>
      <c r="Y36" s="12">
        <v>0</v>
      </c>
      <c r="Z36" s="12">
        <v>0</v>
      </c>
      <c r="AA36" s="12">
        <v>0</v>
      </c>
      <c r="AB36" s="12">
        <v>1</v>
      </c>
      <c r="AC36" s="12">
        <v>29</v>
      </c>
      <c r="AD36" s="12">
        <v>4</v>
      </c>
      <c r="AE36" s="12">
        <v>33</v>
      </c>
      <c r="AF36" s="12">
        <v>610</v>
      </c>
      <c r="AG36" s="12">
        <v>56</v>
      </c>
      <c r="AH36" s="12">
        <v>666</v>
      </c>
      <c r="AI36" s="12">
        <v>2</v>
      </c>
      <c r="AJ36" s="12">
        <v>1</v>
      </c>
      <c r="AK36" s="12">
        <v>3</v>
      </c>
      <c r="AL36" s="12">
        <v>3</v>
      </c>
      <c r="AM36" s="12">
        <f t="shared" si="2"/>
        <v>1479</v>
      </c>
      <c r="AN36" s="12"/>
      <c r="AO36" s="12">
        <v>181</v>
      </c>
      <c r="AP36" s="12">
        <v>33</v>
      </c>
      <c r="AQ36" s="12">
        <v>0</v>
      </c>
      <c r="AR36" s="12">
        <v>8</v>
      </c>
      <c r="AS36" s="12">
        <v>8</v>
      </c>
      <c r="AT36" s="12">
        <v>0</v>
      </c>
      <c r="AU36" s="12">
        <v>65</v>
      </c>
      <c r="AV36" s="12">
        <v>12</v>
      </c>
      <c r="AW36" s="12">
        <v>77</v>
      </c>
      <c r="AX36" s="12">
        <v>530</v>
      </c>
      <c r="AY36" s="12">
        <v>400</v>
      </c>
      <c r="AZ36" s="12">
        <v>930</v>
      </c>
      <c r="BA36" s="12">
        <v>6</v>
      </c>
      <c r="BB36" s="12">
        <v>9</v>
      </c>
      <c r="BC36" s="12">
        <v>15</v>
      </c>
      <c r="BD36" s="12">
        <v>26</v>
      </c>
      <c r="BE36" s="12">
        <f t="shared" si="3"/>
        <v>1270</v>
      </c>
      <c r="BF36" s="12"/>
    </row>
    <row r="37" spans="1:58" x14ac:dyDescent="0.35">
      <c r="A37" s="9">
        <v>2023</v>
      </c>
      <c r="B37" s="9">
        <v>6</v>
      </c>
      <c r="C37" s="10" t="str">
        <f t="shared" si="0"/>
        <v>202306</v>
      </c>
      <c r="D37" s="11"/>
      <c r="E37" s="12">
        <v>1056</v>
      </c>
      <c r="F37" s="12">
        <v>194</v>
      </c>
      <c r="G37" s="12">
        <v>0</v>
      </c>
      <c r="H37" s="12">
        <v>8</v>
      </c>
      <c r="I37" s="12">
        <v>8</v>
      </c>
      <c r="J37" s="12">
        <v>1</v>
      </c>
      <c r="K37" s="12">
        <v>118</v>
      </c>
      <c r="L37" s="12">
        <v>24</v>
      </c>
      <c r="M37" s="12">
        <v>142</v>
      </c>
      <c r="N37" s="12">
        <v>1330</v>
      </c>
      <c r="O37" s="12">
        <v>556</v>
      </c>
      <c r="P37" s="12">
        <v>1886</v>
      </c>
      <c r="Q37" s="12">
        <v>8</v>
      </c>
      <c r="R37" s="12">
        <v>12</v>
      </c>
      <c r="S37" s="12">
        <v>20</v>
      </c>
      <c r="T37" s="12">
        <v>31</v>
      </c>
      <c r="U37" s="12">
        <f t="shared" si="1"/>
        <v>3338</v>
      </c>
      <c r="V37" s="11"/>
      <c r="W37" s="12">
        <v>842</v>
      </c>
      <c r="X37" s="12">
        <v>156</v>
      </c>
      <c r="Y37" s="12">
        <v>0</v>
      </c>
      <c r="Z37" s="12">
        <v>0</v>
      </c>
      <c r="AA37" s="12">
        <v>0</v>
      </c>
      <c r="AB37" s="12">
        <v>1</v>
      </c>
      <c r="AC37" s="12">
        <v>41</v>
      </c>
      <c r="AD37" s="12">
        <v>10</v>
      </c>
      <c r="AE37" s="12">
        <v>51</v>
      </c>
      <c r="AF37" s="12">
        <v>707</v>
      </c>
      <c r="AG37" s="12">
        <v>75</v>
      </c>
      <c r="AH37" s="12">
        <v>782</v>
      </c>
      <c r="AI37" s="12">
        <v>1</v>
      </c>
      <c r="AJ37" s="12">
        <v>1</v>
      </c>
      <c r="AK37" s="12">
        <v>2</v>
      </c>
      <c r="AL37" s="12">
        <v>5</v>
      </c>
      <c r="AM37" s="12">
        <f t="shared" si="2"/>
        <v>1839</v>
      </c>
      <c r="AN37" s="12"/>
      <c r="AO37" s="12">
        <v>214</v>
      </c>
      <c r="AP37" s="12">
        <v>38</v>
      </c>
      <c r="AQ37" s="12">
        <v>0</v>
      </c>
      <c r="AR37" s="12">
        <v>8</v>
      </c>
      <c r="AS37" s="12">
        <v>8</v>
      </c>
      <c r="AT37" s="12">
        <v>0</v>
      </c>
      <c r="AU37" s="12">
        <v>77</v>
      </c>
      <c r="AV37" s="12">
        <v>14</v>
      </c>
      <c r="AW37" s="12">
        <v>91</v>
      </c>
      <c r="AX37" s="12">
        <v>623</v>
      </c>
      <c r="AY37" s="12">
        <v>481</v>
      </c>
      <c r="AZ37" s="12">
        <v>1104</v>
      </c>
      <c r="BA37" s="12">
        <v>7</v>
      </c>
      <c r="BB37" s="12">
        <v>11</v>
      </c>
      <c r="BC37" s="12">
        <v>18</v>
      </c>
      <c r="BD37" s="12">
        <v>26</v>
      </c>
      <c r="BE37" s="12">
        <f t="shared" si="3"/>
        <v>1499</v>
      </c>
      <c r="BF37" s="12"/>
    </row>
    <row r="38" spans="1:58" x14ac:dyDescent="0.35">
      <c r="A38" s="9">
        <v>2023</v>
      </c>
      <c r="B38" s="9">
        <v>7</v>
      </c>
      <c r="C38" s="10" t="str">
        <f t="shared" si="0"/>
        <v>202307</v>
      </c>
      <c r="D38" s="11"/>
      <c r="E38" s="12">
        <v>1542</v>
      </c>
      <c r="F38" s="12">
        <v>211</v>
      </c>
      <c r="G38" s="12">
        <v>0</v>
      </c>
      <c r="H38" s="12">
        <v>9</v>
      </c>
      <c r="I38" s="12">
        <v>9</v>
      </c>
      <c r="J38" s="12">
        <v>1</v>
      </c>
      <c r="K38" s="12">
        <v>158</v>
      </c>
      <c r="L38" s="12">
        <v>23</v>
      </c>
      <c r="M38" s="12">
        <v>181</v>
      </c>
      <c r="N38" s="12">
        <v>1415</v>
      </c>
      <c r="O38" s="12">
        <v>655</v>
      </c>
      <c r="P38" s="12">
        <v>2070</v>
      </c>
      <c r="Q38" s="12">
        <v>10</v>
      </c>
      <c r="R38" s="12">
        <v>10</v>
      </c>
      <c r="S38" s="12">
        <v>20</v>
      </c>
      <c r="T38" s="12">
        <v>34</v>
      </c>
      <c r="U38" s="12">
        <f t="shared" si="1"/>
        <v>4068</v>
      </c>
      <c r="V38" s="11"/>
      <c r="W38" s="12">
        <v>1285</v>
      </c>
      <c r="X38" s="12">
        <v>166</v>
      </c>
      <c r="Y38" s="12">
        <v>0</v>
      </c>
      <c r="Z38" s="12">
        <v>0</v>
      </c>
      <c r="AA38" s="12">
        <v>0</v>
      </c>
      <c r="AB38" s="12">
        <v>1</v>
      </c>
      <c r="AC38" s="12">
        <v>67</v>
      </c>
      <c r="AD38" s="12">
        <v>7</v>
      </c>
      <c r="AE38" s="12">
        <v>74</v>
      </c>
      <c r="AF38" s="12">
        <v>679</v>
      </c>
      <c r="AG38" s="12">
        <v>77</v>
      </c>
      <c r="AH38" s="12">
        <v>756</v>
      </c>
      <c r="AI38" s="12">
        <v>1</v>
      </c>
      <c r="AJ38" s="12">
        <v>0</v>
      </c>
      <c r="AK38" s="12">
        <v>1</v>
      </c>
      <c r="AL38" s="12">
        <v>3</v>
      </c>
      <c r="AM38" s="12">
        <f t="shared" si="2"/>
        <v>2286</v>
      </c>
      <c r="AN38" s="12"/>
      <c r="AO38" s="12">
        <v>257</v>
      </c>
      <c r="AP38" s="12">
        <v>45</v>
      </c>
      <c r="AQ38" s="12">
        <v>0</v>
      </c>
      <c r="AR38" s="12">
        <v>9</v>
      </c>
      <c r="AS38" s="12">
        <v>9</v>
      </c>
      <c r="AT38" s="12">
        <v>0</v>
      </c>
      <c r="AU38" s="12">
        <v>91</v>
      </c>
      <c r="AV38" s="12">
        <v>16</v>
      </c>
      <c r="AW38" s="12">
        <v>107</v>
      </c>
      <c r="AX38" s="12">
        <v>736</v>
      </c>
      <c r="AY38" s="12">
        <v>578</v>
      </c>
      <c r="AZ38" s="12">
        <v>1314</v>
      </c>
      <c r="BA38" s="12">
        <v>9</v>
      </c>
      <c r="BB38" s="12">
        <v>10</v>
      </c>
      <c r="BC38" s="12">
        <v>19</v>
      </c>
      <c r="BD38" s="12">
        <v>31</v>
      </c>
      <c r="BE38" s="12">
        <f t="shared" si="3"/>
        <v>1782</v>
      </c>
      <c r="BF38" s="12"/>
    </row>
    <row r="39" spans="1:58" x14ac:dyDescent="0.35">
      <c r="A39" s="9">
        <v>2023</v>
      </c>
      <c r="B39" s="9">
        <v>8</v>
      </c>
      <c r="C39" s="10" t="str">
        <f t="shared" si="0"/>
        <v>202308</v>
      </c>
      <c r="D39" s="11"/>
      <c r="E39" s="12">
        <v>1604</v>
      </c>
      <c r="F39" s="12">
        <v>222</v>
      </c>
      <c r="G39" s="12">
        <v>0</v>
      </c>
      <c r="H39" s="12">
        <v>9</v>
      </c>
      <c r="I39" s="12">
        <v>9</v>
      </c>
      <c r="J39" s="12">
        <v>0</v>
      </c>
      <c r="K39" s="12">
        <v>171</v>
      </c>
      <c r="L39" s="12">
        <v>28</v>
      </c>
      <c r="M39" s="12">
        <v>199</v>
      </c>
      <c r="N39" s="12">
        <v>1452</v>
      </c>
      <c r="O39" s="12">
        <v>680</v>
      </c>
      <c r="P39" s="12">
        <v>2132</v>
      </c>
      <c r="Q39" s="12">
        <v>10</v>
      </c>
      <c r="R39" s="12">
        <v>12</v>
      </c>
      <c r="S39" s="12">
        <v>22</v>
      </c>
      <c r="T39" s="12">
        <v>34</v>
      </c>
      <c r="U39" s="12">
        <f t="shared" si="1"/>
        <v>4222</v>
      </c>
      <c r="V39" s="11"/>
      <c r="W39" s="12">
        <v>1341</v>
      </c>
      <c r="X39" s="12">
        <v>175</v>
      </c>
      <c r="Y39" s="12">
        <v>0</v>
      </c>
      <c r="Z39" s="12">
        <v>0</v>
      </c>
      <c r="AA39" s="12">
        <v>0</v>
      </c>
      <c r="AB39" s="12">
        <v>0</v>
      </c>
      <c r="AC39" s="12">
        <v>78</v>
      </c>
      <c r="AD39" s="12">
        <v>11</v>
      </c>
      <c r="AE39" s="12">
        <v>89</v>
      </c>
      <c r="AF39" s="12">
        <v>693</v>
      </c>
      <c r="AG39" s="12">
        <v>76</v>
      </c>
      <c r="AH39" s="12">
        <v>769</v>
      </c>
      <c r="AI39" s="12">
        <v>1</v>
      </c>
      <c r="AJ39" s="12">
        <v>0</v>
      </c>
      <c r="AK39" s="12">
        <v>1</v>
      </c>
      <c r="AL39" s="12">
        <v>4</v>
      </c>
      <c r="AM39" s="12">
        <f t="shared" si="2"/>
        <v>2379</v>
      </c>
      <c r="AN39" s="12"/>
      <c r="AO39" s="12">
        <v>263</v>
      </c>
      <c r="AP39" s="12">
        <v>47</v>
      </c>
      <c r="AQ39" s="12">
        <v>0</v>
      </c>
      <c r="AR39" s="12">
        <v>9</v>
      </c>
      <c r="AS39" s="12">
        <v>9</v>
      </c>
      <c r="AT39" s="12">
        <v>0</v>
      </c>
      <c r="AU39" s="12">
        <v>93</v>
      </c>
      <c r="AV39" s="12">
        <v>17</v>
      </c>
      <c r="AW39" s="12">
        <v>110</v>
      </c>
      <c r="AX39" s="12">
        <v>759</v>
      </c>
      <c r="AY39" s="12">
        <v>604</v>
      </c>
      <c r="AZ39" s="12">
        <v>1363</v>
      </c>
      <c r="BA39" s="12">
        <v>9</v>
      </c>
      <c r="BB39" s="12">
        <v>12</v>
      </c>
      <c r="BC39" s="12">
        <v>21</v>
      </c>
      <c r="BD39" s="12">
        <v>30</v>
      </c>
      <c r="BE39" s="12">
        <f t="shared" si="3"/>
        <v>1843</v>
      </c>
      <c r="BF39" s="12"/>
    </row>
    <row r="40" spans="1:58" x14ac:dyDescent="0.35">
      <c r="A40" s="9">
        <v>2023</v>
      </c>
      <c r="B40" s="9">
        <v>9</v>
      </c>
      <c r="C40" s="10" t="str">
        <f t="shared" si="0"/>
        <v>202309</v>
      </c>
      <c r="D40" s="11"/>
      <c r="E40" s="12">
        <v>1426</v>
      </c>
      <c r="F40" s="12">
        <v>210</v>
      </c>
      <c r="G40" s="12">
        <v>0</v>
      </c>
      <c r="H40" s="12">
        <v>9</v>
      </c>
      <c r="I40" s="12">
        <v>9</v>
      </c>
      <c r="J40" s="12">
        <v>1</v>
      </c>
      <c r="K40" s="12">
        <v>158</v>
      </c>
      <c r="L40" s="12">
        <v>26</v>
      </c>
      <c r="M40" s="12">
        <v>184</v>
      </c>
      <c r="N40" s="12">
        <v>1422</v>
      </c>
      <c r="O40" s="12">
        <v>655</v>
      </c>
      <c r="P40" s="12">
        <v>2077</v>
      </c>
      <c r="Q40" s="12">
        <v>8</v>
      </c>
      <c r="R40" s="12">
        <v>11</v>
      </c>
      <c r="S40" s="12">
        <v>19</v>
      </c>
      <c r="T40" s="12">
        <v>29</v>
      </c>
      <c r="U40" s="12">
        <f t="shared" si="1"/>
        <v>3955</v>
      </c>
      <c r="V40" s="11"/>
      <c r="W40" s="12">
        <v>1174</v>
      </c>
      <c r="X40" s="12">
        <v>165</v>
      </c>
      <c r="Y40" s="12">
        <v>0</v>
      </c>
      <c r="Z40" s="12">
        <v>0</v>
      </c>
      <c r="AA40" s="12">
        <v>0</v>
      </c>
      <c r="AB40" s="12">
        <v>1</v>
      </c>
      <c r="AC40" s="12">
        <v>68</v>
      </c>
      <c r="AD40" s="12">
        <v>10</v>
      </c>
      <c r="AE40" s="12">
        <v>78</v>
      </c>
      <c r="AF40" s="12">
        <v>695</v>
      </c>
      <c r="AG40" s="12">
        <v>75</v>
      </c>
      <c r="AH40" s="12">
        <v>770</v>
      </c>
      <c r="AI40" s="12">
        <v>0</v>
      </c>
      <c r="AJ40" s="12">
        <v>0</v>
      </c>
      <c r="AK40" s="12">
        <v>0</v>
      </c>
      <c r="AL40" s="12">
        <v>4</v>
      </c>
      <c r="AM40" s="12">
        <f t="shared" si="2"/>
        <v>2192</v>
      </c>
      <c r="AN40" s="12"/>
      <c r="AO40" s="12">
        <v>252</v>
      </c>
      <c r="AP40" s="12">
        <v>45</v>
      </c>
      <c r="AQ40" s="12">
        <v>0</v>
      </c>
      <c r="AR40" s="12">
        <v>9</v>
      </c>
      <c r="AS40" s="12">
        <v>9</v>
      </c>
      <c r="AT40" s="12">
        <v>0</v>
      </c>
      <c r="AU40" s="12">
        <v>90</v>
      </c>
      <c r="AV40" s="12">
        <v>16</v>
      </c>
      <c r="AW40" s="12">
        <v>106</v>
      </c>
      <c r="AX40" s="12">
        <v>727</v>
      </c>
      <c r="AY40" s="12">
        <v>580</v>
      </c>
      <c r="AZ40" s="12">
        <v>1307</v>
      </c>
      <c r="BA40" s="12">
        <v>8</v>
      </c>
      <c r="BB40" s="12">
        <v>11</v>
      </c>
      <c r="BC40" s="12">
        <v>19</v>
      </c>
      <c r="BD40" s="12">
        <v>25</v>
      </c>
      <c r="BE40" s="12">
        <f t="shared" si="3"/>
        <v>1763</v>
      </c>
      <c r="BF40" s="12"/>
    </row>
    <row r="41" spans="1:58" x14ac:dyDescent="0.35">
      <c r="A41" s="9">
        <v>2023</v>
      </c>
      <c r="B41" s="9">
        <v>10</v>
      </c>
      <c r="C41" s="10" t="str">
        <f t="shared" si="0"/>
        <v>202310</v>
      </c>
      <c r="D41" s="11"/>
      <c r="E41" s="12">
        <v>1031</v>
      </c>
      <c r="F41" s="12">
        <v>186</v>
      </c>
      <c r="G41" s="12">
        <v>0</v>
      </c>
      <c r="H41" s="12">
        <v>9</v>
      </c>
      <c r="I41" s="12">
        <v>9</v>
      </c>
      <c r="J41" s="12">
        <v>1</v>
      </c>
      <c r="K41" s="12">
        <v>123</v>
      </c>
      <c r="L41" s="12">
        <v>20</v>
      </c>
      <c r="M41" s="12">
        <v>143</v>
      </c>
      <c r="N41" s="12">
        <v>1273</v>
      </c>
      <c r="O41" s="12">
        <v>524</v>
      </c>
      <c r="P41" s="12">
        <v>1797</v>
      </c>
      <c r="Q41" s="12">
        <v>8</v>
      </c>
      <c r="R41" s="12">
        <v>8</v>
      </c>
      <c r="S41" s="12">
        <v>16</v>
      </c>
      <c r="T41" s="12">
        <v>30</v>
      </c>
      <c r="U41" s="12">
        <f t="shared" si="1"/>
        <v>3213</v>
      </c>
      <c r="V41" s="11"/>
      <c r="W41" s="12">
        <v>828</v>
      </c>
      <c r="X41" s="12">
        <v>150</v>
      </c>
      <c r="Y41" s="12">
        <v>0</v>
      </c>
      <c r="Z41" s="12">
        <v>0</v>
      </c>
      <c r="AA41" s="12">
        <v>0</v>
      </c>
      <c r="AB41" s="12">
        <v>1</v>
      </c>
      <c r="AC41" s="12">
        <v>50</v>
      </c>
      <c r="AD41" s="12">
        <v>7</v>
      </c>
      <c r="AE41" s="12">
        <v>57</v>
      </c>
      <c r="AF41" s="12">
        <v>688</v>
      </c>
      <c r="AG41" s="12">
        <v>73</v>
      </c>
      <c r="AH41" s="12">
        <v>761</v>
      </c>
      <c r="AI41" s="12">
        <v>1</v>
      </c>
      <c r="AJ41" s="12">
        <v>0</v>
      </c>
      <c r="AK41" s="12">
        <v>1</v>
      </c>
      <c r="AL41" s="12">
        <v>4</v>
      </c>
      <c r="AM41" s="12">
        <f t="shared" si="2"/>
        <v>1802</v>
      </c>
      <c r="AN41" s="12"/>
      <c r="AO41" s="12">
        <v>203</v>
      </c>
      <c r="AP41" s="12">
        <v>36</v>
      </c>
      <c r="AQ41" s="12">
        <v>0</v>
      </c>
      <c r="AR41" s="12">
        <v>9</v>
      </c>
      <c r="AS41" s="12">
        <v>9</v>
      </c>
      <c r="AT41" s="12">
        <v>0</v>
      </c>
      <c r="AU41" s="12">
        <v>73</v>
      </c>
      <c r="AV41" s="12">
        <v>13</v>
      </c>
      <c r="AW41" s="12">
        <v>86</v>
      </c>
      <c r="AX41" s="12">
        <v>585</v>
      </c>
      <c r="AY41" s="12">
        <v>451</v>
      </c>
      <c r="AZ41" s="12">
        <v>1036</v>
      </c>
      <c r="BA41" s="12">
        <v>7</v>
      </c>
      <c r="BB41" s="12">
        <v>8</v>
      </c>
      <c r="BC41" s="12">
        <v>15</v>
      </c>
      <c r="BD41" s="12">
        <v>26</v>
      </c>
      <c r="BE41" s="12">
        <f t="shared" si="3"/>
        <v>1411</v>
      </c>
      <c r="BF41" s="12"/>
    </row>
    <row r="42" spans="1:58" x14ac:dyDescent="0.35">
      <c r="A42" s="9">
        <v>2023</v>
      </c>
      <c r="B42" s="9">
        <v>11</v>
      </c>
      <c r="C42" s="10" t="str">
        <f t="shared" si="0"/>
        <v>202311</v>
      </c>
      <c r="D42" s="11"/>
      <c r="E42" s="12">
        <v>925</v>
      </c>
      <c r="F42" s="12">
        <v>184</v>
      </c>
      <c r="G42" s="12">
        <v>0</v>
      </c>
      <c r="H42" s="12">
        <v>8</v>
      </c>
      <c r="I42" s="12">
        <v>8</v>
      </c>
      <c r="J42" s="12">
        <v>1</v>
      </c>
      <c r="K42" s="12">
        <v>102</v>
      </c>
      <c r="L42" s="12">
        <v>14</v>
      </c>
      <c r="M42" s="12">
        <v>116</v>
      </c>
      <c r="N42" s="12">
        <v>1207</v>
      </c>
      <c r="O42" s="12">
        <v>498</v>
      </c>
      <c r="P42" s="12">
        <v>1705</v>
      </c>
      <c r="Q42" s="12">
        <v>8</v>
      </c>
      <c r="R42" s="12">
        <v>10</v>
      </c>
      <c r="S42" s="12">
        <v>18</v>
      </c>
      <c r="T42" s="12">
        <v>30</v>
      </c>
      <c r="U42" s="12">
        <f t="shared" si="1"/>
        <v>2987</v>
      </c>
      <c r="V42" s="11"/>
      <c r="W42" s="12">
        <v>736</v>
      </c>
      <c r="X42" s="12">
        <v>150</v>
      </c>
      <c r="Y42" s="12">
        <v>0</v>
      </c>
      <c r="Z42" s="12">
        <v>0</v>
      </c>
      <c r="AA42" s="12">
        <v>0</v>
      </c>
      <c r="AB42" s="12">
        <v>1</v>
      </c>
      <c r="AC42" s="12">
        <v>34</v>
      </c>
      <c r="AD42" s="12">
        <v>2</v>
      </c>
      <c r="AE42" s="12">
        <v>36</v>
      </c>
      <c r="AF42" s="12">
        <v>650</v>
      </c>
      <c r="AG42" s="12">
        <v>70</v>
      </c>
      <c r="AH42" s="12">
        <v>720</v>
      </c>
      <c r="AI42" s="12">
        <v>1</v>
      </c>
      <c r="AJ42" s="12">
        <v>0</v>
      </c>
      <c r="AK42" s="12">
        <v>1</v>
      </c>
      <c r="AL42" s="12">
        <v>4</v>
      </c>
      <c r="AM42" s="12">
        <f t="shared" si="2"/>
        <v>1648</v>
      </c>
      <c r="AN42" s="12"/>
      <c r="AO42" s="12">
        <v>189</v>
      </c>
      <c r="AP42" s="12">
        <v>34</v>
      </c>
      <c r="AQ42" s="12">
        <v>0</v>
      </c>
      <c r="AR42" s="12">
        <v>8</v>
      </c>
      <c r="AS42" s="12">
        <v>8</v>
      </c>
      <c r="AT42" s="12">
        <v>0</v>
      </c>
      <c r="AU42" s="12">
        <v>68</v>
      </c>
      <c r="AV42" s="12">
        <v>12</v>
      </c>
      <c r="AW42" s="12">
        <v>80</v>
      </c>
      <c r="AX42" s="12">
        <v>557</v>
      </c>
      <c r="AY42" s="12">
        <v>428</v>
      </c>
      <c r="AZ42" s="12">
        <v>985</v>
      </c>
      <c r="BA42" s="12">
        <v>7</v>
      </c>
      <c r="BB42" s="12">
        <v>10</v>
      </c>
      <c r="BC42" s="12">
        <v>17</v>
      </c>
      <c r="BD42" s="12">
        <v>26</v>
      </c>
      <c r="BE42" s="12">
        <f t="shared" si="3"/>
        <v>1339</v>
      </c>
      <c r="BF42" s="12"/>
    </row>
    <row r="43" spans="1:58" x14ac:dyDescent="0.35">
      <c r="A43" s="9">
        <v>2023</v>
      </c>
      <c r="B43" s="9">
        <v>12</v>
      </c>
      <c r="C43" s="10" t="str">
        <f t="shared" si="0"/>
        <v>202312</v>
      </c>
      <c r="D43" s="11"/>
      <c r="E43" s="12">
        <v>1028</v>
      </c>
      <c r="F43" s="12">
        <v>203</v>
      </c>
      <c r="G43" s="12">
        <v>0</v>
      </c>
      <c r="H43" s="12">
        <v>10</v>
      </c>
      <c r="I43" s="12">
        <v>10</v>
      </c>
      <c r="J43" s="12">
        <v>1</v>
      </c>
      <c r="K43" s="12">
        <v>106</v>
      </c>
      <c r="L43" s="12">
        <v>21</v>
      </c>
      <c r="M43" s="12">
        <v>127</v>
      </c>
      <c r="N43" s="12">
        <v>1238</v>
      </c>
      <c r="O43" s="12">
        <v>546</v>
      </c>
      <c r="P43" s="12">
        <v>1784</v>
      </c>
      <c r="Q43" s="12">
        <v>16</v>
      </c>
      <c r="R43" s="12">
        <v>12</v>
      </c>
      <c r="S43" s="12">
        <v>28</v>
      </c>
      <c r="T43" s="12">
        <v>25</v>
      </c>
      <c r="U43" s="12">
        <f t="shared" si="1"/>
        <v>3206</v>
      </c>
      <c r="V43" s="11"/>
      <c r="W43" s="12">
        <v>820</v>
      </c>
      <c r="X43" s="12">
        <v>166</v>
      </c>
      <c r="Y43" s="12">
        <v>0</v>
      </c>
      <c r="Z43" s="12">
        <v>0</v>
      </c>
      <c r="AA43" s="12">
        <v>0</v>
      </c>
      <c r="AB43" s="12">
        <v>1</v>
      </c>
      <c r="AC43" s="12">
        <v>31</v>
      </c>
      <c r="AD43" s="12">
        <v>7</v>
      </c>
      <c r="AE43" s="12">
        <v>38</v>
      </c>
      <c r="AF43" s="12">
        <v>630</v>
      </c>
      <c r="AG43" s="12">
        <v>68</v>
      </c>
      <c r="AH43" s="12">
        <v>698</v>
      </c>
      <c r="AI43" s="12">
        <v>9</v>
      </c>
      <c r="AJ43" s="12">
        <v>2</v>
      </c>
      <c r="AK43" s="12">
        <v>11</v>
      </c>
      <c r="AL43" s="12">
        <v>4</v>
      </c>
      <c r="AM43" s="12">
        <f t="shared" si="2"/>
        <v>1738</v>
      </c>
      <c r="AN43" s="12"/>
      <c r="AO43" s="12">
        <v>208</v>
      </c>
      <c r="AP43" s="12">
        <v>37</v>
      </c>
      <c r="AQ43" s="12">
        <v>0</v>
      </c>
      <c r="AR43" s="12">
        <v>10</v>
      </c>
      <c r="AS43" s="12">
        <v>10</v>
      </c>
      <c r="AT43" s="12">
        <v>0</v>
      </c>
      <c r="AU43" s="12">
        <v>75</v>
      </c>
      <c r="AV43" s="12">
        <v>14</v>
      </c>
      <c r="AW43" s="12">
        <v>89</v>
      </c>
      <c r="AX43" s="12">
        <v>608</v>
      </c>
      <c r="AY43" s="12">
        <v>478</v>
      </c>
      <c r="AZ43" s="12">
        <v>1086</v>
      </c>
      <c r="BA43" s="12">
        <v>7</v>
      </c>
      <c r="BB43" s="12">
        <v>10</v>
      </c>
      <c r="BC43" s="12">
        <v>17</v>
      </c>
      <c r="BD43" s="12">
        <v>21</v>
      </c>
      <c r="BE43" s="12">
        <f t="shared" si="3"/>
        <v>1468</v>
      </c>
      <c r="BF43" s="12"/>
    </row>
    <row r="44" spans="1:58" x14ac:dyDescent="0.35">
      <c r="A44" s="17">
        <v>2024</v>
      </c>
      <c r="B44" s="17">
        <v>1</v>
      </c>
      <c r="C44" s="18" t="str">
        <f t="shared" si="0"/>
        <v>202401</v>
      </c>
      <c r="E44" s="14">
        <v>1094</v>
      </c>
      <c r="F44" s="14">
        <v>239</v>
      </c>
      <c r="G44" s="14">
        <v>1</v>
      </c>
      <c r="H44" s="14">
        <v>8</v>
      </c>
      <c r="I44" s="14">
        <v>9</v>
      </c>
      <c r="J44" s="14">
        <v>1</v>
      </c>
      <c r="K44" s="14">
        <v>116</v>
      </c>
      <c r="L44" s="14">
        <v>20</v>
      </c>
      <c r="M44" s="14">
        <v>136</v>
      </c>
      <c r="N44" s="14">
        <v>1305</v>
      </c>
      <c r="O44" s="14">
        <v>570</v>
      </c>
      <c r="P44" s="14">
        <v>1875</v>
      </c>
      <c r="Q44" s="14">
        <v>20</v>
      </c>
      <c r="R44" s="14">
        <v>14</v>
      </c>
      <c r="S44" s="14">
        <v>34</v>
      </c>
      <c r="T44" s="14">
        <v>23</v>
      </c>
      <c r="U44" s="14">
        <f t="shared" si="1"/>
        <v>3411</v>
      </c>
      <c r="W44" s="14">
        <v>867</v>
      </c>
      <c r="X44" s="14">
        <v>199</v>
      </c>
      <c r="Y44" s="14">
        <v>0</v>
      </c>
      <c r="Z44" s="14">
        <v>0</v>
      </c>
      <c r="AA44" s="14">
        <v>0</v>
      </c>
      <c r="AB44" s="14">
        <v>1</v>
      </c>
      <c r="AC44" s="14">
        <v>36</v>
      </c>
      <c r="AD44" s="14">
        <v>5</v>
      </c>
      <c r="AE44" s="14">
        <v>41</v>
      </c>
      <c r="AF44" s="14">
        <v>654</v>
      </c>
      <c r="AG44" s="14">
        <v>49</v>
      </c>
      <c r="AH44" s="14">
        <v>703</v>
      </c>
      <c r="AI44" s="14">
        <v>12</v>
      </c>
      <c r="AJ44" s="14">
        <v>4</v>
      </c>
      <c r="AK44" s="14">
        <v>16</v>
      </c>
      <c r="AL44" s="14">
        <v>3</v>
      </c>
      <c r="AM44" s="14">
        <f t="shared" si="2"/>
        <v>1830</v>
      </c>
      <c r="AN44" s="14"/>
      <c r="AO44" s="14">
        <v>227</v>
      </c>
      <c r="AP44" s="14">
        <v>40</v>
      </c>
      <c r="AQ44" s="14">
        <v>1</v>
      </c>
      <c r="AR44" s="14">
        <v>8</v>
      </c>
      <c r="AS44" s="14">
        <v>9</v>
      </c>
      <c r="AT44" s="14">
        <v>0</v>
      </c>
      <c r="AU44" s="14">
        <v>80</v>
      </c>
      <c r="AV44" s="14">
        <v>15</v>
      </c>
      <c r="AW44" s="14">
        <v>95</v>
      </c>
      <c r="AX44" s="14">
        <v>651</v>
      </c>
      <c r="AY44" s="14">
        <v>521</v>
      </c>
      <c r="AZ44" s="14">
        <v>1172</v>
      </c>
      <c r="BA44" s="14">
        <v>8</v>
      </c>
      <c r="BB44" s="14">
        <v>10</v>
      </c>
      <c r="BC44" s="14">
        <v>18</v>
      </c>
      <c r="BD44" s="14">
        <v>20</v>
      </c>
      <c r="BE44" s="14">
        <f t="shared" si="3"/>
        <v>1581</v>
      </c>
      <c r="BF44" s="14"/>
    </row>
    <row r="45" spans="1:58" x14ac:dyDescent="0.35">
      <c r="A45" s="17">
        <v>2024</v>
      </c>
      <c r="B45" s="17">
        <v>2</v>
      </c>
      <c r="C45" s="18" t="str">
        <f t="shared" si="0"/>
        <v>202402</v>
      </c>
      <c r="E45" s="14">
        <v>1030</v>
      </c>
      <c r="F45" s="14">
        <v>247</v>
      </c>
      <c r="G45" s="14">
        <v>0</v>
      </c>
      <c r="H45" s="14">
        <v>10</v>
      </c>
      <c r="I45" s="14">
        <v>10</v>
      </c>
      <c r="J45" s="14">
        <v>1</v>
      </c>
      <c r="K45" s="14">
        <v>108</v>
      </c>
      <c r="L45" s="14">
        <v>19</v>
      </c>
      <c r="M45" s="14">
        <v>127</v>
      </c>
      <c r="N45" s="14">
        <v>1256</v>
      </c>
      <c r="O45" s="14">
        <v>561</v>
      </c>
      <c r="P45" s="14">
        <v>1817</v>
      </c>
      <c r="Q45" s="14">
        <v>27</v>
      </c>
      <c r="R45" s="14">
        <v>14</v>
      </c>
      <c r="S45" s="14">
        <v>41</v>
      </c>
      <c r="T45" s="14">
        <v>23</v>
      </c>
      <c r="U45" s="14">
        <f t="shared" si="1"/>
        <v>3296</v>
      </c>
      <c r="W45" s="14">
        <v>808</v>
      </c>
      <c r="X45" s="14">
        <v>207</v>
      </c>
      <c r="Y45" s="14">
        <v>0</v>
      </c>
      <c r="Z45" s="14">
        <v>0</v>
      </c>
      <c r="AA45" s="14">
        <v>0</v>
      </c>
      <c r="AB45" s="14">
        <v>1</v>
      </c>
      <c r="AC45" s="14">
        <v>30</v>
      </c>
      <c r="AD45" s="14">
        <v>5</v>
      </c>
      <c r="AE45" s="14">
        <v>35</v>
      </c>
      <c r="AF45" s="14">
        <v>621</v>
      </c>
      <c r="AG45" s="14">
        <v>56</v>
      </c>
      <c r="AH45" s="14">
        <v>677</v>
      </c>
      <c r="AI45" s="14">
        <v>19</v>
      </c>
      <c r="AJ45" s="14">
        <v>4</v>
      </c>
      <c r="AK45" s="14">
        <v>23</v>
      </c>
      <c r="AL45" s="14">
        <v>3</v>
      </c>
      <c r="AM45" s="14">
        <f t="shared" si="2"/>
        <v>1754</v>
      </c>
      <c r="AN45" s="14"/>
      <c r="AO45" s="14">
        <v>222</v>
      </c>
      <c r="AP45" s="14">
        <v>40</v>
      </c>
      <c r="AQ45" s="14">
        <v>0</v>
      </c>
      <c r="AR45" s="14">
        <v>10</v>
      </c>
      <c r="AS45" s="14">
        <v>10</v>
      </c>
      <c r="AT45" s="14">
        <v>0</v>
      </c>
      <c r="AU45" s="14">
        <v>78</v>
      </c>
      <c r="AV45" s="14">
        <v>14</v>
      </c>
      <c r="AW45" s="14">
        <v>92</v>
      </c>
      <c r="AX45" s="14">
        <v>635</v>
      </c>
      <c r="AY45" s="14">
        <v>505</v>
      </c>
      <c r="AZ45" s="14">
        <v>1140</v>
      </c>
      <c r="BA45" s="14">
        <v>8</v>
      </c>
      <c r="BB45" s="14">
        <v>10</v>
      </c>
      <c r="BC45" s="14">
        <v>18</v>
      </c>
      <c r="BD45" s="14">
        <v>20</v>
      </c>
      <c r="BE45" s="14">
        <f t="shared" si="3"/>
        <v>1542</v>
      </c>
      <c r="BF45" s="14"/>
    </row>
    <row r="46" spans="1:58" x14ac:dyDescent="0.35">
      <c r="A46" s="17">
        <v>2024</v>
      </c>
      <c r="B46" s="17">
        <v>3</v>
      </c>
      <c r="C46" s="18" t="str">
        <f t="shared" si="0"/>
        <v>202403</v>
      </c>
      <c r="E46" s="14">
        <v>956</v>
      </c>
      <c r="F46" s="14">
        <v>228</v>
      </c>
      <c r="G46" s="14">
        <v>0</v>
      </c>
      <c r="H46" s="14">
        <v>10</v>
      </c>
      <c r="I46" s="14">
        <v>10</v>
      </c>
      <c r="J46" s="14">
        <v>1</v>
      </c>
      <c r="K46" s="14">
        <v>102</v>
      </c>
      <c r="L46" s="14">
        <v>20</v>
      </c>
      <c r="M46" s="14">
        <v>122</v>
      </c>
      <c r="N46" s="14">
        <v>1244</v>
      </c>
      <c r="O46" s="14">
        <v>528</v>
      </c>
      <c r="P46" s="14">
        <v>1772</v>
      </c>
      <c r="Q46" s="14">
        <v>19</v>
      </c>
      <c r="R46" s="14">
        <v>12</v>
      </c>
      <c r="S46" s="14">
        <v>31</v>
      </c>
      <c r="T46" s="14">
        <v>25</v>
      </c>
      <c r="U46" s="14">
        <f t="shared" si="1"/>
        <v>3145</v>
      </c>
      <c r="W46" s="14">
        <v>747</v>
      </c>
      <c r="X46" s="14">
        <v>190</v>
      </c>
      <c r="Y46" s="14">
        <v>0</v>
      </c>
      <c r="Z46" s="14">
        <v>0</v>
      </c>
      <c r="AA46" s="14">
        <v>0</v>
      </c>
      <c r="AB46" s="14">
        <v>1</v>
      </c>
      <c r="AC46" s="14">
        <v>28</v>
      </c>
      <c r="AD46" s="14">
        <v>7</v>
      </c>
      <c r="AE46" s="14">
        <v>35</v>
      </c>
      <c r="AF46" s="14">
        <v>643</v>
      </c>
      <c r="AG46" s="14">
        <v>61</v>
      </c>
      <c r="AH46" s="14">
        <v>704</v>
      </c>
      <c r="AI46" s="14">
        <v>12</v>
      </c>
      <c r="AJ46" s="14">
        <v>3</v>
      </c>
      <c r="AK46" s="14">
        <v>15</v>
      </c>
      <c r="AL46" s="14">
        <v>2</v>
      </c>
      <c r="AM46" s="14">
        <f t="shared" si="2"/>
        <v>1694</v>
      </c>
      <c r="AN46" s="14"/>
      <c r="AO46" s="14">
        <v>209</v>
      </c>
      <c r="AP46" s="14">
        <v>38</v>
      </c>
      <c r="AQ46" s="14">
        <v>0</v>
      </c>
      <c r="AR46" s="14">
        <v>10</v>
      </c>
      <c r="AS46" s="14">
        <v>10</v>
      </c>
      <c r="AT46" s="14">
        <v>0</v>
      </c>
      <c r="AU46" s="14">
        <v>74</v>
      </c>
      <c r="AV46" s="14">
        <v>13</v>
      </c>
      <c r="AW46" s="14">
        <v>87</v>
      </c>
      <c r="AX46" s="14">
        <v>601</v>
      </c>
      <c r="AY46" s="14">
        <v>467</v>
      </c>
      <c r="AZ46" s="14">
        <v>1068</v>
      </c>
      <c r="BA46" s="14">
        <v>7</v>
      </c>
      <c r="BB46" s="14">
        <v>9</v>
      </c>
      <c r="BC46" s="14">
        <v>16</v>
      </c>
      <c r="BD46" s="14">
        <v>23</v>
      </c>
      <c r="BE46" s="14">
        <f t="shared" si="3"/>
        <v>1451</v>
      </c>
      <c r="BF46" s="14"/>
    </row>
    <row r="47" spans="1:58" x14ac:dyDescent="0.35">
      <c r="A47" s="17">
        <v>2024</v>
      </c>
      <c r="B47" s="17">
        <v>4</v>
      </c>
      <c r="C47" s="18" t="str">
        <f t="shared" si="0"/>
        <v>202404</v>
      </c>
      <c r="E47" s="14">
        <v>832</v>
      </c>
      <c r="F47" s="14">
        <v>201</v>
      </c>
      <c r="G47" s="14">
        <v>0</v>
      </c>
      <c r="H47" s="14">
        <v>9</v>
      </c>
      <c r="I47" s="14">
        <v>9</v>
      </c>
      <c r="J47" s="14">
        <v>1</v>
      </c>
      <c r="K47" s="14">
        <v>92</v>
      </c>
      <c r="L47" s="14">
        <v>20</v>
      </c>
      <c r="M47" s="14">
        <v>112</v>
      </c>
      <c r="N47" s="14">
        <v>1178</v>
      </c>
      <c r="O47" s="14">
        <v>485</v>
      </c>
      <c r="P47" s="14">
        <v>1663</v>
      </c>
      <c r="Q47" s="14">
        <v>15</v>
      </c>
      <c r="R47" s="14">
        <v>10</v>
      </c>
      <c r="S47" s="14">
        <v>25</v>
      </c>
      <c r="T47" s="14">
        <v>25</v>
      </c>
      <c r="U47" s="14">
        <f t="shared" si="1"/>
        <v>2868</v>
      </c>
      <c r="W47" s="14">
        <v>641</v>
      </c>
      <c r="X47" s="14">
        <v>166</v>
      </c>
      <c r="Y47" s="14">
        <v>0</v>
      </c>
      <c r="Z47" s="14">
        <v>0</v>
      </c>
      <c r="AA47" s="14">
        <v>0</v>
      </c>
      <c r="AB47" s="14">
        <v>1</v>
      </c>
      <c r="AC47" s="14">
        <v>23</v>
      </c>
      <c r="AD47" s="14">
        <v>7</v>
      </c>
      <c r="AE47" s="14">
        <v>30</v>
      </c>
      <c r="AF47" s="14">
        <v>624</v>
      </c>
      <c r="AG47" s="14">
        <v>54</v>
      </c>
      <c r="AH47" s="14">
        <v>678</v>
      </c>
      <c r="AI47" s="14">
        <v>8</v>
      </c>
      <c r="AJ47" s="14">
        <v>1</v>
      </c>
      <c r="AK47" s="14">
        <v>9</v>
      </c>
      <c r="AL47" s="14">
        <v>3</v>
      </c>
      <c r="AM47" s="14">
        <f t="shared" si="2"/>
        <v>1528</v>
      </c>
      <c r="AN47" s="14"/>
      <c r="AO47" s="14">
        <v>191</v>
      </c>
      <c r="AP47" s="14">
        <v>35</v>
      </c>
      <c r="AQ47" s="14">
        <v>0</v>
      </c>
      <c r="AR47" s="14">
        <v>9</v>
      </c>
      <c r="AS47" s="14">
        <v>9</v>
      </c>
      <c r="AT47" s="14">
        <v>0</v>
      </c>
      <c r="AU47" s="14">
        <v>69</v>
      </c>
      <c r="AV47" s="14">
        <v>13</v>
      </c>
      <c r="AW47" s="14">
        <v>82</v>
      </c>
      <c r="AX47" s="14">
        <v>554</v>
      </c>
      <c r="AY47" s="14">
        <v>431</v>
      </c>
      <c r="AZ47" s="14">
        <v>985</v>
      </c>
      <c r="BA47" s="14">
        <v>7</v>
      </c>
      <c r="BB47" s="14">
        <v>9</v>
      </c>
      <c r="BC47" s="14">
        <v>16</v>
      </c>
      <c r="BD47" s="14">
        <v>22</v>
      </c>
      <c r="BE47" s="14">
        <f t="shared" si="3"/>
        <v>1340</v>
      </c>
      <c r="BF47" s="14"/>
    </row>
    <row r="48" spans="1:58" x14ac:dyDescent="0.35">
      <c r="A48" s="17">
        <v>2024</v>
      </c>
      <c r="B48" s="17">
        <v>5</v>
      </c>
      <c r="C48" s="18" t="str">
        <f t="shared" si="0"/>
        <v>202405</v>
      </c>
      <c r="E48" s="14">
        <v>827</v>
      </c>
      <c r="F48" s="14">
        <v>184</v>
      </c>
      <c r="G48" s="14">
        <v>0</v>
      </c>
      <c r="H48" s="14">
        <v>8</v>
      </c>
      <c r="I48" s="14">
        <v>8</v>
      </c>
      <c r="J48" s="14">
        <v>1</v>
      </c>
      <c r="K48" s="14">
        <v>97</v>
      </c>
      <c r="L48" s="14">
        <v>16</v>
      </c>
      <c r="M48" s="14">
        <v>113</v>
      </c>
      <c r="N48" s="14">
        <v>1173</v>
      </c>
      <c r="O48" s="14">
        <v>462</v>
      </c>
      <c r="P48" s="14">
        <v>1635</v>
      </c>
      <c r="Q48" s="14">
        <v>8</v>
      </c>
      <c r="R48" s="14">
        <v>10</v>
      </c>
      <c r="S48" s="14">
        <v>18</v>
      </c>
      <c r="T48" s="14">
        <v>30</v>
      </c>
      <c r="U48" s="14">
        <f t="shared" si="1"/>
        <v>2816</v>
      </c>
      <c r="W48" s="14">
        <v>645</v>
      </c>
      <c r="X48" s="14">
        <v>151</v>
      </c>
      <c r="Y48" s="14">
        <v>0</v>
      </c>
      <c r="Z48" s="14">
        <v>0</v>
      </c>
      <c r="AA48" s="14">
        <v>0</v>
      </c>
      <c r="AB48" s="14">
        <v>1</v>
      </c>
      <c r="AC48" s="14">
        <v>31</v>
      </c>
      <c r="AD48" s="14">
        <v>4</v>
      </c>
      <c r="AE48" s="14">
        <v>35</v>
      </c>
      <c r="AF48" s="14">
        <v>643</v>
      </c>
      <c r="AG48" s="14">
        <v>59</v>
      </c>
      <c r="AH48" s="14">
        <v>702</v>
      </c>
      <c r="AI48" s="14">
        <v>2</v>
      </c>
      <c r="AJ48" s="14">
        <v>1</v>
      </c>
      <c r="AK48" s="14">
        <v>3</v>
      </c>
      <c r="AL48" s="14">
        <v>3</v>
      </c>
      <c r="AM48" s="14">
        <f t="shared" si="2"/>
        <v>1540</v>
      </c>
      <c r="AN48" s="14"/>
      <c r="AO48" s="14">
        <v>182</v>
      </c>
      <c r="AP48" s="14">
        <v>33</v>
      </c>
      <c r="AQ48" s="14">
        <v>0</v>
      </c>
      <c r="AR48" s="14">
        <v>8</v>
      </c>
      <c r="AS48" s="14">
        <v>8</v>
      </c>
      <c r="AT48" s="14">
        <v>0</v>
      </c>
      <c r="AU48" s="14">
        <v>66</v>
      </c>
      <c r="AV48" s="14">
        <v>12</v>
      </c>
      <c r="AW48" s="14">
        <v>78</v>
      </c>
      <c r="AX48" s="14">
        <v>530</v>
      </c>
      <c r="AY48" s="14">
        <v>403</v>
      </c>
      <c r="AZ48" s="14">
        <v>933</v>
      </c>
      <c r="BA48" s="14">
        <v>6</v>
      </c>
      <c r="BB48" s="14">
        <v>9</v>
      </c>
      <c r="BC48" s="14">
        <v>15</v>
      </c>
      <c r="BD48" s="14">
        <v>27</v>
      </c>
      <c r="BE48" s="14">
        <f t="shared" si="3"/>
        <v>1276</v>
      </c>
      <c r="BF48" s="14"/>
    </row>
    <row r="49" spans="1:58" x14ac:dyDescent="0.35">
      <c r="A49" s="17">
        <v>2024</v>
      </c>
      <c r="B49" s="17">
        <v>6</v>
      </c>
      <c r="C49" s="18" t="str">
        <f t="shared" si="0"/>
        <v>202406</v>
      </c>
      <c r="E49" s="14">
        <v>1050</v>
      </c>
      <c r="F49" s="14">
        <v>200</v>
      </c>
      <c r="G49" s="14">
        <v>0</v>
      </c>
      <c r="H49" s="14">
        <v>8</v>
      </c>
      <c r="I49" s="14">
        <v>8</v>
      </c>
      <c r="J49" s="14">
        <v>1</v>
      </c>
      <c r="K49" s="14">
        <v>118</v>
      </c>
      <c r="L49" s="14">
        <v>24</v>
      </c>
      <c r="M49" s="14">
        <v>142</v>
      </c>
      <c r="N49" s="14">
        <v>1324</v>
      </c>
      <c r="O49" s="14">
        <v>556</v>
      </c>
      <c r="P49" s="14">
        <v>1880</v>
      </c>
      <c r="Q49" s="14">
        <v>8</v>
      </c>
      <c r="R49" s="14">
        <v>12</v>
      </c>
      <c r="S49" s="14">
        <v>20</v>
      </c>
      <c r="T49" s="14">
        <v>31</v>
      </c>
      <c r="U49" s="14">
        <f t="shared" si="1"/>
        <v>3332</v>
      </c>
      <c r="W49" s="14">
        <v>834</v>
      </c>
      <c r="X49" s="14">
        <v>161</v>
      </c>
      <c r="Y49" s="14">
        <v>0</v>
      </c>
      <c r="Z49" s="14">
        <v>0</v>
      </c>
      <c r="AA49" s="14">
        <v>0</v>
      </c>
      <c r="AB49" s="14">
        <v>1</v>
      </c>
      <c r="AC49" s="14">
        <v>41</v>
      </c>
      <c r="AD49" s="14">
        <v>10</v>
      </c>
      <c r="AE49" s="14">
        <v>51</v>
      </c>
      <c r="AF49" s="14">
        <v>702</v>
      </c>
      <c r="AG49" s="14">
        <v>74</v>
      </c>
      <c r="AH49" s="14">
        <v>776</v>
      </c>
      <c r="AI49" s="14">
        <v>1</v>
      </c>
      <c r="AJ49" s="14">
        <v>1</v>
      </c>
      <c r="AK49" s="14">
        <v>2</v>
      </c>
      <c r="AL49" s="14">
        <v>5</v>
      </c>
      <c r="AM49" s="14">
        <f t="shared" si="2"/>
        <v>1830</v>
      </c>
      <c r="AN49" s="14"/>
      <c r="AO49" s="14">
        <v>216</v>
      </c>
      <c r="AP49" s="14">
        <v>39</v>
      </c>
      <c r="AQ49" s="14">
        <v>0</v>
      </c>
      <c r="AR49" s="14">
        <v>8</v>
      </c>
      <c r="AS49" s="14">
        <v>8</v>
      </c>
      <c r="AT49" s="14">
        <v>0</v>
      </c>
      <c r="AU49" s="14">
        <v>77</v>
      </c>
      <c r="AV49" s="14">
        <v>14</v>
      </c>
      <c r="AW49" s="14">
        <v>91</v>
      </c>
      <c r="AX49" s="14">
        <v>622</v>
      </c>
      <c r="AY49" s="14">
        <v>482</v>
      </c>
      <c r="AZ49" s="14">
        <v>1104</v>
      </c>
      <c r="BA49" s="14">
        <v>7</v>
      </c>
      <c r="BB49" s="14">
        <v>11</v>
      </c>
      <c r="BC49" s="14">
        <v>18</v>
      </c>
      <c r="BD49" s="14">
        <v>26</v>
      </c>
      <c r="BE49" s="14">
        <f t="shared" si="3"/>
        <v>1502</v>
      </c>
      <c r="BF49" s="14"/>
    </row>
    <row r="50" spans="1:58" x14ac:dyDescent="0.35">
      <c r="A50" s="17">
        <v>2024</v>
      </c>
      <c r="B50" s="17">
        <v>7</v>
      </c>
      <c r="C50" s="18" t="str">
        <f t="shared" si="0"/>
        <v>202407</v>
      </c>
      <c r="E50" s="14">
        <v>1543</v>
      </c>
      <c r="F50" s="14">
        <v>218</v>
      </c>
      <c r="G50" s="14">
        <v>0</v>
      </c>
      <c r="H50" s="14">
        <v>9</v>
      </c>
      <c r="I50" s="14">
        <v>9</v>
      </c>
      <c r="J50" s="14">
        <v>1</v>
      </c>
      <c r="K50" s="14">
        <v>158</v>
      </c>
      <c r="L50" s="14">
        <v>24</v>
      </c>
      <c r="M50" s="14">
        <v>182</v>
      </c>
      <c r="N50" s="14">
        <v>1393</v>
      </c>
      <c r="O50" s="14">
        <v>655</v>
      </c>
      <c r="P50" s="14">
        <v>2048</v>
      </c>
      <c r="Q50" s="14">
        <v>10</v>
      </c>
      <c r="R50" s="14">
        <v>10</v>
      </c>
      <c r="S50" s="14">
        <v>20</v>
      </c>
      <c r="T50" s="14">
        <v>34</v>
      </c>
      <c r="U50" s="14">
        <f t="shared" si="1"/>
        <v>4055</v>
      </c>
      <c r="W50" s="14">
        <v>1284</v>
      </c>
      <c r="X50" s="14">
        <v>172</v>
      </c>
      <c r="Y50" s="14">
        <v>0</v>
      </c>
      <c r="Z50" s="14">
        <v>0</v>
      </c>
      <c r="AA50" s="14">
        <v>0</v>
      </c>
      <c r="AB50" s="14">
        <v>1</v>
      </c>
      <c r="AC50" s="14">
        <v>67</v>
      </c>
      <c r="AD50" s="14">
        <v>7</v>
      </c>
      <c r="AE50" s="14">
        <v>74</v>
      </c>
      <c r="AF50" s="14">
        <v>657</v>
      </c>
      <c r="AG50" s="14">
        <v>75</v>
      </c>
      <c r="AH50" s="14">
        <v>732</v>
      </c>
      <c r="AI50" s="14">
        <v>1</v>
      </c>
      <c r="AJ50" s="14">
        <v>0</v>
      </c>
      <c r="AK50" s="14">
        <v>1</v>
      </c>
      <c r="AL50" s="14">
        <v>3</v>
      </c>
      <c r="AM50" s="14">
        <f t="shared" si="2"/>
        <v>2267</v>
      </c>
      <c r="AN50" s="14"/>
      <c r="AO50" s="14">
        <v>259</v>
      </c>
      <c r="AP50" s="14">
        <v>46</v>
      </c>
      <c r="AQ50" s="14">
        <v>0</v>
      </c>
      <c r="AR50" s="14">
        <v>9</v>
      </c>
      <c r="AS50" s="14">
        <v>9</v>
      </c>
      <c r="AT50" s="14">
        <v>0</v>
      </c>
      <c r="AU50" s="14">
        <v>91</v>
      </c>
      <c r="AV50" s="14">
        <v>17</v>
      </c>
      <c r="AW50" s="14">
        <v>108</v>
      </c>
      <c r="AX50" s="14">
        <v>736</v>
      </c>
      <c r="AY50" s="14">
        <v>580</v>
      </c>
      <c r="AZ50" s="14">
        <v>1316</v>
      </c>
      <c r="BA50" s="14">
        <v>9</v>
      </c>
      <c r="BB50" s="14">
        <v>10</v>
      </c>
      <c r="BC50" s="14">
        <v>19</v>
      </c>
      <c r="BD50" s="14">
        <v>31</v>
      </c>
      <c r="BE50" s="14">
        <f t="shared" si="3"/>
        <v>1788</v>
      </c>
      <c r="BF50" s="14"/>
    </row>
    <row r="51" spans="1:58" x14ac:dyDescent="0.35">
      <c r="A51" s="17">
        <v>2024</v>
      </c>
      <c r="B51" s="17">
        <v>8</v>
      </c>
      <c r="C51" s="18" t="str">
        <f t="shared" si="0"/>
        <v>202408</v>
      </c>
      <c r="E51" s="14">
        <v>1600</v>
      </c>
      <c r="F51" s="14">
        <v>229</v>
      </c>
      <c r="G51" s="14">
        <v>0</v>
      </c>
      <c r="H51" s="14">
        <v>9</v>
      </c>
      <c r="I51" s="14">
        <v>9</v>
      </c>
      <c r="J51" s="14">
        <v>0</v>
      </c>
      <c r="K51" s="14">
        <v>172</v>
      </c>
      <c r="L51" s="14">
        <v>27</v>
      </c>
      <c r="M51" s="14">
        <v>199</v>
      </c>
      <c r="N51" s="14">
        <v>1424</v>
      </c>
      <c r="O51" s="14">
        <v>679</v>
      </c>
      <c r="P51" s="14">
        <v>2103</v>
      </c>
      <c r="Q51" s="14">
        <v>10</v>
      </c>
      <c r="R51" s="14">
        <v>12</v>
      </c>
      <c r="S51" s="14">
        <v>22</v>
      </c>
      <c r="T51" s="14">
        <v>34</v>
      </c>
      <c r="U51" s="14">
        <f t="shared" si="1"/>
        <v>4196</v>
      </c>
      <c r="W51" s="14">
        <v>1333</v>
      </c>
      <c r="X51" s="14">
        <v>182</v>
      </c>
      <c r="Y51" s="14">
        <v>0</v>
      </c>
      <c r="Z51" s="14">
        <v>0</v>
      </c>
      <c r="AA51" s="14">
        <v>0</v>
      </c>
      <c r="AB51" s="14">
        <v>0</v>
      </c>
      <c r="AC51" s="14">
        <v>78</v>
      </c>
      <c r="AD51" s="14">
        <v>10</v>
      </c>
      <c r="AE51" s="14">
        <v>88</v>
      </c>
      <c r="AF51" s="14">
        <v>666</v>
      </c>
      <c r="AG51" s="14">
        <v>74</v>
      </c>
      <c r="AH51" s="14">
        <v>740</v>
      </c>
      <c r="AI51" s="14">
        <v>1</v>
      </c>
      <c r="AJ51" s="14">
        <v>0</v>
      </c>
      <c r="AK51" s="14">
        <v>1</v>
      </c>
      <c r="AL51" s="14">
        <v>4</v>
      </c>
      <c r="AM51" s="14">
        <f t="shared" si="2"/>
        <v>2348</v>
      </c>
      <c r="AN51" s="14"/>
      <c r="AO51" s="14">
        <v>267</v>
      </c>
      <c r="AP51" s="14">
        <v>47</v>
      </c>
      <c r="AQ51" s="14">
        <v>0</v>
      </c>
      <c r="AR51" s="14">
        <v>9</v>
      </c>
      <c r="AS51" s="14">
        <v>9</v>
      </c>
      <c r="AT51" s="14">
        <v>0</v>
      </c>
      <c r="AU51" s="14">
        <v>94</v>
      </c>
      <c r="AV51" s="14">
        <v>17</v>
      </c>
      <c r="AW51" s="14">
        <v>111</v>
      </c>
      <c r="AX51" s="14">
        <v>758</v>
      </c>
      <c r="AY51" s="14">
        <v>605</v>
      </c>
      <c r="AZ51" s="14">
        <v>1363</v>
      </c>
      <c r="BA51" s="14">
        <v>9</v>
      </c>
      <c r="BB51" s="14">
        <v>12</v>
      </c>
      <c r="BC51" s="14">
        <v>21</v>
      </c>
      <c r="BD51" s="14">
        <v>30</v>
      </c>
      <c r="BE51" s="14">
        <f t="shared" si="3"/>
        <v>1848</v>
      </c>
      <c r="BF51" s="14"/>
    </row>
    <row r="52" spans="1:58" x14ac:dyDescent="0.35">
      <c r="A52" s="17">
        <v>2024</v>
      </c>
      <c r="B52" s="17">
        <v>9</v>
      </c>
      <c r="C52" s="18" t="str">
        <f t="shared" si="0"/>
        <v>202409</v>
      </c>
      <c r="E52" s="14">
        <v>1425</v>
      </c>
      <c r="F52" s="14">
        <v>217</v>
      </c>
      <c r="G52" s="14">
        <v>0</v>
      </c>
      <c r="H52" s="14">
        <v>9</v>
      </c>
      <c r="I52" s="14">
        <v>9</v>
      </c>
      <c r="J52" s="14">
        <v>1</v>
      </c>
      <c r="K52" s="14">
        <v>160</v>
      </c>
      <c r="L52" s="14">
        <v>26</v>
      </c>
      <c r="M52" s="14">
        <v>186</v>
      </c>
      <c r="N52" s="14">
        <v>1402</v>
      </c>
      <c r="O52" s="14">
        <v>656</v>
      </c>
      <c r="P52" s="14">
        <v>2058</v>
      </c>
      <c r="Q52" s="14">
        <v>8</v>
      </c>
      <c r="R52" s="14">
        <v>10</v>
      </c>
      <c r="S52" s="14">
        <v>18</v>
      </c>
      <c r="T52" s="14">
        <v>29</v>
      </c>
      <c r="U52" s="14">
        <f t="shared" si="1"/>
        <v>3943</v>
      </c>
      <c r="W52" s="14">
        <v>1170</v>
      </c>
      <c r="X52" s="14">
        <v>172</v>
      </c>
      <c r="Y52" s="14">
        <v>0</v>
      </c>
      <c r="Z52" s="14">
        <v>0</v>
      </c>
      <c r="AA52" s="14">
        <v>0</v>
      </c>
      <c r="AB52" s="14">
        <v>1</v>
      </c>
      <c r="AC52" s="14">
        <v>70</v>
      </c>
      <c r="AD52" s="14">
        <v>10</v>
      </c>
      <c r="AE52" s="14">
        <v>80</v>
      </c>
      <c r="AF52" s="14">
        <v>674</v>
      </c>
      <c r="AG52" s="14">
        <v>73</v>
      </c>
      <c r="AH52" s="14">
        <v>747</v>
      </c>
      <c r="AI52" s="14">
        <v>0</v>
      </c>
      <c r="AJ52" s="14">
        <v>0</v>
      </c>
      <c r="AK52" s="14">
        <v>0</v>
      </c>
      <c r="AL52" s="14">
        <v>4</v>
      </c>
      <c r="AM52" s="14">
        <f t="shared" si="2"/>
        <v>2174</v>
      </c>
      <c r="AN52" s="14"/>
      <c r="AO52" s="14">
        <v>255</v>
      </c>
      <c r="AP52" s="14">
        <v>45</v>
      </c>
      <c r="AQ52" s="14">
        <v>0</v>
      </c>
      <c r="AR52" s="14">
        <v>9</v>
      </c>
      <c r="AS52" s="14">
        <v>9</v>
      </c>
      <c r="AT52" s="14">
        <v>0</v>
      </c>
      <c r="AU52" s="14">
        <v>90</v>
      </c>
      <c r="AV52" s="14">
        <v>16</v>
      </c>
      <c r="AW52" s="14">
        <v>106</v>
      </c>
      <c r="AX52" s="14">
        <v>728</v>
      </c>
      <c r="AY52" s="14">
        <v>583</v>
      </c>
      <c r="AZ52" s="14">
        <v>1311</v>
      </c>
      <c r="BA52" s="14">
        <v>8</v>
      </c>
      <c r="BB52" s="14">
        <v>10</v>
      </c>
      <c r="BC52" s="14">
        <v>18</v>
      </c>
      <c r="BD52" s="14">
        <v>25</v>
      </c>
      <c r="BE52" s="14">
        <f t="shared" si="3"/>
        <v>1769</v>
      </c>
      <c r="BF52" s="14"/>
    </row>
    <row r="53" spans="1:58" x14ac:dyDescent="0.35">
      <c r="A53" s="17">
        <v>2024</v>
      </c>
      <c r="B53" s="17">
        <v>10</v>
      </c>
      <c r="C53" s="18" t="str">
        <f t="shared" si="0"/>
        <v>202410</v>
      </c>
      <c r="E53" s="14">
        <v>1020</v>
      </c>
      <c r="F53" s="14">
        <v>190</v>
      </c>
      <c r="G53" s="14">
        <v>0</v>
      </c>
      <c r="H53" s="14">
        <v>9</v>
      </c>
      <c r="I53" s="14">
        <v>9</v>
      </c>
      <c r="J53" s="14">
        <v>1</v>
      </c>
      <c r="K53" s="14">
        <v>123</v>
      </c>
      <c r="L53" s="14">
        <v>20</v>
      </c>
      <c r="M53" s="14">
        <v>143</v>
      </c>
      <c r="N53" s="14">
        <v>1219</v>
      </c>
      <c r="O53" s="14">
        <v>519</v>
      </c>
      <c r="P53" s="14">
        <v>1738</v>
      </c>
      <c r="Q53" s="14">
        <v>8</v>
      </c>
      <c r="R53" s="14">
        <v>8</v>
      </c>
      <c r="S53" s="14">
        <v>16</v>
      </c>
      <c r="T53" s="14">
        <v>30</v>
      </c>
      <c r="U53" s="14">
        <f t="shared" si="1"/>
        <v>3147</v>
      </c>
      <c r="W53" s="14">
        <v>816</v>
      </c>
      <c r="X53" s="14">
        <v>153</v>
      </c>
      <c r="Y53" s="14">
        <v>0</v>
      </c>
      <c r="Z53" s="14">
        <v>0</v>
      </c>
      <c r="AA53" s="14">
        <v>0</v>
      </c>
      <c r="AB53" s="14">
        <v>1</v>
      </c>
      <c r="AC53" s="14">
        <v>50</v>
      </c>
      <c r="AD53" s="14">
        <v>7</v>
      </c>
      <c r="AE53" s="14">
        <v>57</v>
      </c>
      <c r="AF53" s="14">
        <v>634</v>
      </c>
      <c r="AG53" s="14">
        <v>67</v>
      </c>
      <c r="AH53" s="14">
        <v>701</v>
      </c>
      <c r="AI53" s="14">
        <v>1</v>
      </c>
      <c r="AJ53" s="14">
        <v>0</v>
      </c>
      <c r="AK53" s="14">
        <v>1</v>
      </c>
      <c r="AL53" s="14">
        <v>4</v>
      </c>
      <c r="AM53" s="14">
        <f t="shared" si="2"/>
        <v>1733</v>
      </c>
      <c r="AN53" s="14"/>
      <c r="AO53" s="14">
        <v>204</v>
      </c>
      <c r="AP53" s="14">
        <v>37</v>
      </c>
      <c r="AQ53" s="14">
        <v>0</v>
      </c>
      <c r="AR53" s="14">
        <v>9</v>
      </c>
      <c r="AS53" s="14">
        <v>9</v>
      </c>
      <c r="AT53" s="14">
        <v>0</v>
      </c>
      <c r="AU53" s="14">
        <v>73</v>
      </c>
      <c r="AV53" s="14">
        <v>13</v>
      </c>
      <c r="AW53" s="14">
        <v>86</v>
      </c>
      <c r="AX53" s="14">
        <v>585</v>
      </c>
      <c r="AY53" s="14">
        <v>452</v>
      </c>
      <c r="AZ53" s="14">
        <v>1037</v>
      </c>
      <c r="BA53" s="14">
        <v>7</v>
      </c>
      <c r="BB53" s="14">
        <v>8</v>
      </c>
      <c r="BC53" s="14">
        <v>15</v>
      </c>
      <c r="BD53" s="14">
        <v>26</v>
      </c>
      <c r="BE53" s="14">
        <f t="shared" si="3"/>
        <v>1414</v>
      </c>
      <c r="BF53" s="14"/>
    </row>
    <row r="54" spans="1:58" x14ac:dyDescent="0.35">
      <c r="A54" s="17">
        <v>2024</v>
      </c>
      <c r="B54" s="17">
        <v>11</v>
      </c>
      <c r="C54" s="18" t="str">
        <f t="shared" si="0"/>
        <v>202411</v>
      </c>
      <c r="E54" s="14">
        <v>905</v>
      </c>
      <c r="F54" s="14">
        <v>186</v>
      </c>
      <c r="G54" s="14">
        <v>0</v>
      </c>
      <c r="H54" s="14">
        <v>8</v>
      </c>
      <c r="I54" s="14">
        <v>8</v>
      </c>
      <c r="J54" s="14">
        <v>1</v>
      </c>
      <c r="K54" s="14">
        <v>101</v>
      </c>
      <c r="L54" s="14">
        <v>14</v>
      </c>
      <c r="M54" s="14">
        <v>115</v>
      </c>
      <c r="N54" s="14">
        <v>1144</v>
      </c>
      <c r="O54" s="14">
        <v>493</v>
      </c>
      <c r="P54" s="14">
        <v>1637</v>
      </c>
      <c r="Q54" s="14">
        <v>7</v>
      </c>
      <c r="R54" s="14">
        <v>10</v>
      </c>
      <c r="S54" s="14">
        <v>17</v>
      </c>
      <c r="T54" s="14">
        <v>30</v>
      </c>
      <c r="U54" s="14">
        <f t="shared" si="1"/>
        <v>2899</v>
      </c>
      <c r="W54" s="14">
        <v>714</v>
      </c>
      <c r="X54" s="14">
        <v>152</v>
      </c>
      <c r="Y54" s="14">
        <v>0</v>
      </c>
      <c r="Z54" s="14">
        <v>0</v>
      </c>
      <c r="AA54" s="14">
        <v>0</v>
      </c>
      <c r="AB54" s="14">
        <v>1</v>
      </c>
      <c r="AC54" s="14">
        <v>32</v>
      </c>
      <c r="AD54" s="14">
        <v>2</v>
      </c>
      <c r="AE54" s="14">
        <v>34</v>
      </c>
      <c r="AF54" s="14">
        <v>591</v>
      </c>
      <c r="AG54" s="14">
        <v>64</v>
      </c>
      <c r="AH54" s="14">
        <v>655</v>
      </c>
      <c r="AI54" s="14">
        <v>0</v>
      </c>
      <c r="AJ54" s="14">
        <v>0</v>
      </c>
      <c r="AK54" s="14">
        <v>0</v>
      </c>
      <c r="AL54" s="14">
        <v>4</v>
      </c>
      <c r="AM54" s="14">
        <f t="shared" si="2"/>
        <v>1560</v>
      </c>
      <c r="AN54" s="14"/>
      <c r="AO54" s="14">
        <v>191</v>
      </c>
      <c r="AP54" s="14">
        <v>34</v>
      </c>
      <c r="AQ54" s="14">
        <v>0</v>
      </c>
      <c r="AR54" s="14">
        <v>8</v>
      </c>
      <c r="AS54" s="14">
        <v>8</v>
      </c>
      <c r="AT54" s="14">
        <v>0</v>
      </c>
      <c r="AU54" s="14">
        <v>69</v>
      </c>
      <c r="AV54" s="14">
        <v>12</v>
      </c>
      <c r="AW54" s="14">
        <v>81</v>
      </c>
      <c r="AX54" s="14">
        <v>553</v>
      </c>
      <c r="AY54" s="14">
        <v>429</v>
      </c>
      <c r="AZ54" s="14">
        <v>982</v>
      </c>
      <c r="BA54" s="14">
        <v>7</v>
      </c>
      <c r="BB54" s="14">
        <v>10</v>
      </c>
      <c r="BC54" s="14">
        <v>17</v>
      </c>
      <c r="BD54" s="14">
        <v>26</v>
      </c>
      <c r="BE54" s="14">
        <f t="shared" si="3"/>
        <v>1339</v>
      </c>
      <c r="BF54" s="14"/>
    </row>
    <row r="55" spans="1:58" x14ac:dyDescent="0.35">
      <c r="A55" s="17">
        <v>2024</v>
      </c>
      <c r="B55" s="17">
        <v>12</v>
      </c>
      <c r="C55" s="18" t="str">
        <f t="shared" si="0"/>
        <v>202412</v>
      </c>
      <c r="E55" s="14">
        <v>1076</v>
      </c>
      <c r="F55" s="14">
        <v>220</v>
      </c>
      <c r="G55" s="14">
        <v>0</v>
      </c>
      <c r="H55" s="14">
        <v>10</v>
      </c>
      <c r="I55" s="14">
        <v>10</v>
      </c>
      <c r="J55" s="14">
        <v>1</v>
      </c>
      <c r="K55" s="14">
        <v>112</v>
      </c>
      <c r="L55" s="14">
        <v>21</v>
      </c>
      <c r="M55" s="14">
        <v>133</v>
      </c>
      <c r="N55" s="14">
        <v>1280</v>
      </c>
      <c r="O55" s="14">
        <v>548</v>
      </c>
      <c r="P55" s="14">
        <v>1828</v>
      </c>
      <c r="Q55" s="14">
        <v>16</v>
      </c>
      <c r="R55" s="14">
        <v>12</v>
      </c>
      <c r="S55" s="14">
        <v>28</v>
      </c>
      <c r="T55" s="14">
        <v>25</v>
      </c>
      <c r="U55" s="14">
        <f t="shared" si="1"/>
        <v>3321</v>
      </c>
      <c r="W55" s="14">
        <v>865</v>
      </c>
      <c r="X55" s="14">
        <v>182</v>
      </c>
      <c r="Y55" s="14">
        <v>0</v>
      </c>
      <c r="Z55" s="14">
        <v>0</v>
      </c>
      <c r="AA55" s="14">
        <v>0</v>
      </c>
      <c r="AB55" s="14">
        <v>1</v>
      </c>
      <c r="AC55" s="14">
        <v>37</v>
      </c>
      <c r="AD55" s="14">
        <v>7</v>
      </c>
      <c r="AE55" s="14">
        <v>44</v>
      </c>
      <c r="AF55" s="14">
        <v>671</v>
      </c>
      <c r="AG55" s="14">
        <v>72</v>
      </c>
      <c r="AH55" s="14">
        <v>743</v>
      </c>
      <c r="AI55" s="14">
        <v>9</v>
      </c>
      <c r="AJ55" s="14">
        <v>2</v>
      </c>
      <c r="AK55" s="14">
        <v>11</v>
      </c>
      <c r="AL55" s="14">
        <v>4</v>
      </c>
      <c r="AM55" s="14">
        <f t="shared" si="2"/>
        <v>1850</v>
      </c>
      <c r="AN55" s="14"/>
      <c r="AO55" s="14">
        <v>211</v>
      </c>
      <c r="AP55" s="14">
        <v>38</v>
      </c>
      <c r="AQ55" s="14">
        <v>0</v>
      </c>
      <c r="AR55" s="14">
        <v>10</v>
      </c>
      <c r="AS55" s="14">
        <v>10</v>
      </c>
      <c r="AT55" s="14">
        <v>0</v>
      </c>
      <c r="AU55" s="14">
        <v>75</v>
      </c>
      <c r="AV55" s="14">
        <v>14</v>
      </c>
      <c r="AW55" s="14">
        <v>89</v>
      </c>
      <c r="AX55" s="14">
        <v>609</v>
      </c>
      <c r="AY55" s="14">
        <v>476</v>
      </c>
      <c r="AZ55" s="14">
        <v>1085</v>
      </c>
      <c r="BA55" s="14">
        <v>7</v>
      </c>
      <c r="BB55" s="14">
        <v>10</v>
      </c>
      <c r="BC55" s="14">
        <v>17</v>
      </c>
      <c r="BD55" s="14">
        <v>21</v>
      </c>
      <c r="BE55" s="14">
        <f t="shared" si="3"/>
        <v>1471</v>
      </c>
      <c r="BF55" s="14"/>
    </row>
    <row r="56" spans="1:58" x14ac:dyDescent="0.35">
      <c r="A56" s="9">
        <v>2025</v>
      </c>
      <c r="B56" s="9">
        <v>1</v>
      </c>
      <c r="C56" s="10" t="str">
        <f t="shared" si="0"/>
        <v>202501</v>
      </c>
      <c r="D56" s="11"/>
      <c r="E56" s="12">
        <v>1101</v>
      </c>
      <c r="F56" s="12">
        <v>248</v>
      </c>
      <c r="G56" s="12">
        <v>1</v>
      </c>
      <c r="H56" s="12">
        <v>8</v>
      </c>
      <c r="I56" s="12">
        <v>9</v>
      </c>
      <c r="J56" s="12">
        <v>1</v>
      </c>
      <c r="K56" s="12">
        <v>116</v>
      </c>
      <c r="L56" s="12">
        <v>21</v>
      </c>
      <c r="M56" s="12">
        <v>137</v>
      </c>
      <c r="N56" s="12">
        <v>1304</v>
      </c>
      <c r="O56" s="12">
        <v>566</v>
      </c>
      <c r="P56" s="12">
        <v>1870</v>
      </c>
      <c r="Q56" s="12">
        <v>20</v>
      </c>
      <c r="R56" s="12">
        <v>14</v>
      </c>
      <c r="S56" s="12">
        <v>34</v>
      </c>
      <c r="T56" s="12">
        <v>23</v>
      </c>
      <c r="U56" s="12">
        <f t="shared" si="1"/>
        <v>3423</v>
      </c>
      <c r="V56" s="11"/>
      <c r="W56" s="12">
        <v>873</v>
      </c>
      <c r="X56" s="12">
        <v>208</v>
      </c>
      <c r="Y56" s="12">
        <v>0</v>
      </c>
      <c r="Z56" s="12">
        <v>0</v>
      </c>
      <c r="AA56" s="12">
        <v>0</v>
      </c>
      <c r="AB56" s="12">
        <v>1</v>
      </c>
      <c r="AC56" s="12">
        <v>36</v>
      </c>
      <c r="AD56" s="12">
        <v>6</v>
      </c>
      <c r="AE56" s="12">
        <v>42</v>
      </c>
      <c r="AF56" s="12">
        <v>658</v>
      </c>
      <c r="AG56" s="12">
        <v>49</v>
      </c>
      <c r="AH56" s="12">
        <v>707</v>
      </c>
      <c r="AI56" s="12">
        <v>12</v>
      </c>
      <c r="AJ56" s="12">
        <v>4</v>
      </c>
      <c r="AK56" s="12">
        <v>16</v>
      </c>
      <c r="AL56" s="12">
        <v>3</v>
      </c>
      <c r="AM56" s="12">
        <f t="shared" si="2"/>
        <v>1850</v>
      </c>
      <c r="AN56" s="12"/>
      <c r="AO56" s="12">
        <v>228</v>
      </c>
      <c r="AP56" s="12">
        <v>40</v>
      </c>
      <c r="AQ56" s="12">
        <v>1</v>
      </c>
      <c r="AR56" s="12">
        <v>8</v>
      </c>
      <c r="AS56" s="12">
        <v>9</v>
      </c>
      <c r="AT56" s="12">
        <v>0</v>
      </c>
      <c r="AU56" s="12">
        <v>80</v>
      </c>
      <c r="AV56" s="12">
        <v>15</v>
      </c>
      <c r="AW56" s="12">
        <v>95</v>
      </c>
      <c r="AX56" s="12">
        <v>646</v>
      </c>
      <c r="AY56" s="12">
        <v>517</v>
      </c>
      <c r="AZ56" s="12">
        <v>1163</v>
      </c>
      <c r="BA56" s="12">
        <v>8</v>
      </c>
      <c r="BB56" s="12">
        <v>10</v>
      </c>
      <c r="BC56" s="12">
        <v>18</v>
      </c>
      <c r="BD56" s="12">
        <v>20</v>
      </c>
      <c r="BE56" s="12">
        <f t="shared" si="3"/>
        <v>1573</v>
      </c>
      <c r="BF56" s="12"/>
    </row>
    <row r="57" spans="1:58" x14ac:dyDescent="0.35">
      <c r="A57" s="9">
        <v>2025</v>
      </c>
      <c r="B57" s="9">
        <v>2</v>
      </c>
      <c r="C57" s="10" t="str">
        <f t="shared" si="0"/>
        <v>202502</v>
      </c>
      <c r="D57" s="11"/>
      <c r="E57" s="12">
        <v>1045</v>
      </c>
      <c r="F57" s="12">
        <v>260</v>
      </c>
      <c r="G57" s="12">
        <v>0</v>
      </c>
      <c r="H57" s="12">
        <v>10</v>
      </c>
      <c r="I57" s="12">
        <v>10</v>
      </c>
      <c r="J57" s="12">
        <v>1</v>
      </c>
      <c r="K57" s="12">
        <v>111</v>
      </c>
      <c r="L57" s="12">
        <v>19</v>
      </c>
      <c r="M57" s="12">
        <v>130</v>
      </c>
      <c r="N57" s="12">
        <v>1268</v>
      </c>
      <c r="O57" s="12">
        <v>559</v>
      </c>
      <c r="P57" s="12">
        <v>1827</v>
      </c>
      <c r="Q57" s="12">
        <v>25</v>
      </c>
      <c r="R57" s="12">
        <v>14</v>
      </c>
      <c r="S57" s="12">
        <v>39</v>
      </c>
      <c r="T57" s="12">
        <v>23</v>
      </c>
      <c r="U57" s="12">
        <f t="shared" si="1"/>
        <v>3335</v>
      </c>
      <c r="V57" s="11"/>
      <c r="W57" s="12">
        <v>823</v>
      </c>
      <c r="X57" s="12">
        <v>220</v>
      </c>
      <c r="Y57" s="12">
        <v>0</v>
      </c>
      <c r="Z57" s="12">
        <v>0</v>
      </c>
      <c r="AA57" s="12">
        <v>0</v>
      </c>
      <c r="AB57" s="12">
        <v>1</v>
      </c>
      <c r="AC57" s="12">
        <v>33</v>
      </c>
      <c r="AD57" s="12">
        <v>5</v>
      </c>
      <c r="AE57" s="12">
        <v>38</v>
      </c>
      <c r="AF57" s="12">
        <v>639</v>
      </c>
      <c r="AG57" s="12">
        <v>58</v>
      </c>
      <c r="AH57" s="12">
        <v>697</v>
      </c>
      <c r="AI57" s="12">
        <v>17</v>
      </c>
      <c r="AJ57" s="12">
        <v>4</v>
      </c>
      <c r="AK57" s="12">
        <v>21</v>
      </c>
      <c r="AL57" s="12">
        <v>3</v>
      </c>
      <c r="AM57" s="12">
        <f t="shared" si="2"/>
        <v>1803</v>
      </c>
      <c r="AN57" s="12"/>
      <c r="AO57" s="12">
        <v>222</v>
      </c>
      <c r="AP57" s="12">
        <v>40</v>
      </c>
      <c r="AQ57" s="12">
        <v>0</v>
      </c>
      <c r="AR57" s="12">
        <v>10</v>
      </c>
      <c r="AS57" s="12">
        <v>10</v>
      </c>
      <c r="AT57" s="12">
        <v>0</v>
      </c>
      <c r="AU57" s="12">
        <v>78</v>
      </c>
      <c r="AV57" s="12">
        <v>14</v>
      </c>
      <c r="AW57" s="12">
        <v>92</v>
      </c>
      <c r="AX57" s="12">
        <v>629</v>
      </c>
      <c r="AY57" s="12">
        <v>501</v>
      </c>
      <c r="AZ57" s="12">
        <v>1130</v>
      </c>
      <c r="BA57" s="12">
        <v>8</v>
      </c>
      <c r="BB57" s="12">
        <v>10</v>
      </c>
      <c r="BC57" s="12">
        <v>18</v>
      </c>
      <c r="BD57" s="12">
        <v>20</v>
      </c>
      <c r="BE57" s="12">
        <f t="shared" si="3"/>
        <v>1532</v>
      </c>
      <c r="BF57" s="12"/>
    </row>
    <row r="58" spans="1:58" x14ac:dyDescent="0.35">
      <c r="A58" s="9">
        <v>2025</v>
      </c>
      <c r="B58" s="9">
        <v>3</v>
      </c>
      <c r="C58" s="10" t="str">
        <f t="shared" si="0"/>
        <v>202503</v>
      </c>
      <c r="D58" s="11"/>
      <c r="E58" s="12">
        <v>940</v>
      </c>
      <c r="F58" s="12">
        <v>232</v>
      </c>
      <c r="G58" s="12">
        <v>0</v>
      </c>
      <c r="H58" s="12">
        <v>10</v>
      </c>
      <c r="I58" s="12">
        <v>10</v>
      </c>
      <c r="J58" s="12">
        <v>1</v>
      </c>
      <c r="K58" s="12">
        <v>101</v>
      </c>
      <c r="L58" s="12">
        <v>20</v>
      </c>
      <c r="M58" s="12">
        <v>121</v>
      </c>
      <c r="N58" s="12">
        <v>1208</v>
      </c>
      <c r="O58" s="12">
        <v>522</v>
      </c>
      <c r="P58" s="12">
        <v>1730</v>
      </c>
      <c r="Q58" s="12">
        <v>19</v>
      </c>
      <c r="R58" s="12">
        <v>11</v>
      </c>
      <c r="S58" s="12">
        <v>30</v>
      </c>
      <c r="T58" s="12">
        <v>25</v>
      </c>
      <c r="U58" s="12">
        <f t="shared" si="1"/>
        <v>3089</v>
      </c>
      <c r="V58" s="11"/>
      <c r="W58" s="12">
        <v>732</v>
      </c>
      <c r="X58" s="12">
        <v>195</v>
      </c>
      <c r="Y58" s="12">
        <v>0</v>
      </c>
      <c r="Z58" s="12">
        <v>0</v>
      </c>
      <c r="AA58" s="12">
        <v>0</v>
      </c>
      <c r="AB58" s="12">
        <v>1</v>
      </c>
      <c r="AC58" s="12">
        <v>27</v>
      </c>
      <c r="AD58" s="12">
        <v>7</v>
      </c>
      <c r="AE58" s="12">
        <v>34</v>
      </c>
      <c r="AF58" s="12">
        <v>613</v>
      </c>
      <c r="AG58" s="12">
        <v>58</v>
      </c>
      <c r="AH58" s="12">
        <v>671</v>
      </c>
      <c r="AI58" s="12">
        <v>12</v>
      </c>
      <c r="AJ58" s="12">
        <v>2</v>
      </c>
      <c r="AK58" s="12">
        <v>14</v>
      </c>
      <c r="AL58" s="12">
        <v>2</v>
      </c>
      <c r="AM58" s="12">
        <f t="shared" si="2"/>
        <v>1649</v>
      </c>
      <c r="AN58" s="12"/>
      <c r="AO58" s="12">
        <v>208</v>
      </c>
      <c r="AP58" s="12">
        <v>37</v>
      </c>
      <c r="AQ58" s="12">
        <v>0</v>
      </c>
      <c r="AR58" s="12">
        <v>10</v>
      </c>
      <c r="AS58" s="12">
        <v>10</v>
      </c>
      <c r="AT58" s="12">
        <v>0</v>
      </c>
      <c r="AU58" s="12">
        <v>74</v>
      </c>
      <c r="AV58" s="12">
        <v>13</v>
      </c>
      <c r="AW58" s="12">
        <v>87</v>
      </c>
      <c r="AX58" s="12">
        <v>595</v>
      </c>
      <c r="AY58" s="12">
        <v>464</v>
      </c>
      <c r="AZ58" s="12">
        <v>1059</v>
      </c>
      <c r="BA58" s="12">
        <v>7</v>
      </c>
      <c r="BB58" s="12">
        <v>9</v>
      </c>
      <c r="BC58" s="12">
        <v>16</v>
      </c>
      <c r="BD58" s="12">
        <v>23</v>
      </c>
      <c r="BE58" s="12">
        <f t="shared" si="3"/>
        <v>1440</v>
      </c>
      <c r="BF58" s="12"/>
    </row>
    <row r="59" spans="1:58" x14ac:dyDescent="0.35">
      <c r="A59" s="9">
        <v>2025</v>
      </c>
      <c r="B59" s="9">
        <v>4</v>
      </c>
      <c r="C59" s="10" t="str">
        <f t="shared" si="0"/>
        <v>202504</v>
      </c>
      <c r="D59" s="11"/>
      <c r="E59" s="12">
        <v>828</v>
      </c>
      <c r="F59" s="12">
        <v>207</v>
      </c>
      <c r="G59" s="12">
        <v>0</v>
      </c>
      <c r="H59" s="12">
        <v>9</v>
      </c>
      <c r="I59" s="12">
        <v>9</v>
      </c>
      <c r="J59" s="12">
        <v>1</v>
      </c>
      <c r="K59" s="12">
        <v>93</v>
      </c>
      <c r="L59" s="12">
        <v>19</v>
      </c>
      <c r="M59" s="12">
        <v>112</v>
      </c>
      <c r="N59" s="12">
        <v>1134</v>
      </c>
      <c r="O59" s="12">
        <v>474</v>
      </c>
      <c r="P59" s="12">
        <v>1608</v>
      </c>
      <c r="Q59" s="12">
        <v>15</v>
      </c>
      <c r="R59" s="12">
        <v>10</v>
      </c>
      <c r="S59" s="12">
        <v>25</v>
      </c>
      <c r="T59" s="12">
        <v>25</v>
      </c>
      <c r="U59" s="12">
        <f t="shared" si="1"/>
        <v>2815</v>
      </c>
      <c r="V59" s="11"/>
      <c r="W59" s="12">
        <v>637</v>
      </c>
      <c r="X59" s="12">
        <v>172</v>
      </c>
      <c r="Y59" s="12">
        <v>0</v>
      </c>
      <c r="Z59" s="12">
        <v>0</v>
      </c>
      <c r="AA59" s="12">
        <v>0</v>
      </c>
      <c r="AB59" s="12">
        <v>1</v>
      </c>
      <c r="AC59" s="12">
        <v>24</v>
      </c>
      <c r="AD59" s="12">
        <v>6</v>
      </c>
      <c r="AE59" s="12">
        <v>30</v>
      </c>
      <c r="AF59" s="12">
        <v>585</v>
      </c>
      <c r="AG59" s="12">
        <v>50</v>
      </c>
      <c r="AH59" s="12">
        <v>635</v>
      </c>
      <c r="AI59" s="12">
        <v>8</v>
      </c>
      <c r="AJ59" s="12">
        <v>1</v>
      </c>
      <c r="AK59" s="12">
        <v>9</v>
      </c>
      <c r="AL59" s="12">
        <v>3</v>
      </c>
      <c r="AM59" s="12">
        <f t="shared" si="2"/>
        <v>1487</v>
      </c>
      <c r="AN59" s="12"/>
      <c r="AO59" s="12">
        <v>191</v>
      </c>
      <c r="AP59" s="12">
        <v>35</v>
      </c>
      <c r="AQ59" s="12">
        <v>0</v>
      </c>
      <c r="AR59" s="12">
        <v>9</v>
      </c>
      <c r="AS59" s="12">
        <v>9</v>
      </c>
      <c r="AT59" s="12">
        <v>0</v>
      </c>
      <c r="AU59" s="12">
        <v>69</v>
      </c>
      <c r="AV59" s="12">
        <v>13</v>
      </c>
      <c r="AW59" s="12">
        <v>82</v>
      </c>
      <c r="AX59" s="12">
        <v>549</v>
      </c>
      <c r="AY59" s="12">
        <v>424</v>
      </c>
      <c r="AZ59" s="12">
        <v>973</v>
      </c>
      <c r="BA59" s="12">
        <v>7</v>
      </c>
      <c r="BB59" s="12">
        <v>9</v>
      </c>
      <c r="BC59" s="12">
        <v>16</v>
      </c>
      <c r="BD59" s="12">
        <v>22</v>
      </c>
      <c r="BE59" s="12">
        <f t="shared" si="3"/>
        <v>1328</v>
      </c>
      <c r="BF59" s="12"/>
    </row>
    <row r="60" spans="1:58" x14ac:dyDescent="0.35">
      <c r="A60" s="9">
        <v>2025</v>
      </c>
      <c r="B60" s="9">
        <v>5</v>
      </c>
      <c r="C60" s="10" t="str">
        <f t="shared" si="0"/>
        <v>202505</v>
      </c>
      <c r="D60" s="11"/>
      <c r="E60" s="12">
        <v>827</v>
      </c>
      <c r="F60" s="12">
        <v>190</v>
      </c>
      <c r="G60" s="12">
        <v>0</v>
      </c>
      <c r="H60" s="12">
        <v>8</v>
      </c>
      <c r="I60" s="12">
        <v>8</v>
      </c>
      <c r="J60" s="12">
        <v>1</v>
      </c>
      <c r="K60" s="12">
        <v>99</v>
      </c>
      <c r="L60" s="12">
        <v>16</v>
      </c>
      <c r="M60" s="12">
        <v>115</v>
      </c>
      <c r="N60" s="12">
        <v>1136</v>
      </c>
      <c r="O60" s="12">
        <v>453</v>
      </c>
      <c r="P60" s="12">
        <v>1589</v>
      </c>
      <c r="Q60" s="12">
        <v>7</v>
      </c>
      <c r="R60" s="12">
        <v>10</v>
      </c>
      <c r="S60" s="12">
        <v>17</v>
      </c>
      <c r="T60" s="12">
        <v>30</v>
      </c>
      <c r="U60" s="12">
        <f t="shared" si="1"/>
        <v>2777</v>
      </c>
      <c r="V60" s="11"/>
      <c r="W60" s="12">
        <v>647</v>
      </c>
      <c r="X60" s="12">
        <v>157</v>
      </c>
      <c r="Y60" s="12">
        <v>0</v>
      </c>
      <c r="Z60" s="12">
        <v>0</v>
      </c>
      <c r="AA60" s="12">
        <v>0</v>
      </c>
      <c r="AB60" s="12">
        <v>1</v>
      </c>
      <c r="AC60" s="12">
        <v>34</v>
      </c>
      <c r="AD60" s="12">
        <v>4</v>
      </c>
      <c r="AE60" s="12">
        <v>38</v>
      </c>
      <c r="AF60" s="12">
        <v>611</v>
      </c>
      <c r="AG60" s="12">
        <v>56</v>
      </c>
      <c r="AH60" s="12">
        <v>667</v>
      </c>
      <c r="AI60" s="12">
        <v>1</v>
      </c>
      <c r="AJ60" s="12">
        <v>1</v>
      </c>
      <c r="AK60" s="12">
        <v>2</v>
      </c>
      <c r="AL60" s="12">
        <v>3</v>
      </c>
      <c r="AM60" s="12">
        <f t="shared" si="2"/>
        <v>1515</v>
      </c>
      <c r="AN60" s="12"/>
      <c r="AO60" s="12">
        <v>180</v>
      </c>
      <c r="AP60" s="12">
        <v>33</v>
      </c>
      <c r="AQ60" s="12">
        <v>0</v>
      </c>
      <c r="AR60" s="12">
        <v>8</v>
      </c>
      <c r="AS60" s="12">
        <v>8</v>
      </c>
      <c r="AT60" s="12">
        <v>0</v>
      </c>
      <c r="AU60" s="12">
        <v>65</v>
      </c>
      <c r="AV60" s="12">
        <v>12</v>
      </c>
      <c r="AW60" s="12">
        <v>77</v>
      </c>
      <c r="AX60" s="12">
        <v>525</v>
      </c>
      <c r="AY60" s="12">
        <v>397</v>
      </c>
      <c r="AZ60" s="12">
        <v>922</v>
      </c>
      <c r="BA60" s="12">
        <v>6</v>
      </c>
      <c r="BB60" s="12">
        <v>9</v>
      </c>
      <c r="BC60" s="12">
        <v>15</v>
      </c>
      <c r="BD60" s="12">
        <v>27</v>
      </c>
      <c r="BE60" s="12">
        <f t="shared" si="3"/>
        <v>1262</v>
      </c>
      <c r="BF60" s="12"/>
    </row>
    <row r="61" spans="1:58" x14ac:dyDescent="0.35">
      <c r="A61" s="9">
        <v>2025</v>
      </c>
      <c r="B61" s="9">
        <v>6</v>
      </c>
      <c r="C61" s="10" t="str">
        <f t="shared" si="0"/>
        <v>202506</v>
      </c>
      <c r="D61" s="11"/>
      <c r="E61" s="12">
        <v>1045</v>
      </c>
      <c r="F61" s="12">
        <v>205</v>
      </c>
      <c r="G61" s="12">
        <v>0</v>
      </c>
      <c r="H61" s="12">
        <v>8</v>
      </c>
      <c r="I61" s="12">
        <v>8</v>
      </c>
      <c r="J61" s="12">
        <v>1</v>
      </c>
      <c r="K61" s="12">
        <v>118</v>
      </c>
      <c r="L61" s="12">
        <v>24</v>
      </c>
      <c r="M61" s="12">
        <v>142</v>
      </c>
      <c r="N61" s="12">
        <v>1266</v>
      </c>
      <c r="O61" s="12">
        <v>547</v>
      </c>
      <c r="P61" s="12">
        <v>1813</v>
      </c>
      <c r="Q61" s="12">
        <v>8</v>
      </c>
      <c r="R61" s="12">
        <v>11</v>
      </c>
      <c r="S61" s="12">
        <v>19</v>
      </c>
      <c r="T61" s="12">
        <v>31</v>
      </c>
      <c r="U61" s="12">
        <f t="shared" si="1"/>
        <v>3264</v>
      </c>
      <c r="V61" s="11"/>
      <c r="W61" s="12">
        <v>830</v>
      </c>
      <c r="X61" s="12">
        <v>166</v>
      </c>
      <c r="Y61" s="12">
        <v>0</v>
      </c>
      <c r="Z61" s="12">
        <v>0</v>
      </c>
      <c r="AA61" s="12">
        <v>0</v>
      </c>
      <c r="AB61" s="12">
        <v>1</v>
      </c>
      <c r="AC61" s="12">
        <v>41</v>
      </c>
      <c r="AD61" s="12">
        <v>10</v>
      </c>
      <c r="AE61" s="12">
        <v>51</v>
      </c>
      <c r="AF61" s="12">
        <v>650</v>
      </c>
      <c r="AG61" s="12">
        <v>68</v>
      </c>
      <c r="AH61" s="12">
        <v>718</v>
      </c>
      <c r="AI61" s="12">
        <v>1</v>
      </c>
      <c r="AJ61" s="12">
        <v>1</v>
      </c>
      <c r="AK61" s="12">
        <v>2</v>
      </c>
      <c r="AL61" s="12">
        <v>5</v>
      </c>
      <c r="AM61" s="12">
        <f t="shared" si="2"/>
        <v>1773</v>
      </c>
      <c r="AN61" s="12"/>
      <c r="AO61" s="12">
        <v>215</v>
      </c>
      <c r="AP61" s="12">
        <v>39</v>
      </c>
      <c r="AQ61" s="12">
        <v>0</v>
      </c>
      <c r="AR61" s="12">
        <v>8</v>
      </c>
      <c r="AS61" s="12">
        <v>8</v>
      </c>
      <c r="AT61" s="12">
        <v>0</v>
      </c>
      <c r="AU61" s="12">
        <v>77</v>
      </c>
      <c r="AV61" s="12">
        <v>14</v>
      </c>
      <c r="AW61" s="12">
        <v>91</v>
      </c>
      <c r="AX61" s="12">
        <v>616</v>
      </c>
      <c r="AY61" s="12">
        <v>479</v>
      </c>
      <c r="AZ61" s="12">
        <v>1095</v>
      </c>
      <c r="BA61" s="12">
        <v>7</v>
      </c>
      <c r="BB61" s="12">
        <v>10</v>
      </c>
      <c r="BC61" s="12">
        <v>17</v>
      </c>
      <c r="BD61" s="12">
        <v>26</v>
      </c>
      <c r="BE61" s="12">
        <f t="shared" si="3"/>
        <v>1491</v>
      </c>
      <c r="BF61" s="12"/>
    </row>
    <row r="62" spans="1:58" x14ac:dyDescent="0.35">
      <c r="A62" s="9">
        <v>2025</v>
      </c>
      <c r="B62" s="9">
        <v>7</v>
      </c>
      <c r="C62" s="10" t="str">
        <f t="shared" si="0"/>
        <v>202507</v>
      </c>
      <c r="D62" s="11"/>
      <c r="E62" s="12">
        <v>1536</v>
      </c>
      <c r="F62" s="12">
        <v>222</v>
      </c>
      <c r="G62" s="12">
        <v>0</v>
      </c>
      <c r="H62" s="12">
        <v>9</v>
      </c>
      <c r="I62" s="12">
        <v>9</v>
      </c>
      <c r="J62" s="12">
        <v>1</v>
      </c>
      <c r="K62" s="12">
        <v>157</v>
      </c>
      <c r="L62" s="12">
        <v>24</v>
      </c>
      <c r="M62" s="12">
        <v>181</v>
      </c>
      <c r="N62" s="12">
        <v>1357</v>
      </c>
      <c r="O62" s="12">
        <v>647</v>
      </c>
      <c r="P62" s="12">
        <v>2004</v>
      </c>
      <c r="Q62" s="12">
        <v>9</v>
      </c>
      <c r="R62" s="12">
        <v>10</v>
      </c>
      <c r="S62" s="12">
        <v>19</v>
      </c>
      <c r="T62" s="12">
        <v>34</v>
      </c>
      <c r="U62" s="12">
        <f t="shared" si="1"/>
        <v>4006</v>
      </c>
      <c r="V62" s="11"/>
      <c r="W62" s="12">
        <v>1275</v>
      </c>
      <c r="X62" s="12">
        <v>176</v>
      </c>
      <c r="Y62" s="12">
        <v>0</v>
      </c>
      <c r="Z62" s="12">
        <v>0</v>
      </c>
      <c r="AA62" s="12">
        <v>0</v>
      </c>
      <c r="AB62" s="12">
        <v>1</v>
      </c>
      <c r="AC62" s="12">
        <v>66</v>
      </c>
      <c r="AD62" s="12">
        <v>7</v>
      </c>
      <c r="AE62" s="12">
        <v>73</v>
      </c>
      <c r="AF62" s="12">
        <v>628</v>
      </c>
      <c r="AG62" s="12">
        <v>73</v>
      </c>
      <c r="AH62" s="12">
        <v>701</v>
      </c>
      <c r="AI62" s="12">
        <v>0</v>
      </c>
      <c r="AJ62" s="12">
        <v>0</v>
      </c>
      <c r="AK62" s="12">
        <v>0</v>
      </c>
      <c r="AL62" s="12">
        <v>3</v>
      </c>
      <c r="AM62" s="12">
        <f t="shared" si="2"/>
        <v>2229</v>
      </c>
      <c r="AN62" s="12"/>
      <c r="AO62" s="12">
        <v>261</v>
      </c>
      <c r="AP62" s="12">
        <v>46</v>
      </c>
      <c r="AQ62" s="12">
        <v>0</v>
      </c>
      <c r="AR62" s="12">
        <v>9</v>
      </c>
      <c r="AS62" s="12">
        <v>9</v>
      </c>
      <c r="AT62" s="12">
        <v>0</v>
      </c>
      <c r="AU62" s="12">
        <v>91</v>
      </c>
      <c r="AV62" s="12">
        <v>17</v>
      </c>
      <c r="AW62" s="12">
        <v>108</v>
      </c>
      <c r="AX62" s="12">
        <v>729</v>
      </c>
      <c r="AY62" s="12">
        <v>574</v>
      </c>
      <c r="AZ62" s="12">
        <v>1303</v>
      </c>
      <c r="BA62" s="12">
        <v>9</v>
      </c>
      <c r="BB62" s="12">
        <v>10</v>
      </c>
      <c r="BC62" s="12">
        <v>19</v>
      </c>
      <c r="BD62" s="12">
        <v>31</v>
      </c>
      <c r="BE62" s="12">
        <f t="shared" si="3"/>
        <v>1777</v>
      </c>
      <c r="BF62" s="12"/>
    </row>
    <row r="63" spans="1:58" x14ac:dyDescent="0.35">
      <c r="A63" s="9">
        <v>2025</v>
      </c>
      <c r="B63" s="9">
        <v>8</v>
      </c>
      <c r="C63" s="10" t="str">
        <f t="shared" si="0"/>
        <v>202508</v>
      </c>
      <c r="D63" s="11"/>
      <c r="E63" s="12">
        <v>1592</v>
      </c>
      <c r="F63" s="12">
        <v>234</v>
      </c>
      <c r="G63" s="12">
        <v>0</v>
      </c>
      <c r="H63" s="12">
        <v>9</v>
      </c>
      <c r="I63" s="12">
        <v>9</v>
      </c>
      <c r="J63" s="12">
        <v>0</v>
      </c>
      <c r="K63" s="12">
        <v>171</v>
      </c>
      <c r="L63" s="12">
        <v>27</v>
      </c>
      <c r="M63" s="12">
        <v>198</v>
      </c>
      <c r="N63" s="12">
        <v>1386</v>
      </c>
      <c r="O63" s="12">
        <v>671</v>
      </c>
      <c r="P63" s="12">
        <v>2057</v>
      </c>
      <c r="Q63" s="12">
        <v>10</v>
      </c>
      <c r="R63" s="12">
        <v>12</v>
      </c>
      <c r="S63" s="12">
        <v>22</v>
      </c>
      <c r="T63" s="12">
        <v>34</v>
      </c>
      <c r="U63" s="12">
        <f t="shared" si="1"/>
        <v>4146</v>
      </c>
      <c r="V63" s="11"/>
      <c r="W63" s="12">
        <v>1323</v>
      </c>
      <c r="X63" s="12">
        <v>186</v>
      </c>
      <c r="Y63" s="12">
        <v>0</v>
      </c>
      <c r="Z63" s="12">
        <v>0</v>
      </c>
      <c r="AA63" s="12">
        <v>0</v>
      </c>
      <c r="AB63" s="12">
        <v>0</v>
      </c>
      <c r="AC63" s="12">
        <v>77</v>
      </c>
      <c r="AD63" s="12">
        <v>10</v>
      </c>
      <c r="AE63" s="12">
        <v>87</v>
      </c>
      <c r="AF63" s="12">
        <v>636</v>
      </c>
      <c r="AG63" s="12">
        <v>70</v>
      </c>
      <c r="AH63" s="12">
        <v>706</v>
      </c>
      <c r="AI63" s="12">
        <v>1</v>
      </c>
      <c r="AJ63" s="12">
        <v>0</v>
      </c>
      <c r="AK63" s="12">
        <v>1</v>
      </c>
      <c r="AL63" s="12">
        <v>4</v>
      </c>
      <c r="AM63" s="12">
        <f t="shared" si="2"/>
        <v>2307</v>
      </c>
      <c r="AN63" s="12"/>
      <c r="AO63" s="12">
        <v>269</v>
      </c>
      <c r="AP63" s="12">
        <v>48</v>
      </c>
      <c r="AQ63" s="12">
        <v>0</v>
      </c>
      <c r="AR63" s="12">
        <v>9</v>
      </c>
      <c r="AS63" s="12">
        <v>9</v>
      </c>
      <c r="AT63" s="12">
        <v>0</v>
      </c>
      <c r="AU63" s="12">
        <v>94</v>
      </c>
      <c r="AV63" s="12">
        <v>17</v>
      </c>
      <c r="AW63" s="12">
        <v>111</v>
      </c>
      <c r="AX63" s="12">
        <v>750</v>
      </c>
      <c r="AY63" s="12">
        <v>601</v>
      </c>
      <c r="AZ63" s="12">
        <v>1351</v>
      </c>
      <c r="BA63" s="12">
        <v>9</v>
      </c>
      <c r="BB63" s="12">
        <v>12</v>
      </c>
      <c r="BC63" s="12">
        <v>21</v>
      </c>
      <c r="BD63" s="12">
        <v>30</v>
      </c>
      <c r="BE63" s="12">
        <f t="shared" si="3"/>
        <v>1839</v>
      </c>
      <c r="BF63" s="12"/>
    </row>
    <row r="64" spans="1:58" x14ac:dyDescent="0.35">
      <c r="A64" s="9">
        <v>2025</v>
      </c>
      <c r="B64" s="9">
        <v>9</v>
      </c>
      <c r="C64" s="10" t="str">
        <f t="shared" si="0"/>
        <v>202509</v>
      </c>
      <c r="D64" s="11"/>
      <c r="E64" s="12">
        <v>1434</v>
      </c>
      <c r="F64" s="12">
        <v>225</v>
      </c>
      <c r="G64" s="12">
        <v>0</v>
      </c>
      <c r="H64" s="12">
        <v>9</v>
      </c>
      <c r="I64" s="12">
        <v>9</v>
      </c>
      <c r="J64" s="12">
        <v>1</v>
      </c>
      <c r="K64" s="12">
        <v>161</v>
      </c>
      <c r="L64" s="12">
        <v>26</v>
      </c>
      <c r="M64" s="12">
        <v>187</v>
      </c>
      <c r="N64" s="12">
        <v>1389</v>
      </c>
      <c r="O64" s="12">
        <v>651</v>
      </c>
      <c r="P64" s="12">
        <v>2040</v>
      </c>
      <c r="Q64" s="12">
        <v>8</v>
      </c>
      <c r="R64" s="12">
        <v>10</v>
      </c>
      <c r="S64" s="12">
        <v>18</v>
      </c>
      <c r="T64" s="12">
        <v>29</v>
      </c>
      <c r="U64" s="12">
        <f t="shared" si="1"/>
        <v>3943</v>
      </c>
      <c r="V64" s="11"/>
      <c r="W64" s="12">
        <v>1178</v>
      </c>
      <c r="X64" s="12">
        <v>179</v>
      </c>
      <c r="Y64" s="12">
        <v>0</v>
      </c>
      <c r="Z64" s="12">
        <v>0</v>
      </c>
      <c r="AA64" s="12">
        <v>0</v>
      </c>
      <c r="AB64" s="12">
        <v>1</v>
      </c>
      <c r="AC64" s="12">
        <v>71</v>
      </c>
      <c r="AD64" s="12">
        <v>10</v>
      </c>
      <c r="AE64" s="12">
        <v>81</v>
      </c>
      <c r="AF64" s="12">
        <v>669</v>
      </c>
      <c r="AG64" s="12">
        <v>74</v>
      </c>
      <c r="AH64" s="12">
        <v>743</v>
      </c>
      <c r="AI64" s="12">
        <v>0</v>
      </c>
      <c r="AJ64" s="12">
        <v>0</v>
      </c>
      <c r="AK64" s="12">
        <v>0</v>
      </c>
      <c r="AL64" s="12">
        <v>4</v>
      </c>
      <c r="AM64" s="12">
        <f t="shared" si="2"/>
        <v>2186</v>
      </c>
      <c r="AN64" s="12"/>
      <c r="AO64" s="12">
        <v>256</v>
      </c>
      <c r="AP64" s="12">
        <v>46</v>
      </c>
      <c r="AQ64" s="12">
        <v>0</v>
      </c>
      <c r="AR64" s="12">
        <v>9</v>
      </c>
      <c r="AS64" s="12">
        <v>9</v>
      </c>
      <c r="AT64" s="12">
        <v>0</v>
      </c>
      <c r="AU64" s="12">
        <v>90</v>
      </c>
      <c r="AV64" s="12">
        <v>16</v>
      </c>
      <c r="AW64" s="12">
        <v>106</v>
      </c>
      <c r="AX64" s="12">
        <v>720</v>
      </c>
      <c r="AY64" s="12">
        <v>577</v>
      </c>
      <c r="AZ64" s="12">
        <v>1297</v>
      </c>
      <c r="BA64" s="12">
        <v>8</v>
      </c>
      <c r="BB64" s="12">
        <v>10</v>
      </c>
      <c r="BC64" s="12">
        <v>18</v>
      </c>
      <c r="BD64" s="12">
        <v>25</v>
      </c>
      <c r="BE64" s="12">
        <f t="shared" si="3"/>
        <v>1757</v>
      </c>
      <c r="BF64" s="12"/>
    </row>
    <row r="65" spans="1:58" x14ac:dyDescent="0.35">
      <c r="A65" s="9">
        <v>2025</v>
      </c>
      <c r="B65" s="9">
        <v>10</v>
      </c>
      <c r="C65" s="10" t="str">
        <f t="shared" si="0"/>
        <v>202510</v>
      </c>
      <c r="D65" s="11"/>
      <c r="E65" s="12">
        <v>1000</v>
      </c>
      <c r="F65" s="12">
        <v>192</v>
      </c>
      <c r="G65" s="12">
        <v>0</v>
      </c>
      <c r="H65" s="12">
        <v>9</v>
      </c>
      <c r="I65" s="12">
        <v>9</v>
      </c>
      <c r="J65" s="12">
        <v>1</v>
      </c>
      <c r="K65" s="12">
        <v>121</v>
      </c>
      <c r="L65" s="12">
        <v>19</v>
      </c>
      <c r="M65" s="12">
        <v>140</v>
      </c>
      <c r="N65" s="12">
        <v>1192</v>
      </c>
      <c r="O65" s="12">
        <v>512</v>
      </c>
      <c r="P65" s="12">
        <v>1704</v>
      </c>
      <c r="Q65" s="12">
        <v>7</v>
      </c>
      <c r="R65" s="12">
        <v>8</v>
      </c>
      <c r="S65" s="12">
        <v>15</v>
      </c>
      <c r="T65" s="12">
        <v>30</v>
      </c>
      <c r="U65" s="12">
        <f t="shared" si="1"/>
        <v>3091</v>
      </c>
      <c r="V65" s="11"/>
      <c r="W65" s="12">
        <v>797</v>
      </c>
      <c r="X65" s="12">
        <v>155</v>
      </c>
      <c r="Y65" s="12">
        <v>0</v>
      </c>
      <c r="Z65" s="12">
        <v>0</v>
      </c>
      <c r="AA65" s="12">
        <v>0</v>
      </c>
      <c r="AB65" s="12">
        <v>1</v>
      </c>
      <c r="AC65" s="12">
        <v>48</v>
      </c>
      <c r="AD65" s="12">
        <v>6</v>
      </c>
      <c r="AE65" s="12">
        <v>54</v>
      </c>
      <c r="AF65" s="12">
        <v>615</v>
      </c>
      <c r="AG65" s="12">
        <v>64</v>
      </c>
      <c r="AH65" s="12">
        <v>679</v>
      </c>
      <c r="AI65" s="12">
        <v>0</v>
      </c>
      <c r="AJ65" s="12">
        <v>0</v>
      </c>
      <c r="AK65" s="12">
        <v>0</v>
      </c>
      <c r="AL65" s="12">
        <v>4</v>
      </c>
      <c r="AM65" s="12">
        <f t="shared" si="2"/>
        <v>1690</v>
      </c>
      <c r="AN65" s="12"/>
      <c r="AO65" s="12">
        <v>203</v>
      </c>
      <c r="AP65" s="12">
        <v>37</v>
      </c>
      <c r="AQ65" s="12">
        <v>0</v>
      </c>
      <c r="AR65" s="12">
        <v>9</v>
      </c>
      <c r="AS65" s="12">
        <v>9</v>
      </c>
      <c r="AT65" s="12">
        <v>0</v>
      </c>
      <c r="AU65" s="12">
        <v>73</v>
      </c>
      <c r="AV65" s="12">
        <v>13</v>
      </c>
      <c r="AW65" s="12">
        <v>86</v>
      </c>
      <c r="AX65" s="12">
        <v>577</v>
      </c>
      <c r="AY65" s="12">
        <v>448</v>
      </c>
      <c r="AZ65" s="12">
        <v>1025</v>
      </c>
      <c r="BA65" s="12">
        <v>7</v>
      </c>
      <c r="BB65" s="12">
        <v>8</v>
      </c>
      <c r="BC65" s="12">
        <v>15</v>
      </c>
      <c r="BD65" s="12">
        <v>26</v>
      </c>
      <c r="BE65" s="12">
        <f t="shared" si="3"/>
        <v>1401</v>
      </c>
      <c r="BF65" s="12"/>
    </row>
    <row r="66" spans="1:58" x14ac:dyDescent="0.35">
      <c r="A66" s="9">
        <v>2025</v>
      </c>
      <c r="B66" s="9">
        <v>11</v>
      </c>
      <c r="C66" s="10" t="str">
        <f t="shared" si="0"/>
        <v>202511</v>
      </c>
      <c r="D66" s="11"/>
      <c r="E66" s="12">
        <v>902</v>
      </c>
      <c r="F66" s="12">
        <v>192</v>
      </c>
      <c r="G66" s="12">
        <v>0</v>
      </c>
      <c r="H66" s="12">
        <v>8</v>
      </c>
      <c r="I66" s="12">
        <v>8</v>
      </c>
      <c r="J66" s="12">
        <v>1</v>
      </c>
      <c r="K66" s="12">
        <v>101</v>
      </c>
      <c r="L66" s="12">
        <v>14</v>
      </c>
      <c r="M66" s="12">
        <v>115</v>
      </c>
      <c r="N66" s="12">
        <v>1142</v>
      </c>
      <c r="O66" s="12">
        <v>489</v>
      </c>
      <c r="P66" s="12">
        <v>1631</v>
      </c>
      <c r="Q66" s="12">
        <v>7</v>
      </c>
      <c r="R66" s="12">
        <v>10</v>
      </c>
      <c r="S66" s="12">
        <v>17</v>
      </c>
      <c r="T66" s="12">
        <v>30</v>
      </c>
      <c r="U66" s="12">
        <f t="shared" si="1"/>
        <v>2896</v>
      </c>
      <c r="V66" s="11"/>
      <c r="W66" s="12">
        <v>712</v>
      </c>
      <c r="X66" s="12">
        <v>157</v>
      </c>
      <c r="Y66" s="12">
        <v>0</v>
      </c>
      <c r="Z66" s="12">
        <v>0</v>
      </c>
      <c r="AA66" s="12">
        <v>0</v>
      </c>
      <c r="AB66" s="12">
        <v>1</v>
      </c>
      <c r="AC66" s="12">
        <v>33</v>
      </c>
      <c r="AD66" s="12">
        <v>2</v>
      </c>
      <c r="AE66" s="12">
        <v>35</v>
      </c>
      <c r="AF66" s="12">
        <v>595</v>
      </c>
      <c r="AG66" s="12">
        <v>64</v>
      </c>
      <c r="AH66" s="12">
        <v>659</v>
      </c>
      <c r="AI66" s="12">
        <v>0</v>
      </c>
      <c r="AJ66" s="12">
        <v>0</v>
      </c>
      <c r="AK66" s="12">
        <v>0</v>
      </c>
      <c r="AL66" s="12">
        <v>4</v>
      </c>
      <c r="AM66" s="12">
        <f t="shared" si="2"/>
        <v>1568</v>
      </c>
      <c r="AN66" s="12"/>
      <c r="AO66" s="12">
        <v>190</v>
      </c>
      <c r="AP66" s="12">
        <v>35</v>
      </c>
      <c r="AQ66" s="12">
        <v>0</v>
      </c>
      <c r="AR66" s="12">
        <v>8</v>
      </c>
      <c r="AS66" s="12">
        <v>8</v>
      </c>
      <c r="AT66" s="12">
        <v>0</v>
      </c>
      <c r="AU66" s="12">
        <v>68</v>
      </c>
      <c r="AV66" s="12">
        <v>12</v>
      </c>
      <c r="AW66" s="12">
        <v>80</v>
      </c>
      <c r="AX66" s="12">
        <v>547</v>
      </c>
      <c r="AY66" s="12">
        <v>425</v>
      </c>
      <c r="AZ66" s="12">
        <v>972</v>
      </c>
      <c r="BA66" s="12">
        <v>7</v>
      </c>
      <c r="BB66" s="12">
        <v>10</v>
      </c>
      <c r="BC66" s="12">
        <v>17</v>
      </c>
      <c r="BD66" s="12">
        <v>26</v>
      </c>
      <c r="BE66" s="12">
        <f t="shared" si="3"/>
        <v>1328</v>
      </c>
      <c r="BF66" s="12"/>
    </row>
    <row r="67" spans="1:58" x14ac:dyDescent="0.35">
      <c r="A67" s="9">
        <v>2025</v>
      </c>
      <c r="B67" s="9">
        <v>12</v>
      </c>
      <c r="C67" s="10" t="str">
        <f t="shared" si="0"/>
        <v>202512</v>
      </c>
      <c r="D67" s="11"/>
      <c r="E67" s="12">
        <v>1029</v>
      </c>
      <c r="F67" s="12">
        <v>215</v>
      </c>
      <c r="G67" s="12">
        <v>0</v>
      </c>
      <c r="H67" s="12">
        <v>10</v>
      </c>
      <c r="I67" s="12">
        <v>10</v>
      </c>
      <c r="J67" s="12">
        <v>1</v>
      </c>
      <c r="K67" s="12">
        <v>107</v>
      </c>
      <c r="L67" s="12">
        <v>21</v>
      </c>
      <c r="M67" s="12">
        <v>128</v>
      </c>
      <c r="N67" s="12">
        <v>1206</v>
      </c>
      <c r="O67" s="12">
        <v>538</v>
      </c>
      <c r="P67" s="12">
        <v>1744</v>
      </c>
      <c r="Q67" s="12">
        <v>16</v>
      </c>
      <c r="R67" s="12">
        <v>12</v>
      </c>
      <c r="S67" s="12">
        <v>28</v>
      </c>
      <c r="T67" s="12">
        <v>25</v>
      </c>
      <c r="U67" s="12">
        <f t="shared" si="1"/>
        <v>3180</v>
      </c>
      <c r="V67" s="11"/>
      <c r="W67" s="12">
        <v>820</v>
      </c>
      <c r="X67" s="12">
        <v>177</v>
      </c>
      <c r="Y67" s="12">
        <v>0</v>
      </c>
      <c r="Z67" s="12">
        <v>0</v>
      </c>
      <c r="AA67" s="12">
        <v>0</v>
      </c>
      <c r="AB67" s="12">
        <v>1</v>
      </c>
      <c r="AC67" s="12">
        <v>32</v>
      </c>
      <c r="AD67" s="12">
        <v>7</v>
      </c>
      <c r="AE67" s="12">
        <v>39</v>
      </c>
      <c r="AF67" s="12">
        <v>604</v>
      </c>
      <c r="AG67" s="12">
        <v>65</v>
      </c>
      <c r="AH67" s="12">
        <v>669</v>
      </c>
      <c r="AI67" s="12">
        <v>9</v>
      </c>
      <c r="AJ67" s="12">
        <v>2</v>
      </c>
      <c r="AK67" s="12">
        <v>11</v>
      </c>
      <c r="AL67" s="12">
        <v>4</v>
      </c>
      <c r="AM67" s="12">
        <f t="shared" si="2"/>
        <v>1721</v>
      </c>
      <c r="AN67" s="12"/>
      <c r="AO67" s="12">
        <v>209</v>
      </c>
      <c r="AP67" s="12">
        <v>38</v>
      </c>
      <c r="AQ67" s="12">
        <v>0</v>
      </c>
      <c r="AR67" s="12">
        <v>10</v>
      </c>
      <c r="AS67" s="12">
        <v>10</v>
      </c>
      <c r="AT67" s="12">
        <v>0</v>
      </c>
      <c r="AU67" s="12">
        <v>75</v>
      </c>
      <c r="AV67" s="12">
        <v>14</v>
      </c>
      <c r="AW67" s="12">
        <v>89</v>
      </c>
      <c r="AX67" s="12">
        <v>602</v>
      </c>
      <c r="AY67" s="12">
        <v>473</v>
      </c>
      <c r="AZ67" s="12">
        <v>1075</v>
      </c>
      <c r="BA67" s="12">
        <v>7</v>
      </c>
      <c r="BB67" s="12">
        <v>10</v>
      </c>
      <c r="BC67" s="12">
        <v>17</v>
      </c>
      <c r="BD67" s="12">
        <v>21</v>
      </c>
      <c r="BE67" s="12">
        <f t="shared" si="3"/>
        <v>1459</v>
      </c>
      <c r="BF67" s="12"/>
    </row>
    <row r="68" spans="1:58" x14ac:dyDescent="0.35">
      <c r="A68" s="17">
        <v>2026</v>
      </c>
      <c r="B68" s="17">
        <v>1</v>
      </c>
      <c r="C68" s="18" t="str">
        <f t="shared" si="0"/>
        <v>202601</v>
      </c>
      <c r="E68" s="14">
        <v>1076</v>
      </c>
      <c r="F68" s="14">
        <v>248</v>
      </c>
      <c r="G68" s="14">
        <v>1</v>
      </c>
      <c r="H68" s="14">
        <v>8</v>
      </c>
      <c r="I68" s="14">
        <v>9</v>
      </c>
      <c r="J68" s="14">
        <v>1</v>
      </c>
      <c r="K68" s="14">
        <v>114</v>
      </c>
      <c r="L68" s="14">
        <v>20</v>
      </c>
      <c r="M68" s="14">
        <v>134</v>
      </c>
      <c r="N68" s="14">
        <v>1236</v>
      </c>
      <c r="O68" s="14">
        <v>557</v>
      </c>
      <c r="P68" s="14">
        <v>1793</v>
      </c>
      <c r="Q68" s="14">
        <v>19</v>
      </c>
      <c r="R68" s="14">
        <v>14</v>
      </c>
      <c r="S68" s="14">
        <v>33</v>
      </c>
      <c r="T68" s="14">
        <v>23</v>
      </c>
      <c r="U68" s="14">
        <f t="shared" si="1"/>
        <v>3317</v>
      </c>
      <c r="W68" s="14">
        <v>848</v>
      </c>
      <c r="X68" s="14">
        <v>207</v>
      </c>
      <c r="Y68" s="14">
        <v>0</v>
      </c>
      <c r="Z68" s="14">
        <v>0</v>
      </c>
      <c r="AA68" s="14">
        <v>0</v>
      </c>
      <c r="AB68" s="14">
        <v>1</v>
      </c>
      <c r="AC68" s="14">
        <v>34</v>
      </c>
      <c r="AD68" s="14">
        <v>5</v>
      </c>
      <c r="AE68" s="14">
        <v>39</v>
      </c>
      <c r="AF68" s="14">
        <v>594</v>
      </c>
      <c r="AG68" s="14">
        <v>43</v>
      </c>
      <c r="AH68" s="14">
        <v>637</v>
      </c>
      <c r="AI68" s="14">
        <v>11</v>
      </c>
      <c r="AJ68" s="14">
        <v>4</v>
      </c>
      <c r="AK68" s="14">
        <v>15</v>
      </c>
      <c r="AL68" s="14">
        <v>3</v>
      </c>
      <c r="AM68" s="14">
        <f t="shared" si="2"/>
        <v>1750</v>
      </c>
      <c r="AN68" s="14"/>
      <c r="AO68" s="14">
        <v>228</v>
      </c>
      <c r="AP68" s="14">
        <v>41</v>
      </c>
      <c r="AQ68" s="14">
        <v>1</v>
      </c>
      <c r="AR68" s="14">
        <v>8</v>
      </c>
      <c r="AS68" s="14">
        <v>9</v>
      </c>
      <c r="AT68" s="14">
        <v>0</v>
      </c>
      <c r="AU68" s="14">
        <v>80</v>
      </c>
      <c r="AV68" s="14">
        <v>15</v>
      </c>
      <c r="AW68" s="14">
        <v>95</v>
      </c>
      <c r="AX68" s="14">
        <v>642</v>
      </c>
      <c r="AY68" s="14">
        <v>514</v>
      </c>
      <c r="AZ68" s="14">
        <v>1156</v>
      </c>
      <c r="BA68" s="14">
        <v>8</v>
      </c>
      <c r="BB68" s="14">
        <v>10</v>
      </c>
      <c r="BC68" s="14">
        <v>18</v>
      </c>
      <c r="BD68" s="14">
        <v>20</v>
      </c>
      <c r="BE68" s="14">
        <f t="shared" si="3"/>
        <v>1567</v>
      </c>
      <c r="BF68" s="14"/>
    </row>
    <row r="69" spans="1:58" x14ac:dyDescent="0.35">
      <c r="A69" s="17">
        <v>2026</v>
      </c>
      <c r="B69" s="17">
        <v>2</v>
      </c>
      <c r="C69" s="18" t="str">
        <f t="shared" si="0"/>
        <v>202602</v>
      </c>
      <c r="E69" s="14">
        <v>1037</v>
      </c>
      <c r="F69" s="14">
        <v>263</v>
      </c>
      <c r="G69" s="14">
        <v>0</v>
      </c>
      <c r="H69" s="14">
        <v>10</v>
      </c>
      <c r="I69" s="14">
        <v>10</v>
      </c>
      <c r="J69" s="14">
        <v>1</v>
      </c>
      <c r="K69" s="14">
        <v>110</v>
      </c>
      <c r="L69" s="14">
        <v>19</v>
      </c>
      <c r="M69" s="14">
        <v>129</v>
      </c>
      <c r="N69" s="14">
        <v>1226</v>
      </c>
      <c r="O69" s="14">
        <v>552</v>
      </c>
      <c r="P69" s="14">
        <v>1778</v>
      </c>
      <c r="Q69" s="14">
        <v>25</v>
      </c>
      <c r="R69" s="14">
        <v>14</v>
      </c>
      <c r="S69" s="14">
        <v>39</v>
      </c>
      <c r="T69" s="14">
        <v>23</v>
      </c>
      <c r="U69" s="14">
        <f t="shared" si="1"/>
        <v>3280</v>
      </c>
      <c r="W69" s="14">
        <v>815</v>
      </c>
      <c r="X69" s="14">
        <v>223</v>
      </c>
      <c r="Y69" s="14">
        <v>0</v>
      </c>
      <c r="Z69" s="14">
        <v>0</v>
      </c>
      <c r="AA69" s="14">
        <v>0</v>
      </c>
      <c r="AB69" s="14">
        <v>1</v>
      </c>
      <c r="AC69" s="14">
        <v>32</v>
      </c>
      <c r="AD69" s="14">
        <v>5</v>
      </c>
      <c r="AE69" s="14">
        <v>37</v>
      </c>
      <c r="AF69" s="14">
        <v>599</v>
      </c>
      <c r="AG69" s="14">
        <v>54</v>
      </c>
      <c r="AH69" s="14">
        <v>653</v>
      </c>
      <c r="AI69" s="14">
        <v>17</v>
      </c>
      <c r="AJ69" s="14">
        <v>4</v>
      </c>
      <c r="AK69" s="14">
        <v>21</v>
      </c>
      <c r="AL69" s="14">
        <v>3</v>
      </c>
      <c r="AM69" s="14">
        <f t="shared" si="2"/>
        <v>1753</v>
      </c>
      <c r="AN69" s="14"/>
      <c r="AO69" s="14">
        <v>222</v>
      </c>
      <c r="AP69" s="14">
        <v>40</v>
      </c>
      <c r="AQ69" s="14">
        <v>0</v>
      </c>
      <c r="AR69" s="14">
        <v>10</v>
      </c>
      <c r="AS69" s="14">
        <v>10</v>
      </c>
      <c r="AT69" s="14">
        <v>0</v>
      </c>
      <c r="AU69" s="14">
        <v>78</v>
      </c>
      <c r="AV69" s="14">
        <v>14</v>
      </c>
      <c r="AW69" s="14">
        <v>92</v>
      </c>
      <c r="AX69" s="14">
        <v>627</v>
      </c>
      <c r="AY69" s="14">
        <v>498</v>
      </c>
      <c r="AZ69" s="14">
        <v>1125</v>
      </c>
      <c r="BA69" s="14">
        <v>8</v>
      </c>
      <c r="BB69" s="14">
        <v>10</v>
      </c>
      <c r="BC69" s="14">
        <v>18</v>
      </c>
      <c r="BD69" s="14">
        <v>20</v>
      </c>
      <c r="BE69" s="14">
        <f t="shared" si="3"/>
        <v>1527</v>
      </c>
      <c r="BF69" s="14"/>
    </row>
    <row r="70" spans="1:58" x14ac:dyDescent="0.35">
      <c r="A70" s="17">
        <v>2026</v>
      </c>
      <c r="B70" s="17">
        <v>3</v>
      </c>
      <c r="C70" s="18" t="str">
        <f t="shared" si="0"/>
        <v>202603</v>
      </c>
      <c r="E70" s="14">
        <v>933</v>
      </c>
      <c r="F70" s="14">
        <v>235</v>
      </c>
      <c r="G70" s="14">
        <v>0</v>
      </c>
      <c r="H70" s="14">
        <v>10</v>
      </c>
      <c r="I70" s="14">
        <v>10</v>
      </c>
      <c r="J70" s="14">
        <v>1</v>
      </c>
      <c r="K70" s="14">
        <v>100</v>
      </c>
      <c r="L70" s="14">
        <v>20</v>
      </c>
      <c r="M70" s="14">
        <v>120</v>
      </c>
      <c r="N70" s="14">
        <v>1168</v>
      </c>
      <c r="O70" s="14">
        <v>516</v>
      </c>
      <c r="P70" s="14">
        <v>1684</v>
      </c>
      <c r="Q70" s="14">
        <v>19</v>
      </c>
      <c r="R70" s="14">
        <v>11</v>
      </c>
      <c r="S70" s="14">
        <v>30</v>
      </c>
      <c r="T70" s="14">
        <v>25</v>
      </c>
      <c r="U70" s="14">
        <f t="shared" si="1"/>
        <v>3038</v>
      </c>
      <c r="W70" s="14">
        <v>724</v>
      </c>
      <c r="X70" s="14">
        <v>197</v>
      </c>
      <c r="Y70" s="14">
        <v>0</v>
      </c>
      <c r="Z70" s="14">
        <v>0</v>
      </c>
      <c r="AA70" s="14">
        <v>0</v>
      </c>
      <c r="AB70" s="14">
        <v>1</v>
      </c>
      <c r="AC70" s="14">
        <v>26</v>
      </c>
      <c r="AD70" s="14">
        <v>7</v>
      </c>
      <c r="AE70" s="14">
        <v>33</v>
      </c>
      <c r="AF70" s="14">
        <v>576</v>
      </c>
      <c r="AG70" s="14">
        <v>55</v>
      </c>
      <c r="AH70" s="14">
        <v>631</v>
      </c>
      <c r="AI70" s="14">
        <v>12</v>
      </c>
      <c r="AJ70" s="14">
        <v>2</v>
      </c>
      <c r="AK70" s="14">
        <v>14</v>
      </c>
      <c r="AL70" s="14">
        <v>2</v>
      </c>
      <c r="AM70" s="14">
        <f t="shared" si="2"/>
        <v>1602</v>
      </c>
      <c r="AN70" s="14"/>
      <c r="AO70" s="14">
        <v>209</v>
      </c>
      <c r="AP70" s="14">
        <v>38</v>
      </c>
      <c r="AQ70" s="14">
        <v>0</v>
      </c>
      <c r="AR70" s="14">
        <v>10</v>
      </c>
      <c r="AS70" s="14">
        <v>10</v>
      </c>
      <c r="AT70" s="14">
        <v>0</v>
      </c>
      <c r="AU70" s="14">
        <v>74</v>
      </c>
      <c r="AV70" s="14">
        <v>13</v>
      </c>
      <c r="AW70" s="14">
        <v>87</v>
      </c>
      <c r="AX70" s="14">
        <v>592</v>
      </c>
      <c r="AY70" s="14">
        <v>461</v>
      </c>
      <c r="AZ70" s="14">
        <v>1053</v>
      </c>
      <c r="BA70" s="14">
        <v>7</v>
      </c>
      <c r="BB70" s="14">
        <v>9</v>
      </c>
      <c r="BC70" s="14">
        <v>16</v>
      </c>
      <c r="BD70" s="14">
        <v>23</v>
      </c>
      <c r="BE70" s="14">
        <f t="shared" si="3"/>
        <v>1436</v>
      </c>
      <c r="BF70" s="14"/>
    </row>
    <row r="71" spans="1:58" x14ac:dyDescent="0.35">
      <c r="A71" s="17">
        <v>2026</v>
      </c>
      <c r="B71" s="17">
        <v>4</v>
      </c>
      <c r="C71" s="18" t="str">
        <f t="shared" si="0"/>
        <v>202604</v>
      </c>
      <c r="E71" s="14">
        <v>825</v>
      </c>
      <c r="F71" s="14">
        <v>210</v>
      </c>
      <c r="G71" s="14">
        <v>0</v>
      </c>
      <c r="H71" s="14">
        <v>9</v>
      </c>
      <c r="I71" s="14">
        <v>9</v>
      </c>
      <c r="J71" s="14">
        <v>1</v>
      </c>
      <c r="K71" s="14">
        <v>93</v>
      </c>
      <c r="L71" s="14">
        <v>19</v>
      </c>
      <c r="M71" s="14">
        <v>112</v>
      </c>
      <c r="N71" s="14">
        <v>1125</v>
      </c>
      <c r="O71" s="14">
        <v>472</v>
      </c>
      <c r="P71" s="14">
        <v>1597</v>
      </c>
      <c r="Q71" s="14">
        <v>14</v>
      </c>
      <c r="R71" s="14">
        <v>10</v>
      </c>
      <c r="S71" s="14">
        <v>24</v>
      </c>
      <c r="T71" s="14">
        <v>25</v>
      </c>
      <c r="U71" s="14">
        <f t="shared" si="1"/>
        <v>2803</v>
      </c>
      <c r="W71" s="14">
        <v>635</v>
      </c>
      <c r="X71" s="14">
        <v>175</v>
      </c>
      <c r="Y71" s="14">
        <v>0</v>
      </c>
      <c r="Z71" s="14">
        <v>0</v>
      </c>
      <c r="AA71" s="14">
        <v>0</v>
      </c>
      <c r="AB71" s="14">
        <v>1</v>
      </c>
      <c r="AC71" s="14">
        <v>24</v>
      </c>
      <c r="AD71" s="14">
        <v>6</v>
      </c>
      <c r="AE71" s="14">
        <v>30</v>
      </c>
      <c r="AF71" s="14">
        <v>578</v>
      </c>
      <c r="AG71" s="14">
        <v>49</v>
      </c>
      <c r="AH71" s="14">
        <v>627</v>
      </c>
      <c r="AI71" s="14">
        <v>7</v>
      </c>
      <c r="AJ71" s="14">
        <v>1</v>
      </c>
      <c r="AK71" s="14">
        <v>8</v>
      </c>
      <c r="AL71" s="14">
        <v>3</v>
      </c>
      <c r="AM71" s="14">
        <f t="shared" si="2"/>
        <v>1479</v>
      </c>
      <c r="AN71" s="14"/>
      <c r="AO71" s="14">
        <v>190</v>
      </c>
      <c r="AP71" s="14">
        <v>35</v>
      </c>
      <c r="AQ71" s="14">
        <v>0</v>
      </c>
      <c r="AR71" s="14">
        <v>9</v>
      </c>
      <c r="AS71" s="14">
        <v>9</v>
      </c>
      <c r="AT71" s="14">
        <v>0</v>
      </c>
      <c r="AU71" s="14">
        <v>69</v>
      </c>
      <c r="AV71" s="14">
        <v>13</v>
      </c>
      <c r="AW71" s="14">
        <v>82</v>
      </c>
      <c r="AX71" s="14">
        <v>547</v>
      </c>
      <c r="AY71" s="14">
        <v>423</v>
      </c>
      <c r="AZ71" s="14">
        <v>970</v>
      </c>
      <c r="BA71" s="14">
        <v>7</v>
      </c>
      <c r="BB71" s="14">
        <v>9</v>
      </c>
      <c r="BC71" s="14">
        <v>16</v>
      </c>
      <c r="BD71" s="14">
        <v>22</v>
      </c>
      <c r="BE71" s="14">
        <f t="shared" si="3"/>
        <v>1324</v>
      </c>
      <c r="BF71" s="14"/>
    </row>
    <row r="72" spans="1:58" x14ac:dyDescent="0.35">
      <c r="A72" s="17">
        <v>2026</v>
      </c>
      <c r="B72" s="17">
        <v>5</v>
      </c>
      <c r="C72" s="18" t="str">
        <f t="shared" ref="C72:C91" si="4">CONCATENATE(A72,IF(B72&lt;10,0,""),B72)</f>
        <v>202605</v>
      </c>
      <c r="E72" s="14">
        <v>832</v>
      </c>
      <c r="F72" s="14">
        <v>195</v>
      </c>
      <c r="G72" s="14">
        <v>0</v>
      </c>
      <c r="H72" s="14">
        <v>8</v>
      </c>
      <c r="I72" s="14">
        <v>8</v>
      </c>
      <c r="J72" s="14">
        <v>1</v>
      </c>
      <c r="K72" s="14">
        <v>99</v>
      </c>
      <c r="L72" s="14">
        <v>16</v>
      </c>
      <c r="M72" s="14">
        <v>115</v>
      </c>
      <c r="N72" s="14">
        <v>1137</v>
      </c>
      <c r="O72" s="14">
        <v>452</v>
      </c>
      <c r="P72" s="14">
        <v>1589</v>
      </c>
      <c r="Q72" s="14">
        <v>7</v>
      </c>
      <c r="R72" s="14">
        <v>10</v>
      </c>
      <c r="S72" s="14">
        <v>17</v>
      </c>
      <c r="T72" s="14">
        <v>30</v>
      </c>
      <c r="U72" s="14">
        <f t="shared" si="1"/>
        <v>2787</v>
      </c>
      <c r="W72" s="14">
        <v>650</v>
      </c>
      <c r="X72" s="14">
        <v>162</v>
      </c>
      <c r="Y72" s="14">
        <v>0</v>
      </c>
      <c r="Z72" s="14">
        <v>0</v>
      </c>
      <c r="AA72" s="14">
        <v>0</v>
      </c>
      <c r="AB72" s="14">
        <v>1</v>
      </c>
      <c r="AC72" s="14">
        <v>34</v>
      </c>
      <c r="AD72" s="14">
        <v>4</v>
      </c>
      <c r="AE72" s="14">
        <v>38</v>
      </c>
      <c r="AF72" s="14">
        <v>616</v>
      </c>
      <c r="AG72" s="14">
        <v>56</v>
      </c>
      <c r="AH72" s="14">
        <v>672</v>
      </c>
      <c r="AI72" s="14">
        <v>1</v>
      </c>
      <c r="AJ72" s="14">
        <v>1</v>
      </c>
      <c r="AK72" s="14">
        <v>2</v>
      </c>
      <c r="AL72" s="14">
        <v>3</v>
      </c>
      <c r="AM72" s="14">
        <f t="shared" si="2"/>
        <v>1528</v>
      </c>
      <c r="AN72" s="14"/>
      <c r="AO72" s="14">
        <v>182</v>
      </c>
      <c r="AP72" s="14">
        <v>33</v>
      </c>
      <c r="AQ72" s="14">
        <v>0</v>
      </c>
      <c r="AR72" s="14">
        <v>8</v>
      </c>
      <c r="AS72" s="14">
        <v>8</v>
      </c>
      <c r="AT72" s="14">
        <v>0</v>
      </c>
      <c r="AU72" s="14">
        <v>65</v>
      </c>
      <c r="AV72" s="14">
        <v>12</v>
      </c>
      <c r="AW72" s="14">
        <v>77</v>
      </c>
      <c r="AX72" s="14">
        <v>521</v>
      </c>
      <c r="AY72" s="14">
        <v>396</v>
      </c>
      <c r="AZ72" s="14">
        <v>917</v>
      </c>
      <c r="BA72" s="14">
        <v>6</v>
      </c>
      <c r="BB72" s="14">
        <v>9</v>
      </c>
      <c r="BC72" s="14">
        <v>15</v>
      </c>
      <c r="BD72" s="14">
        <v>27</v>
      </c>
      <c r="BE72" s="14">
        <f t="shared" si="3"/>
        <v>1259</v>
      </c>
      <c r="BF72" s="14"/>
    </row>
    <row r="73" spans="1:58" x14ac:dyDescent="0.35">
      <c r="A73" s="17">
        <v>2026</v>
      </c>
      <c r="B73" s="17">
        <v>6</v>
      </c>
      <c r="C73" s="18" t="str">
        <f t="shared" si="4"/>
        <v>202606</v>
      </c>
      <c r="E73" s="14">
        <v>1043</v>
      </c>
      <c r="F73" s="14">
        <v>207</v>
      </c>
      <c r="G73" s="14">
        <v>0</v>
      </c>
      <c r="H73" s="14">
        <v>8</v>
      </c>
      <c r="I73" s="14">
        <v>8</v>
      </c>
      <c r="J73" s="14">
        <v>1</v>
      </c>
      <c r="K73" s="14">
        <v>117</v>
      </c>
      <c r="L73" s="14">
        <v>24</v>
      </c>
      <c r="M73" s="14">
        <v>141</v>
      </c>
      <c r="N73" s="14">
        <v>1252</v>
      </c>
      <c r="O73" s="14">
        <v>544</v>
      </c>
      <c r="P73" s="14">
        <v>1796</v>
      </c>
      <c r="Q73" s="14">
        <v>8</v>
      </c>
      <c r="R73" s="14">
        <v>11</v>
      </c>
      <c r="S73" s="14">
        <v>19</v>
      </c>
      <c r="T73" s="14">
        <v>31</v>
      </c>
      <c r="U73" s="14">
        <f t="shared" ref="U73:U91" si="5">E73+F73+G73+H73+J73+K73+L73+N73+O73+Q73+R73+T73</f>
        <v>3246</v>
      </c>
      <c r="W73" s="14">
        <v>825</v>
      </c>
      <c r="X73" s="14">
        <v>168</v>
      </c>
      <c r="Y73" s="14">
        <v>0</v>
      </c>
      <c r="Z73" s="14">
        <v>0</v>
      </c>
      <c r="AA73" s="14">
        <v>0</v>
      </c>
      <c r="AB73" s="14">
        <v>1</v>
      </c>
      <c r="AC73" s="14">
        <v>40</v>
      </c>
      <c r="AD73" s="14">
        <v>10</v>
      </c>
      <c r="AE73" s="14">
        <v>50</v>
      </c>
      <c r="AF73" s="14">
        <v>638</v>
      </c>
      <c r="AG73" s="14">
        <v>66</v>
      </c>
      <c r="AH73" s="14">
        <v>704</v>
      </c>
      <c r="AI73" s="14">
        <v>1</v>
      </c>
      <c r="AJ73" s="14">
        <v>1</v>
      </c>
      <c r="AK73" s="14">
        <v>2</v>
      </c>
      <c r="AL73" s="14">
        <v>5</v>
      </c>
      <c r="AM73" s="14">
        <f t="shared" ref="AM73:AM91" si="6">W73+X73+Y73+Z73+AB73+AC73+AD73+AF73+AG73+AI73+AJ73+AL73</f>
        <v>1755</v>
      </c>
      <c r="AN73" s="14"/>
      <c r="AO73" s="14">
        <v>218</v>
      </c>
      <c r="AP73" s="14">
        <v>39</v>
      </c>
      <c r="AQ73" s="14">
        <v>0</v>
      </c>
      <c r="AR73" s="14">
        <v>8</v>
      </c>
      <c r="AS73" s="14">
        <v>8</v>
      </c>
      <c r="AT73" s="14">
        <v>0</v>
      </c>
      <c r="AU73" s="14">
        <v>77</v>
      </c>
      <c r="AV73" s="14">
        <v>14</v>
      </c>
      <c r="AW73" s="14">
        <v>91</v>
      </c>
      <c r="AX73" s="14">
        <v>614</v>
      </c>
      <c r="AY73" s="14">
        <v>478</v>
      </c>
      <c r="AZ73" s="14">
        <v>1092</v>
      </c>
      <c r="BA73" s="14">
        <v>7</v>
      </c>
      <c r="BB73" s="14">
        <v>10</v>
      </c>
      <c r="BC73" s="14">
        <v>17</v>
      </c>
      <c r="BD73" s="14">
        <v>26</v>
      </c>
      <c r="BE73" s="14">
        <f t="shared" ref="BE73:BE91" si="7">AO73+AP73+AQ73+AR73+AT73+AU73+AV73+AX73+AY73+BA73+BB73+BD73</f>
        <v>1491</v>
      </c>
      <c r="BF73" s="14"/>
    </row>
    <row r="74" spans="1:58" x14ac:dyDescent="0.35">
      <c r="A74" s="17">
        <v>2026</v>
      </c>
      <c r="B74" s="17">
        <v>7</v>
      </c>
      <c r="C74" s="18" t="str">
        <f t="shared" si="4"/>
        <v>202607</v>
      </c>
      <c r="E74" s="14">
        <v>1545</v>
      </c>
      <c r="F74" s="14">
        <v>226</v>
      </c>
      <c r="G74" s="14">
        <v>0</v>
      </c>
      <c r="H74" s="14">
        <v>9</v>
      </c>
      <c r="I74" s="14">
        <v>9</v>
      </c>
      <c r="J74" s="14">
        <v>1</v>
      </c>
      <c r="K74" s="14">
        <v>158</v>
      </c>
      <c r="L74" s="14">
        <v>26</v>
      </c>
      <c r="M74" s="14">
        <v>184</v>
      </c>
      <c r="N74" s="14">
        <v>1328</v>
      </c>
      <c r="O74" s="14">
        <v>644</v>
      </c>
      <c r="P74" s="14">
        <v>1972</v>
      </c>
      <c r="Q74" s="14">
        <v>9</v>
      </c>
      <c r="R74" s="14">
        <v>10</v>
      </c>
      <c r="S74" s="14">
        <v>19</v>
      </c>
      <c r="T74" s="14">
        <v>34</v>
      </c>
      <c r="U74" s="14">
        <f>E74+F74+G74+H74+J74+K74+L74+N74+O74+Q74+R74+T74</f>
        <v>3990</v>
      </c>
      <c r="W74" s="14">
        <v>1280</v>
      </c>
      <c r="X74" s="14">
        <v>179</v>
      </c>
      <c r="Y74" s="14">
        <v>0</v>
      </c>
      <c r="Z74" s="14">
        <v>0</v>
      </c>
      <c r="AA74" s="14">
        <v>0</v>
      </c>
      <c r="AB74" s="14">
        <v>1</v>
      </c>
      <c r="AC74" s="14">
        <v>67</v>
      </c>
      <c r="AD74" s="14">
        <v>9</v>
      </c>
      <c r="AE74" s="14">
        <v>76</v>
      </c>
      <c r="AF74" s="14">
        <v>602</v>
      </c>
      <c r="AG74" s="14">
        <v>70</v>
      </c>
      <c r="AH74" s="14">
        <v>672</v>
      </c>
      <c r="AI74" s="14">
        <v>0</v>
      </c>
      <c r="AJ74" s="14">
        <v>0</v>
      </c>
      <c r="AK74" s="14">
        <v>0</v>
      </c>
      <c r="AL74" s="14">
        <v>3</v>
      </c>
      <c r="AM74" s="14">
        <f t="shared" si="6"/>
        <v>2211</v>
      </c>
      <c r="AN74" s="14"/>
      <c r="AO74" s="14">
        <v>265</v>
      </c>
      <c r="AP74" s="14">
        <v>47</v>
      </c>
      <c r="AQ74" s="14">
        <v>0</v>
      </c>
      <c r="AR74" s="14">
        <v>9</v>
      </c>
      <c r="AS74" s="14">
        <v>9</v>
      </c>
      <c r="AT74" s="14">
        <v>0</v>
      </c>
      <c r="AU74" s="14">
        <v>91</v>
      </c>
      <c r="AV74" s="14">
        <v>17</v>
      </c>
      <c r="AW74" s="14">
        <v>108</v>
      </c>
      <c r="AX74" s="14">
        <v>726</v>
      </c>
      <c r="AY74" s="14">
        <v>574</v>
      </c>
      <c r="AZ74" s="14">
        <v>1300</v>
      </c>
      <c r="BA74" s="14">
        <v>9</v>
      </c>
      <c r="BB74" s="14">
        <v>10</v>
      </c>
      <c r="BC74" s="14">
        <v>19</v>
      </c>
      <c r="BD74" s="14">
        <v>31</v>
      </c>
      <c r="BE74" s="14">
        <f t="shared" si="7"/>
        <v>1779</v>
      </c>
      <c r="BF74" s="14"/>
    </row>
    <row r="75" spans="1:58" x14ac:dyDescent="0.35">
      <c r="A75" s="17">
        <v>2026</v>
      </c>
      <c r="B75" s="17">
        <v>8</v>
      </c>
      <c r="C75" s="18" t="str">
        <f t="shared" si="4"/>
        <v>202608</v>
      </c>
      <c r="E75" s="14">
        <v>1605</v>
      </c>
      <c r="F75" s="14">
        <v>237</v>
      </c>
      <c r="G75" s="14">
        <v>0</v>
      </c>
      <c r="H75" s="14">
        <v>9</v>
      </c>
      <c r="I75" s="14">
        <v>9</v>
      </c>
      <c r="J75" s="14">
        <v>0</v>
      </c>
      <c r="K75" s="14">
        <v>171</v>
      </c>
      <c r="L75" s="14">
        <v>30</v>
      </c>
      <c r="M75" s="14">
        <v>201</v>
      </c>
      <c r="N75" s="14">
        <v>1360</v>
      </c>
      <c r="O75" s="14">
        <v>668</v>
      </c>
      <c r="P75" s="14">
        <v>2028</v>
      </c>
      <c r="Q75" s="14">
        <v>10</v>
      </c>
      <c r="R75" s="14">
        <v>11</v>
      </c>
      <c r="S75" s="14">
        <v>21</v>
      </c>
      <c r="T75" s="14">
        <v>34</v>
      </c>
      <c r="U75" s="14">
        <f t="shared" si="5"/>
        <v>4135</v>
      </c>
      <c r="W75" s="14">
        <v>1332</v>
      </c>
      <c r="X75" s="14">
        <v>189</v>
      </c>
      <c r="Y75" s="14">
        <v>0</v>
      </c>
      <c r="Z75" s="14">
        <v>0</v>
      </c>
      <c r="AA75" s="14">
        <v>0</v>
      </c>
      <c r="AB75" s="14">
        <v>0</v>
      </c>
      <c r="AC75" s="14">
        <v>78</v>
      </c>
      <c r="AD75" s="14">
        <v>13</v>
      </c>
      <c r="AE75" s="14">
        <v>91</v>
      </c>
      <c r="AF75" s="14">
        <v>609</v>
      </c>
      <c r="AG75" s="14">
        <v>67</v>
      </c>
      <c r="AH75" s="14">
        <v>676</v>
      </c>
      <c r="AI75" s="14">
        <v>1</v>
      </c>
      <c r="AJ75" s="14">
        <v>0</v>
      </c>
      <c r="AK75" s="14">
        <v>1</v>
      </c>
      <c r="AL75" s="14">
        <v>4</v>
      </c>
      <c r="AM75" s="14">
        <f t="shared" si="6"/>
        <v>2293</v>
      </c>
      <c r="AN75" s="14"/>
      <c r="AO75" s="14">
        <v>273</v>
      </c>
      <c r="AP75" s="14">
        <v>48</v>
      </c>
      <c r="AQ75" s="14">
        <v>0</v>
      </c>
      <c r="AR75" s="14">
        <v>9</v>
      </c>
      <c r="AS75" s="14">
        <v>9</v>
      </c>
      <c r="AT75" s="14">
        <v>0</v>
      </c>
      <c r="AU75" s="14">
        <v>93</v>
      </c>
      <c r="AV75" s="14">
        <v>17</v>
      </c>
      <c r="AW75" s="14">
        <v>110</v>
      </c>
      <c r="AX75" s="14">
        <v>751</v>
      </c>
      <c r="AY75" s="14">
        <v>601</v>
      </c>
      <c r="AZ75" s="14">
        <v>1352</v>
      </c>
      <c r="BA75" s="14">
        <v>9</v>
      </c>
      <c r="BB75" s="14">
        <v>11</v>
      </c>
      <c r="BC75" s="14">
        <v>20</v>
      </c>
      <c r="BD75" s="14">
        <v>30</v>
      </c>
      <c r="BE75" s="14">
        <f t="shared" si="7"/>
        <v>1842</v>
      </c>
      <c r="BF75" s="14"/>
    </row>
    <row r="76" spans="1:58" x14ac:dyDescent="0.35">
      <c r="A76" s="17">
        <v>2026</v>
      </c>
      <c r="B76" s="17">
        <v>9</v>
      </c>
      <c r="C76" s="18" t="str">
        <f t="shared" si="4"/>
        <v>202609</v>
      </c>
      <c r="E76" s="14">
        <v>1426</v>
      </c>
      <c r="F76" s="14">
        <v>225</v>
      </c>
      <c r="G76" s="14">
        <v>0</v>
      </c>
      <c r="H76" s="14">
        <v>9</v>
      </c>
      <c r="I76" s="14">
        <v>9</v>
      </c>
      <c r="J76" s="14">
        <v>1</v>
      </c>
      <c r="K76" s="14">
        <v>158</v>
      </c>
      <c r="L76" s="14">
        <v>28</v>
      </c>
      <c r="M76" s="14">
        <v>186</v>
      </c>
      <c r="N76" s="14">
        <v>1335</v>
      </c>
      <c r="O76" s="14">
        <v>646</v>
      </c>
      <c r="P76" s="14">
        <v>1981</v>
      </c>
      <c r="Q76" s="14">
        <v>8</v>
      </c>
      <c r="R76" s="14">
        <v>10</v>
      </c>
      <c r="S76" s="14">
        <v>18</v>
      </c>
      <c r="T76" s="14">
        <v>29</v>
      </c>
      <c r="U76" s="14">
        <f t="shared" si="5"/>
        <v>3875</v>
      </c>
      <c r="W76" s="14">
        <v>1166</v>
      </c>
      <c r="X76" s="14">
        <v>179</v>
      </c>
      <c r="Y76" s="14">
        <v>0</v>
      </c>
      <c r="Z76" s="14">
        <v>0</v>
      </c>
      <c r="AA76" s="14">
        <v>0</v>
      </c>
      <c r="AB76" s="14">
        <v>1</v>
      </c>
      <c r="AC76" s="14">
        <v>68</v>
      </c>
      <c r="AD76" s="14">
        <v>12</v>
      </c>
      <c r="AE76" s="14">
        <v>80</v>
      </c>
      <c r="AF76" s="14">
        <v>616</v>
      </c>
      <c r="AG76" s="14">
        <v>68</v>
      </c>
      <c r="AH76" s="14">
        <v>684</v>
      </c>
      <c r="AI76" s="14">
        <v>0</v>
      </c>
      <c r="AJ76" s="14">
        <v>0</v>
      </c>
      <c r="AK76" s="14">
        <v>0</v>
      </c>
      <c r="AL76" s="14">
        <v>4</v>
      </c>
      <c r="AM76" s="14">
        <f t="shared" si="6"/>
        <v>2114</v>
      </c>
      <c r="AN76" s="14"/>
      <c r="AO76" s="14">
        <v>260</v>
      </c>
      <c r="AP76" s="14">
        <v>46</v>
      </c>
      <c r="AQ76" s="14">
        <v>0</v>
      </c>
      <c r="AR76" s="14">
        <v>9</v>
      </c>
      <c r="AS76" s="14">
        <v>9</v>
      </c>
      <c r="AT76" s="14">
        <v>0</v>
      </c>
      <c r="AU76" s="14">
        <v>90</v>
      </c>
      <c r="AV76" s="14">
        <v>16</v>
      </c>
      <c r="AW76" s="14">
        <v>106</v>
      </c>
      <c r="AX76" s="14">
        <v>719</v>
      </c>
      <c r="AY76" s="14">
        <v>578</v>
      </c>
      <c r="AZ76" s="14">
        <v>1297</v>
      </c>
      <c r="BA76" s="14">
        <v>8</v>
      </c>
      <c r="BB76" s="14">
        <v>10</v>
      </c>
      <c r="BC76" s="14">
        <v>18</v>
      </c>
      <c r="BD76" s="14">
        <v>25</v>
      </c>
      <c r="BE76" s="14">
        <f t="shared" si="7"/>
        <v>1761</v>
      </c>
      <c r="BF76" s="14"/>
    </row>
    <row r="77" spans="1:58" x14ac:dyDescent="0.35">
      <c r="A77" s="17">
        <v>2026</v>
      </c>
      <c r="B77" s="17">
        <v>10</v>
      </c>
      <c r="C77" s="18" t="str">
        <f t="shared" si="4"/>
        <v>202610</v>
      </c>
      <c r="E77" s="14">
        <v>1027</v>
      </c>
      <c r="F77" s="14">
        <v>197</v>
      </c>
      <c r="G77" s="14">
        <v>0</v>
      </c>
      <c r="H77" s="14">
        <v>9</v>
      </c>
      <c r="I77" s="14">
        <v>9</v>
      </c>
      <c r="J77" s="14">
        <v>1</v>
      </c>
      <c r="K77" s="14">
        <v>122</v>
      </c>
      <c r="L77" s="14">
        <v>20</v>
      </c>
      <c r="M77" s="14">
        <v>142</v>
      </c>
      <c r="N77" s="14">
        <v>1177</v>
      </c>
      <c r="O77" s="14">
        <v>510</v>
      </c>
      <c r="P77" s="14">
        <v>1687</v>
      </c>
      <c r="Q77" s="14">
        <v>7</v>
      </c>
      <c r="R77" s="14">
        <v>8</v>
      </c>
      <c r="S77" s="14">
        <v>15</v>
      </c>
      <c r="T77" s="14">
        <v>30</v>
      </c>
      <c r="U77" s="14">
        <f t="shared" si="5"/>
        <v>3108</v>
      </c>
      <c r="W77" s="14">
        <v>820</v>
      </c>
      <c r="X77" s="14">
        <v>160</v>
      </c>
      <c r="Y77" s="14">
        <v>0</v>
      </c>
      <c r="Z77" s="14">
        <v>0</v>
      </c>
      <c r="AA77" s="14">
        <v>0</v>
      </c>
      <c r="AB77" s="14">
        <v>1</v>
      </c>
      <c r="AC77" s="14">
        <v>49</v>
      </c>
      <c r="AD77" s="14">
        <v>7</v>
      </c>
      <c r="AE77" s="14">
        <v>56</v>
      </c>
      <c r="AF77" s="14">
        <v>599</v>
      </c>
      <c r="AG77" s="14">
        <v>62</v>
      </c>
      <c r="AH77" s="14">
        <v>661</v>
      </c>
      <c r="AI77" s="14">
        <v>0</v>
      </c>
      <c r="AJ77" s="14">
        <v>0</v>
      </c>
      <c r="AK77" s="14">
        <v>0</v>
      </c>
      <c r="AL77" s="14">
        <v>4</v>
      </c>
      <c r="AM77" s="14">
        <f t="shared" si="6"/>
        <v>1702</v>
      </c>
      <c r="AN77" s="14"/>
      <c r="AO77" s="14">
        <v>207</v>
      </c>
      <c r="AP77" s="14">
        <v>37</v>
      </c>
      <c r="AQ77" s="14">
        <v>0</v>
      </c>
      <c r="AR77" s="14">
        <v>9</v>
      </c>
      <c r="AS77" s="14">
        <v>9</v>
      </c>
      <c r="AT77" s="14">
        <v>0</v>
      </c>
      <c r="AU77" s="14">
        <v>73</v>
      </c>
      <c r="AV77" s="14">
        <v>13</v>
      </c>
      <c r="AW77" s="14">
        <v>86</v>
      </c>
      <c r="AX77" s="14">
        <v>578</v>
      </c>
      <c r="AY77" s="14">
        <v>448</v>
      </c>
      <c r="AZ77" s="14">
        <v>1026</v>
      </c>
      <c r="BA77" s="14">
        <v>7</v>
      </c>
      <c r="BB77" s="14">
        <v>8</v>
      </c>
      <c r="BC77" s="14">
        <v>15</v>
      </c>
      <c r="BD77" s="14">
        <v>26</v>
      </c>
      <c r="BE77" s="14">
        <f t="shared" si="7"/>
        <v>1406</v>
      </c>
      <c r="BF77" s="14"/>
    </row>
    <row r="78" spans="1:58" x14ac:dyDescent="0.35">
      <c r="A78" s="17">
        <v>2026</v>
      </c>
      <c r="B78" s="17">
        <v>11</v>
      </c>
      <c r="C78" s="18" t="str">
        <f t="shared" si="4"/>
        <v>202611</v>
      </c>
      <c r="E78" s="14">
        <v>921</v>
      </c>
      <c r="F78" s="14">
        <v>196</v>
      </c>
      <c r="G78" s="14">
        <v>0</v>
      </c>
      <c r="H78" s="14">
        <v>8</v>
      </c>
      <c r="I78" s="14">
        <v>8</v>
      </c>
      <c r="J78" s="14">
        <v>1</v>
      </c>
      <c r="K78" s="14">
        <v>101</v>
      </c>
      <c r="L78" s="14">
        <v>15</v>
      </c>
      <c r="M78" s="14">
        <v>116</v>
      </c>
      <c r="N78" s="14">
        <v>1118</v>
      </c>
      <c r="O78" s="14">
        <v>488</v>
      </c>
      <c r="P78" s="14">
        <v>1606</v>
      </c>
      <c r="Q78" s="14">
        <v>7</v>
      </c>
      <c r="R78" s="14">
        <v>10</v>
      </c>
      <c r="S78" s="14">
        <v>17</v>
      </c>
      <c r="T78" s="14">
        <v>30</v>
      </c>
      <c r="U78" s="14">
        <f t="shared" si="5"/>
        <v>2895</v>
      </c>
      <c r="W78" s="14">
        <v>728</v>
      </c>
      <c r="X78" s="14">
        <v>161</v>
      </c>
      <c r="Y78" s="14">
        <v>0</v>
      </c>
      <c r="Z78" s="14">
        <v>0</v>
      </c>
      <c r="AA78" s="14">
        <v>0</v>
      </c>
      <c r="AB78" s="14">
        <v>1</v>
      </c>
      <c r="AC78" s="14">
        <v>33</v>
      </c>
      <c r="AD78" s="14">
        <v>3</v>
      </c>
      <c r="AE78" s="14">
        <v>36</v>
      </c>
      <c r="AF78" s="14">
        <v>569</v>
      </c>
      <c r="AG78" s="14">
        <v>61</v>
      </c>
      <c r="AH78" s="14">
        <v>630</v>
      </c>
      <c r="AI78" s="14">
        <v>0</v>
      </c>
      <c r="AJ78" s="14">
        <v>0</v>
      </c>
      <c r="AK78" s="14">
        <v>0</v>
      </c>
      <c r="AL78" s="14">
        <v>4</v>
      </c>
      <c r="AM78" s="14">
        <f t="shared" si="6"/>
        <v>1560</v>
      </c>
      <c r="AN78" s="14"/>
      <c r="AO78" s="14">
        <v>193</v>
      </c>
      <c r="AP78" s="14">
        <v>35</v>
      </c>
      <c r="AQ78" s="14">
        <v>0</v>
      </c>
      <c r="AR78" s="14">
        <v>8</v>
      </c>
      <c r="AS78" s="14">
        <v>8</v>
      </c>
      <c r="AT78" s="14">
        <v>0</v>
      </c>
      <c r="AU78" s="14">
        <v>68</v>
      </c>
      <c r="AV78" s="14">
        <v>12</v>
      </c>
      <c r="AW78" s="14">
        <v>80</v>
      </c>
      <c r="AX78" s="14">
        <v>549</v>
      </c>
      <c r="AY78" s="14">
        <v>427</v>
      </c>
      <c r="AZ78" s="14">
        <v>976</v>
      </c>
      <c r="BA78" s="14">
        <v>7</v>
      </c>
      <c r="BB78" s="14">
        <v>10</v>
      </c>
      <c r="BC78" s="14">
        <v>17</v>
      </c>
      <c r="BD78" s="14">
        <v>26</v>
      </c>
      <c r="BE78" s="14">
        <f t="shared" si="7"/>
        <v>1335</v>
      </c>
      <c r="BF78" s="14"/>
    </row>
    <row r="79" spans="1:58" x14ac:dyDescent="0.35">
      <c r="A79" s="17">
        <v>2026</v>
      </c>
      <c r="B79" s="17">
        <v>12</v>
      </c>
      <c r="C79" s="18" t="str">
        <f t="shared" si="4"/>
        <v>202612</v>
      </c>
      <c r="E79" s="14">
        <v>1040</v>
      </c>
      <c r="F79" s="14">
        <v>219</v>
      </c>
      <c r="G79" s="14">
        <v>0</v>
      </c>
      <c r="H79" s="14">
        <v>10</v>
      </c>
      <c r="I79" s="14">
        <v>10</v>
      </c>
      <c r="J79" s="14">
        <v>1</v>
      </c>
      <c r="K79" s="14">
        <v>106</v>
      </c>
      <c r="L79" s="14">
        <v>21</v>
      </c>
      <c r="M79" s="14">
        <v>127</v>
      </c>
      <c r="N79" s="14">
        <v>1166</v>
      </c>
      <c r="O79" s="14">
        <v>533</v>
      </c>
      <c r="P79" s="14">
        <v>1699</v>
      </c>
      <c r="Q79" s="14">
        <v>15</v>
      </c>
      <c r="R79" s="14">
        <v>12</v>
      </c>
      <c r="S79" s="14">
        <v>27</v>
      </c>
      <c r="T79" s="14">
        <v>25</v>
      </c>
      <c r="U79" s="14">
        <f t="shared" si="5"/>
        <v>3148</v>
      </c>
      <c r="W79" s="14">
        <v>827</v>
      </c>
      <c r="X79" s="14">
        <v>181</v>
      </c>
      <c r="Y79" s="14">
        <v>0</v>
      </c>
      <c r="Z79" s="14">
        <v>0</v>
      </c>
      <c r="AA79" s="14">
        <v>0</v>
      </c>
      <c r="AB79" s="14">
        <v>1</v>
      </c>
      <c r="AC79" s="14">
        <v>31</v>
      </c>
      <c r="AD79" s="14">
        <v>7</v>
      </c>
      <c r="AE79" s="14">
        <v>38</v>
      </c>
      <c r="AF79" s="14">
        <v>563</v>
      </c>
      <c r="AG79" s="14">
        <v>60</v>
      </c>
      <c r="AH79" s="14">
        <v>623</v>
      </c>
      <c r="AI79" s="14">
        <v>8</v>
      </c>
      <c r="AJ79" s="14">
        <v>2</v>
      </c>
      <c r="AK79" s="14">
        <v>10</v>
      </c>
      <c r="AL79" s="14">
        <v>4</v>
      </c>
      <c r="AM79" s="14">
        <f t="shared" si="6"/>
        <v>1684</v>
      </c>
      <c r="AN79" s="14"/>
      <c r="AO79" s="14">
        <v>213</v>
      </c>
      <c r="AP79" s="14">
        <v>38</v>
      </c>
      <c r="AQ79" s="14">
        <v>0</v>
      </c>
      <c r="AR79" s="14">
        <v>10</v>
      </c>
      <c r="AS79" s="14">
        <v>10</v>
      </c>
      <c r="AT79" s="14">
        <v>0</v>
      </c>
      <c r="AU79" s="14">
        <v>75</v>
      </c>
      <c r="AV79" s="14">
        <v>14</v>
      </c>
      <c r="AW79" s="14">
        <v>89</v>
      </c>
      <c r="AX79" s="14">
        <v>603</v>
      </c>
      <c r="AY79" s="14">
        <v>473</v>
      </c>
      <c r="AZ79" s="14">
        <v>1076</v>
      </c>
      <c r="BA79" s="14">
        <v>7</v>
      </c>
      <c r="BB79" s="14">
        <v>10</v>
      </c>
      <c r="BC79" s="14">
        <v>17</v>
      </c>
      <c r="BD79" s="14">
        <v>21</v>
      </c>
      <c r="BE79" s="14">
        <f t="shared" si="7"/>
        <v>1464</v>
      </c>
      <c r="BF79" s="14"/>
    </row>
    <row r="80" spans="1:58" x14ac:dyDescent="0.35">
      <c r="A80" s="9">
        <v>2027</v>
      </c>
      <c r="B80" s="9">
        <v>1</v>
      </c>
      <c r="C80" s="10" t="str">
        <f t="shared" si="4"/>
        <v>202701</v>
      </c>
      <c r="D80" s="11"/>
      <c r="E80" s="12">
        <v>1091</v>
      </c>
      <c r="F80" s="12">
        <v>251</v>
      </c>
      <c r="G80" s="12">
        <v>1</v>
      </c>
      <c r="H80" s="12">
        <v>8</v>
      </c>
      <c r="I80" s="12">
        <v>9</v>
      </c>
      <c r="J80" s="12">
        <v>1</v>
      </c>
      <c r="K80" s="12">
        <v>114</v>
      </c>
      <c r="L80" s="12">
        <v>20</v>
      </c>
      <c r="M80" s="12">
        <v>134</v>
      </c>
      <c r="N80" s="12">
        <v>1232</v>
      </c>
      <c r="O80" s="12">
        <v>564</v>
      </c>
      <c r="P80" s="12">
        <v>1796</v>
      </c>
      <c r="Q80" s="12">
        <v>19</v>
      </c>
      <c r="R80" s="12">
        <v>15</v>
      </c>
      <c r="S80" s="12">
        <v>34</v>
      </c>
      <c r="T80" s="12">
        <v>23</v>
      </c>
      <c r="U80" s="12">
        <f t="shared" si="5"/>
        <v>3339</v>
      </c>
      <c r="V80" s="11"/>
      <c r="W80" s="12">
        <v>856</v>
      </c>
      <c r="X80" s="12">
        <v>210</v>
      </c>
      <c r="Y80" s="12">
        <v>0</v>
      </c>
      <c r="Z80" s="12">
        <v>0</v>
      </c>
      <c r="AA80" s="12">
        <v>0</v>
      </c>
      <c r="AB80" s="12">
        <v>1</v>
      </c>
      <c r="AC80" s="12">
        <v>34</v>
      </c>
      <c r="AD80" s="12">
        <v>5</v>
      </c>
      <c r="AE80" s="12">
        <v>39</v>
      </c>
      <c r="AF80" s="12">
        <v>585</v>
      </c>
      <c r="AG80" s="12">
        <v>43</v>
      </c>
      <c r="AH80" s="12">
        <v>628</v>
      </c>
      <c r="AI80" s="12">
        <v>11</v>
      </c>
      <c r="AJ80" s="12">
        <v>4</v>
      </c>
      <c r="AK80" s="12">
        <v>15</v>
      </c>
      <c r="AL80" s="12">
        <v>3</v>
      </c>
      <c r="AM80" s="12">
        <f t="shared" si="6"/>
        <v>1752</v>
      </c>
      <c r="AN80" s="12"/>
      <c r="AO80" s="12">
        <v>235</v>
      </c>
      <c r="AP80" s="12">
        <v>41</v>
      </c>
      <c r="AQ80" s="12">
        <v>1</v>
      </c>
      <c r="AR80" s="12">
        <v>8</v>
      </c>
      <c r="AS80" s="12">
        <v>9</v>
      </c>
      <c r="AT80" s="12">
        <v>0</v>
      </c>
      <c r="AU80" s="12">
        <v>80</v>
      </c>
      <c r="AV80" s="12">
        <v>15</v>
      </c>
      <c r="AW80" s="12">
        <v>95</v>
      </c>
      <c r="AX80" s="12">
        <v>647</v>
      </c>
      <c r="AY80" s="12">
        <v>521</v>
      </c>
      <c r="AZ80" s="12">
        <v>1168</v>
      </c>
      <c r="BA80" s="12">
        <v>8</v>
      </c>
      <c r="BB80" s="12">
        <v>11</v>
      </c>
      <c r="BC80" s="12">
        <v>19</v>
      </c>
      <c r="BD80" s="12">
        <v>20</v>
      </c>
      <c r="BE80" s="12">
        <f t="shared" si="7"/>
        <v>1587</v>
      </c>
      <c r="BF80" s="12"/>
    </row>
    <row r="81" spans="1:58" x14ac:dyDescent="0.35">
      <c r="A81" s="9">
        <v>2027</v>
      </c>
      <c r="B81" s="9">
        <v>2</v>
      </c>
      <c r="C81" s="10" t="str">
        <f t="shared" si="4"/>
        <v>202702</v>
      </c>
      <c r="D81" s="11"/>
      <c r="E81" s="12">
        <v>1041</v>
      </c>
      <c r="F81" s="12">
        <v>265</v>
      </c>
      <c r="G81" s="12">
        <v>0</v>
      </c>
      <c r="H81" s="12">
        <v>10</v>
      </c>
      <c r="I81" s="12">
        <v>10</v>
      </c>
      <c r="J81" s="12">
        <v>1</v>
      </c>
      <c r="K81" s="12">
        <v>108</v>
      </c>
      <c r="L81" s="12">
        <v>19</v>
      </c>
      <c r="M81" s="12">
        <v>127</v>
      </c>
      <c r="N81" s="12">
        <v>1202</v>
      </c>
      <c r="O81" s="12">
        <v>557</v>
      </c>
      <c r="P81" s="12">
        <v>1759</v>
      </c>
      <c r="Q81" s="12">
        <v>24</v>
      </c>
      <c r="R81" s="12">
        <v>13</v>
      </c>
      <c r="S81" s="12">
        <v>37</v>
      </c>
      <c r="T81" s="12">
        <v>23</v>
      </c>
      <c r="U81" s="12">
        <f t="shared" si="5"/>
        <v>3263</v>
      </c>
      <c r="V81" s="11"/>
      <c r="W81" s="12">
        <v>813</v>
      </c>
      <c r="X81" s="12">
        <v>225</v>
      </c>
      <c r="Y81" s="12">
        <v>0</v>
      </c>
      <c r="Z81" s="12">
        <v>0</v>
      </c>
      <c r="AA81" s="12">
        <v>0</v>
      </c>
      <c r="AB81" s="12">
        <v>1</v>
      </c>
      <c r="AC81" s="12">
        <v>30</v>
      </c>
      <c r="AD81" s="12">
        <v>5</v>
      </c>
      <c r="AE81" s="12">
        <v>35</v>
      </c>
      <c r="AF81" s="12">
        <v>573</v>
      </c>
      <c r="AG81" s="12">
        <v>53</v>
      </c>
      <c r="AH81" s="12">
        <v>626</v>
      </c>
      <c r="AI81" s="12">
        <v>16</v>
      </c>
      <c r="AJ81" s="12">
        <v>3</v>
      </c>
      <c r="AK81" s="12">
        <v>19</v>
      </c>
      <c r="AL81" s="12">
        <v>3</v>
      </c>
      <c r="AM81" s="12">
        <f t="shared" si="6"/>
        <v>1722</v>
      </c>
      <c r="AN81" s="12"/>
      <c r="AO81" s="12">
        <v>228</v>
      </c>
      <c r="AP81" s="12">
        <v>40</v>
      </c>
      <c r="AQ81" s="12">
        <v>0</v>
      </c>
      <c r="AR81" s="12">
        <v>10</v>
      </c>
      <c r="AS81" s="12">
        <v>10</v>
      </c>
      <c r="AT81" s="12">
        <v>0</v>
      </c>
      <c r="AU81" s="12">
        <v>78</v>
      </c>
      <c r="AV81" s="12">
        <v>14</v>
      </c>
      <c r="AW81" s="12">
        <v>92</v>
      </c>
      <c r="AX81" s="12">
        <v>629</v>
      </c>
      <c r="AY81" s="12">
        <v>504</v>
      </c>
      <c r="AZ81" s="12">
        <v>1133</v>
      </c>
      <c r="BA81" s="12">
        <v>8</v>
      </c>
      <c r="BB81" s="12">
        <v>10</v>
      </c>
      <c r="BC81" s="12">
        <v>18</v>
      </c>
      <c r="BD81" s="12">
        <v>20</v>
      </c>
      <c r="BE81" s="12">
        <f t="shared" si="7"/>
        <v>1541</v>
      </c>
      <c r="BF81" s="12"/>
    </row>
    <row r="82" spans="1:58" x14ac:dyDescent="0.35">
      <c r="A82" s="9">
        <v>2027</v>
      </c>
      <c r="B82" s="9">
        <v>3</v>
      </c>
      <c r="C82" s="10" t="str">
        <f t="shared" si="4"/>
        <v>202703</v>
      </c>
      <c r="D82" s="11"/>
      <c r="E82" s="12">
        <v>941</v>
      </c>
      <c r="F82" s="12">
        <v>237</v>
      </c>
      <c r="G82" s="12">
        <v>0</v>
      </c>
      <c r="H82" s="12">
        <v>10</v>
      </c>
      <c r="I82" s="12">
        <v>10</v>
      </c>
      <c r="J82" s="12">
        <v>1</v>
      </c>
      <c r="K82" s="12">
        <v>98</v>
      </c>
      <c r="L82" s="12">
        <v>20</v>
      </c>
      <c r="M82" s="12">
        <v>118</v>
      </c>
      <c r="N82" s="12">
        <v>1149</v>
      </c>
      <c r="O82" s="12">
        <v>521</v>
      </c>
      <c r="P82" s="12">
        <v>1670</v>
      </c>
      <c r="Q82" s="12">
        <v>18</v>
      </c>
      <c r="R82" s="12">
        <v>11</v>
      </c>
      <c r="S82" s="12">
        <v>29</v>
      </c>
      <c r="T82" s="12">
        <v>25</v>
      </c>
      <c r="U82" s="12">
        <f t="shared" si="5"/>
        <v>3031</v>
      </c>
      <c r="V82" s="11"/>
      <c r="W82" s="12">
        <v>727</v>
      </c>
      <c r="X82" s="12">
        <v>199</v>
      </c>
      <c r="Y82" s="12">
        <v>0</v>
      </c>
      <c r="Z82" s="12">
        <v>0</v>
      </c>
      <c r="AA82" s="12">
        <v>0</v>
      </c>
      <c r="AB82" s="12">
        <v>1</v>
      </c>
      <c r="AC82" s="12">
        <v>25</v>
      </c>
      <c r="AD82" s="12">
        <v>7</v>
      </c>
      <c r="AE82" s="12">
        <v>32</v>
      </c>
      <c r="AF82" s="12">
        <v>553</v>
      </c>
      <c r="AG82" s="12">
        <v>53</v>
      </c>
      <c r="AH82" s="12">
        <v>606</v>
      </c>
      <c r="AI82" s="12">
        <v>11</v>
      </c>
      <c r="AJ82" s="12">
        <v>2</v>
      </c>
      <c r="AK82" s="12">
        <v>13</v>
      </c>
      <c r="AL82" s="12">
        <v>2</v>
      </c>
      <c r="AM82" s="12">
        <f t="shared" si="6"/>
        <v>1580</v>
      </c>
      <c r="AN82" s="12"/>
      <c r="AO82" s="12">
        <v>214</v>
      </c>
      <c r="AP82" s="12">
        <v>38</v>
      </c>
      <c r="AQ82" s="12">
        <v>0</v>
      </c>
      <c r="AR82" s="12">
        <v>10</v>
      </c>
      <c r="AS82" s="12">
        <v>10</v>
      </c>
      <c r="AT82" s="12">
        <v>0</v>
      </c>
      <c r="AU82" s="12">
        <v>73</v>
      </c>
      <c r="AV82" s="12">
        <v>13</v>
      </c>
      <c r="AW82" s="12">
        <v>86</v>
      </c>
      <c r="AX82" s="12">
        <v>596</v>
      </c>
      <c r="AY82" s="12">
        <v>468</v>
      </c>
      <c r="AZ82" s="12">
        <v>1064</v>
      </c>
      <c r="BA82" s="12">
        <v>7</v>
      </c>
      <c r="BB82" s="12">
        <v>9</v>
      </c>
      <c r="BC82" s="12">
        <v>16</v>
      </c>
      <c r="BD82" s="12">
        <v>23</v>
      </c>
      <c r="BE82" s="12">
        <f t="shared" si="7"/>
        <v>1451</v>
      </c>
      <c r="BF82" s="12"/>
    </row>
    <row r="83" spans="1:58" x14ac:dyDescent="0.35">
      <c r="A83" s="9">
        <v>2027</v>
      </c>
      <c r="B83" s="9">
        <v>4</v>
      </c>
      <c r="C83" s="10" t="str">
        <f t="shared" si="4"/>
        <v>202704</v>
      </c>
      <c r="D83" s="11"/>
      <c r="E83" s="12">
        <v>804</v>
      </c>
      <c r="F83" s="12">
        <v>208</v>
      </c>
      <c r="G83" s="12">
        <v>0</v>
      </c>
      <c r="H83" s="12">
        <v>9</v>
      </c>
      <c r="I83" s="12">
        <v>9</v>
      </c>
      <c r="J83" s="12">
        <v>1</v>
      </c>
      <c r="K83" s="12">
        <v>89</v>
      </c>
      <c r="L83" s="12">
        <v>18</v>
      </c>
      <c r="M83" s="12">
        <v>107</v>
      </c>
      <c r="N83" s="12">
        <v>1038</v>
      </c>
      <c r="O83" s="12">
        <v>467</v>
      </c>
      <c r="P83" s="12">
        <v>1505</v>
      </c>
      <c r="Q83" s="12">
        <v>14</v>
      </c>
      <c r="R83" s="12">
        <v>10</v>
      </c>
      <c r="S83" s="12">
        <v>24</v>
      </c>
      <c r="T83" s="12">
        <v>25</v>
      </c>
      <c r="U83" s="12">
        <f t="shared" si="5"/>
        <v>2683</v>
      </c>
      <c r="V83" s="11"/>
      <c r="W83" s="12">
        <v>609</v>
      </c>
      <c r="X83" s="12">
        <v>173</v>
      </c>
      <c r="Y83" s="12">
        <v>0</v>
      </c>
      <c r="Z83" s="12">
        <v>0</v>
      </c>
      <c r="AA83" s="12">
        <v>0</v>
      </c>
      <c r="AB83" s="12">
        <v>1</v>
      </c>
      <c r="AC83" s="12">
        <v>21</v>
      </c>
      <c r="AD83" s="12">
        <v>5</v>
      </c>
      <c r="AE83" s="12">
        <v>26</v>
      </c>
      <c r="AF83" s="12">
        <v>490</v>
      </c>
      <c r="AG83" s="12">
        <v>41</v>
      </c>
      <c r="AH83" s="12">
        <v>531</v>
      </c>
      <c r="AI83" s="12">
        <v>7</v>
      </c>
      <c r="AJ83" s="12">
        <v>1</v>
      </c>
      <c r="AK83" s="12">
        <v>8</v>
      </c>
      <c r="AL83" s="12">
        <v>3</v>
      </c>
      <c r="AM83" s="12">
        <f t="shared" si="6"/>
        <v>1351</v>
      </c>
      <c r="AN83" s="12"/>
      <c r="AO83" s="12">
        <v>195</v>
      </c>
      <c r="AP83" s="12">
        <v>35</v>
      </c>
      <c r="AQ83" s="12">
        <v>0</v>
      </c>
      <c r="AR83" s="12">
        <v>9</v>
      </c>
      <c r="AS83" s="12">
        <v>9</v>
      </c>
      <c r="AT83" s="12">
        <v>0</v>
      </c>
      <c r="AU83" s="12">
        <v>68</v>
      </c>
      <c r="AV83" s="12">
        <v>13</v>
      </c>
      <c r="AW83" s="12">
        <v>81</v>
      </c>
      <c r="AX83" s="12">
        <v>548</v>
      </c>
      <c r="AY83" s="12">
        <v>426</v>
      </c>
      <c r="AZ83" s="12">
        <v>974</v>
      </c>
      <c r="BA83" s="12">
        <v>7</v>
      </c>
      <c r="BB83" s="12">
        <v>9</v>
      </c>
      <c r="BC83" s="12">
        <v>16</v>
      </c>
      <c r="BD83" s="12">
        <v>22</v>
      </c>
      <c r="BE83" s="12">
        <f t="shared" si="7"/>
        <v>1332</v>
      </c>
      <c r="BF83" s="12"/>
    </row>
    <row r="84" spans="1:58" x14ac:dyDescent="0.35">
      <c r="A84" s="9">
        <v>2027</v>
      </c>
      <c r="B84" s="9">
        <v>5</v>
      </c>
      <c r="C84" s="10" t="str">
        <f t="shared" si="4"/>
        <v>202705</v>
      </c>
      <c r="D84" s="11"/>
      <c r="E84" s="12">
        <v>803</v>
      </c>
      <c r="F84" s="12">
        <v>190</v>
      </c>
      <c r="G84" s="12">
        <v>0</v>
      </c>
      <c r="H84" s="12">
        <v>8</v>
      </c>
      <c r="I84" s="12">
        <v>8</v>
      </c>
      <c r="J84" s="12">
        <v>1</v>
      </c>
      <c r="K84" s="12">
        <v>93</v>
      </c>
      <c r="L84" s="12">
        <v>16</v>
      </c>
      <c r="M84" s="12">
        <v>109</v>
      </c>
      <c r="N84" s="12">
        <v>1031</v>
      </c>
      <c r="O84" s="12">
        <v>443</v>
      </c>
      <c r="P84" s="12">
        <v>1474</v>
      </c>
      <c r="Q84" s="12">
        <v>7</v>
      </c>
      <c r="R84" s="12">
        <v>10</v>
      </c>
      <c r="S84" s="12">
        <v>17</v>
      </c>
      <c r="T84" s="12">
        <v>30</v>
      </c>
      <c r="U84" s="12">
        <f t="shared" si="5"/>
        <v>2632</v>
      </c>
      <c r="V84" s="11"/>
      <c r="W84" s="12">
        <v>619</v>
      </c>
      <c r="X84" s="12">
        <v>156</v>
      </c>
      <c r="Y84" s="12">
        <v>0</v>
      </c>
      <c r="Z84" s="12">
        <v>0</v>
      </c>
      <c r="AA84" s="12">
        <v>0</v>
      </c>
      <c r="AB84" s="12">
        <v>1</v>
      </c>
      <c r="AC84" s="12">
        <v>28</v>
      </c>
      <c r="AD84" s="12">
        <v>4</v>
      </c>
      <c r="AE84" s="12">
        <v>32</v>
      </c>
      <c r="AF84" s="12">
        <v>511</v>
      </c>
      <c r="AG84" s="12">
        <v>45</v>
      </c>
      <c r="AH84" s="12">
        <v>556</v>
      </c>
      <c r="AI84" s="12">
        <v>1</v>
      </c>
      <c r="AJ84" s="12">
        <v>1</v>
      </c>
      <c r="AK84" s="12">
        <v>2</v>
      </c>
      <c r="AL84" s="12">
        <v>3</v>
      </c>
      <c r="AM84" s="12">
        <f t="shared" si="6"/>
        <v>1369</v>
      </c>
      <c r="AN84" s="12"/>
      <c r="AO84" s="12">
        <v>184</v>
      </c>
      <c r="AP84" s="12">
        <v>34</v>
      </c>
      <c r="AQ84" s="12">
        <v>0</v>
      </c>
      <c r="AR84" s="12">
        <v>8</v>
      </c>
      <c r="AS84" s="12">
        <v>8</v>
      </c>
      <c r="AT84" s="12">
        <v>0</v>
      </c>
      <c r="AU84" s="12">
        <v>65</v>
      </c>
      <c r="AV84" s="12">
        <v>12</v>
      </c>
      <c r="AW84" s="12">
        <v>77</v>
      </c>
      <c r="AX84" s="12">
        <v>520</v>
      </c>
      <c r="AY84" s="12">
        <v>398</v>
      </c>
      <c r="AZ84" s="12">
        <v>918</v>
      </c>
      <c r="BA84" s="12">
        <v>6</v>
      </c>
      <c r="BB84" s="12">
        <v>9</v>
      </c>
      <c r="BC84" s="12">
        <v>15</v>
      </c>
      <c r="BD84" s="12">
        <v>27</v>
      </c>
      <c r="BE84" s="12">
        <f t="shared" si="7"/>
        <v>1263</v>
      </c>
      <c r="BF84" s="12"/>
    </row>
    <row r="85" spans="1:58" x14ac:dyDescent="0.35">
      <c r="A85" s="9">
        <v>2027</v>
      </c>
      <c r="B85" s="9">
        <v>6</v>
      </c>
      <c r="C85" s="10" t="str">
        <f t="shared" si="4"/>
        <v>202706</v>
      </c>
      <c r="D85" s="11"/>
      <c r="E85" s="12">
        <v>1056</v>
      </c>
      <c r="F85" s="12">
        <v>211</v>
      </c>
      <c r="G85" s="12">
        <v>0</v>
      </c>
      <c r="H85" s="12">
        <v>8</v>
      </c>
      <c r="I85" s="12">
        <v>8</v>
      </c>
      <c r="J85" s="12">
        <v>1</v>
      </c>
      <c r="K85" s="12">
        <v>117</v>
      </c>
      <c r="L85" s="12">
        <v>25</v>
      </c>
      <c r="M85" s="12">
        <v>142</v>
      </c>
      <c r="N85" s="12">
        <v>1211</v>
      </c>
      <c r="O85" s="12">
        <v>541</v>
      </c>
      <c r="P85" s="12">
        <v>1752</v>
      </c>
      <c r="Q85" s="12">
        <v>8</v>
      </c>
      <c r="R85" s="12">
        <v>11</v>
      </c>
      <c r="S85" s="12">
        <v>19</v>
      </c>
      <c r="T85" s="12">
        <v>31</v>
      </c>
      <c r="U85" s="12">
        <f t="shared" si="5"/>
        <v>3220</v>
      </c>
      <c r="V85" s="11"/>
      <c r="W85" s="12">
        <v>834</v>
      </c>
      <c r="X85" s="12">
        <v>171</v>
      </c>
      <c r="Y85" s="12">
        <v>0</v>
      </c>
      <c r="Z85" s="12">
        <v>0</v>
      </c>
      <c r="AA85" s="12">
        <v>0</v>
      </c>
      <c r="AB85" s="12">
        <v>1</v>
      </c>
      <c r="AC85" s="12">
        <v>40</v>
      </c>
      <c r="AD85" s="12">
        <v>11</v>
      </c>
      <c r="AE85" s="12">
        <v>51</v>
      </c>
      <c r="AF85" s="12">
        <v>599</v>
      </c>
      <c r="AG85" s="12">
        <v>62</v>
      </c>
      <c r="AH85" s="12">
        <v>661</v>
      </c>
      <c r="AI85" s="12">
        <v>1</v>
      </c>
      <c r="AJ85" s="12">
        <v>1</v>
      </c>
      <c r="AK85" s="12">
        <v>2</v>
      </c>
      <c r="AL85" s="12">
        <v>5</v>
      </c>
      <c r="AM85" s="12">
        <f t="shared" si="6"/>
        <v>1725</v>
      </c>
      <c r="AN85" s="12"/>
      <c r="AO85" s="12">
        <v>222</v>
      </c>
      <c r="AP85" s="12">
        <v>40</v>
      </c>
      <c r="AQ85" s="12">
        <v>0</v>
      </c>
      <c r="AR85" s="12">
        <v>8</v>
      </c>
      <c r="AS85" s="12">
        <v>8</v>
      </c>
      <c r="AT85" s="12">
        <v>0</v>
      </c>
      <c r="AU85" s="12">
        <v>77</v>
      </c>
      <c r="AV85" s="12">
        <v>14</v>
      </c>
      <c r="AW85" s="12">
        <v>91</v>
      </c>
      <c r="AX85" s="12">
        <v>612</v>
      </c>
      <c r="AY85" s="12">
        <v>479</v>
      </c>
      <c r="AZ85" s="12">
        <v>1091</v>
      </c>
      <c r="BA85" s="12">
        <v>7</v>
      </c>
      <c r="BB85" s="12">
        <v>10</v>
      </c>
      <c r="BC85" s="12">
        <v>17</v>
      </c>
      <c r="BD85" s="12">
        <v>26</v>
      </c>
      <c r="BE85" s="12">
        <f t="shared" si="7"/>
        <v>1495</v>
      </c>
      <c r="BF85" s="12"/>
    </row>
    <row r="86" spans="1:58" x14ac:dyDescent="0.35">
      <c r="A86" s="9">
        <v>2027</v>
      </c>
      <c r="B86" s="9">
        <v>7</v>
      </c>
      <c r="C86" s="10" t="str">
        <f t="shared" si="4"/>
        <v>202707</v>
      </c>
      <c r="D86" s="11"/>
      <c r="E86" s="12">
        <v>1509</v>
      </c>
      <c r="F86" s="12">
        <v>226</v>
      </c>
      <c r="G86" s="12">
        <v>0</v>
      </c>
      <c r="H86" s="12">
        <v>9</v>
      </c>
      <c r="I86" s="12">
        <v>9</v>
      </c>
      <c r="J86" s="12">
        <v>1</v>
      </c>
      <c r="K86" s="12">
        <v>154</v>
      </c>
      <c r="L86" s="12">
        <v>26</v>
      </c>
      <c r="M86" s="12">
        <v>180</v>
      </c>
      <c r="N86" s="12">
        <v>1278</v>
      </c>
      <c r="O86" s="12">
        <v>638</v>
      </c>
      <c r="P86" s="12">
        <v>1916</v>
      </c>
      <c r="Q86" s="12">
        <v>9</v>
      </c>
      <c r="R86" s="12">
        <v>10</v>
      </c>
      <c r="S86" s="12">
        <v>19</v>
      </c>
      <c r="T86" s="12">
        <v>34</v>
      </c>
      <c r="U86" s="12">
        <f t="shared" si="5"/>
        <v>3894</v>
      </c>
      <c r="V86" s="11"/>
      <c r="W86" s="12">
        <v>1239</v>
      </c>
      <c r="X86" s="12">
        <v>179</v>
      </c>
      <c r="Y86" s="12">
        <v>0</v>
      </c>
      <c r="Z86" s="12">
        <v>0</v>
      </c>
      <c r="AA86" s="12">
        <v>0</v>
      </c>
      <c r="AB86" s="12">
        <v>1</v>
      </c>
      <c r="AC86" s="12">
        <v>63</v>
      </c>
      <c r="AD86" s="12">
        <v>9</v>
      </c>
      <c r="AE86" s="12">
        <v>72</v>
      </c>
      <c r="AF86" s="12">
        <v>552</v>
      </c>
      <c r="AG86" s="12">
        <v>64</v>
      </c>
      <c r="AH86" s="12">
        <v>616</v>
      </c>
      <c r="AI86" s="12">
        <v>0</v>
      </c>
      <c r="AJ86" s="12">
        <v>0</v>
      </c>
      <c r="AK86" s="12">
        <v>0</v>
      </c>
      <c r="AL86" s="12">
        <v>3</v>
      </c>
      <c r="AM86" s="12">
        <f t="shared" si="6"/>
        <v>2110</v>
      </c>
      <c r="AN86" s="12"/>
      <c r="AO86" s="12">
        <v>270</v>
      </c>
      <c r="AP86" s="12">
        <v>47</v>
      </c>
      <c r="AQ86" s="12">
        <v>0</v>
      </c>
      <c r="AR86" s="12">
        <v>9</v>
      </c>
      <c r="AS86" s="12">
        <v>9</v>
      </c>
      <c r="AT86" s="12">
        <v>0</v>
      </c>
      <c r="AU86" s="12">
        <v>91</v>
      </c>
      <c r="AV86" s="12">
        <v>17</v>
      </c>
      <c r="AW86" s="12">
        <v>108</v>
      </c>
      <c r="AX86" s="12">
        <v>726</v>
      </c>
      <c r="AY86" s="12">
        <v>574</v>
      </c>
      <c r="AZ86" s="12">
        <v>1300</v>
      </c>
      <c r="BA86" s="12">
        <v>9</v>
      </c>
      <c r="BB86" s="12">
        <v>10</v>
      </c>
      <c r="BC86" s="12">
        <v>19</v>
      </c>
      <c r="BD86" s="12">
        <v>31</v>
      </c>
      <c r="BE86" s="12">
        <f t="shared" si="7"/>
        <v>1784</v>
      </c>
      <c r="BF86" s="12"/>
    </row>
    <row r="87" spans="1:58" x14ac:dyDescent="0.35">
      <c r="A87" s="9">
        <v>2027</v>
      </c>
      <c r="B87" s="9">
        <v>8</v>
      </c>
      <c r="C87" s="10" t="str">
        <f t="shared" si="4"/>
        <v>202708</v>
      </c>
      <c r="D87" s="11"/>
      <c r="E87" s="12">
        <v>1582</v>
      </c>
      <c r="F87" s="12">
        <v>239</v>
      </c>
      <c r="G87" s="12">
        <v>0</v>
      </c>
      <c r="H87" s="12">
        <v>9</v>
      </c>
      <c r="I87" s="12">
        <v>9</v>
      </c>
      <c r="J87" s="12">
        <v>0</v>
      </c>
      <c r="K87" s="12">
        <v>168</v>
      </c>
      <c r="L87" s="12">
        <v>30</v>
      </c>
      <c r="M87" s="12">
        <v>198</v>
      </c>
      <c r="N87" s="12">
        <v>1328</v>
      </c>
      <c r="O87" s="12">
        <v>667</v>
      </c>
      <c r="P87" s="12">
        <v>1995</v>
      </c>
      <c r="Q87" s="12">
        <v>10</v>
      </c>
      <c r="R87" s="12">
        <v>11</v>
      </c>
      <c r="S87" s="12">
        <v>21</v>
      </c>
      <c r="T87" s="12">
        <v>34</v>
      </c>
      <c r="U87" s="12">
        <f t="shared" si="5"/>
        <v>4078</v>
      </c>
      <c r="V87" s="11"/>
      <c r="W87" s="12">
        <v>1303</v>
      </c>
      <c r="X87" s="12">
        <v>191</v>
      </c>
      <c r="Y87" s="12">
        <v>0</v>
      </c>
      <c r="Z87" s="12">
        <v>0</v>
      </c>
      <c r="AA87" s="12">
        <v>0</v>
      </c>
      <c r="AB87" s="12">
        <v>0</v>
      </c>
      <c r="AC87" s="12">
        <v>75</v>
      </c>
      <c r="AD87" s="12">
        <v>13</v>
      </c>
      <c r="AE87" s="12">
        <v>88</v>
      </c>
      <c r="AF87" s="12">
        <v>578</v>
      </c>
      <c r="AG87" s="12">
        <v>64</v>
      </c>
      <c r="AH87" s="12">
        <v>642</v>
      </c>
      <c r="AI87" s="12">
        <v>1</v>
      </c>
      <c r="AJ87" s="12">
        <v>0</v>
      </c>
      <c r="AK87" s="12">
        <v>1</v>
      </c>
      <c r="AL87" s="12">
        <v>4</v>
      </c>
      <c r="AM87" s="12">
        <f t="shared" si="6"/>
        <v>2229</v>
      </c>
      <c r="AN87" s="12"/>
      <c r="AO87" s="12">
        <v>279</v>
      </c>
      <c r="AP87" s="12">
        <v>48</v>
      </c>
      <c r="AQ87" s="12">
        <v>0</v>
      </c>
      <c r="AR87" s="12">
        <v>9</v>
      </c>
      <c r="AS87" s="12">
        <v>9</v>
      </c>
      <c r="AT87" s="12">
        <v>0</v>
      </c>
      <c r="AU87" s="12">
        <v>93</v>
      </c>
      <c r="AV87" s="12">
        <v>17</v>
      </c>
      <c r="AW87" s="12">
        <v>110</v>
      </c>
      <c r="AX87" s="12">
        <v>750</v>
      </c>
      <c r="AY87" s="12">
        <v>603</v>
      </c>
      <c r="AZ87" s="12">
        <v>1353</v>
      </c>
      <c r="BA87" s="12">
        <v>9</v>
      </c>
      <c r="BB87" s="12">
        <v>11</v>
      </c>
      <c r="BC87" s="12">
        <v>20</v>
      </c>
      <c r="BD87" s="12">
        <v>30</v>
      </c>
      <c r="BE87" s="12">
        <f t="shared" si="7"/>
        <v>1849</v>
      </c>
      <c r="BF87" s="12"/>
    </row>
    <row r="88" spans="1:58" x14ac:dyDescent="0.35">
      <c r="A88" s="9">
        <v>2027</v>
      </c>
      <c r="B88" s="9">
        <v>9</v>
      </c>
      <c r="C88" s="10" t="str">
        <f t="shared" si="4"/>
        <v>202709</v>
      </c>
      <c r="D88" s="11"/>
      <c r="E88" s="12">
        <v>1403</v>
      </c>
      <c r="F88" s="12">
        <v>227</v>
      </c>
      <c r="G88" s="12">
        <v>0</v>
      </c>
      <c r="H88" s="12">
        <v>9</v>
      </c>
      <c r="I88" s="12">
        <v>9</v>
      </c>
      <c r="J88" s="12">
        <v>1</v>
      </c>
      <c r="K88" s="12">
        <v>154</v>
      </c>
      <c r="L88" s="12">
        <v>29</v>
      </c>
      <c r="M88" s="12">
        <v>183</v>
      </c>
      <c r="N88" s="12">
        <v>1293</v>
      </c>
      <c r="O88" s="12">
        <v>644</v>
      </c>
      <c r="P88" s="12">
        <v>1937</v>
      </c>
      <c r="Q88" s="12">
        <v>8</v>
      </c>
      <c r="R88" s="12">
        <v>9</v>
      </c>
      <c r="S88" s="12">
        <v>17</v>
      </c>
      <c r="T88" s="12">
        <v>29</v>
      </c>
      <c r="U88" s="12">
        <f t="shared" si="5"/>
        <v>3806</v>
      </c>
      <c r="V88" s="11"/>
      <c r="W88" s="12">
        <v>1137</v>
      </c>
      <c r="X88" s="12">
        <v>181</v>
      </c>
      <c r="Y88" s="12">
        <v>0</v>
      </c>
      <c r="Z88" s="12">
        <v>0</v>
      </c>
      <c r="AA88" s="12">
        <v>0</v>
      </c>
      <c r="AB88" s="12">
        <v>1</v>
      </c>
      <c r="AC88" s="12">
        <v>64</v>
      </c>
      <c r="AD88" s="12">
        <v>13</v>
      </c>
      <c r="AE88" s="12">
        <v>77</v>
      </c>
      <c r="AF88" s="12">
        <v>575</v>
      </c>
      <c r="AG88" s="12">
        <v>64</v>
      </c>
      <c r="AH88" s="12">
        <v>639</v>
      </c>
      <c r="AI88" s="12">
        <v>0</v>
      </c>
      <c r="AJ88" s="12">
        <v>0</v>
      </c>
      <c r="AK88" s="12">
        <v>0</v>
      </c>
      <c r="AL88" s="12">
        <v>4</v>
      </c>
      <c r="AM88" s="12">
        <f t="shared" si="6"/>
        <v>2039</v>
      </c>
      <c r="AN88" s="12"/>
      <c r="AO88" s="12">
        <v>266</v>
      </c>
      <c r="AP88" s="12">
        <v>46</v>
      </c>
      <c r="AQ88" s="12">
        <v>0</v>
      </c>
      <c r="AR88" s="12">
        <v>9</v>
      </c>
      <c r="AS88" s="12">
        <v>9</v>
      </c>
      <c r="AT88" s="12">
        <v>0</v>
      </c>
      <c r="AU88" s="12">
        <v>90</v>
      </c>
      <c r="AV88" s="12">
        <v>16</v>
      </c>
      <c r="AW88" s="12">
        <v>106</v>
      </c>
      <c r="AX88" s="12">
        <v>718</v>
      </c>
      <c r="AY88" s="12">
        <v>580</v>
      </c>
      <c r="AZ88" s="12">
        <v>1298</v>
      </c>
      <c r="BA88" s="12">
        <v>8</v>
      </c>
      <c r="BB88" s="12">
        <v>9</v>
      </c>
      <c r="BC88" s="12">
        <v>17</v>
      </c>
      <c r="BD88" s="12">
        <v>25</v>
      </c>
      <c r="BE88" s="12">
        <f t="shared" si="7"/>
        <v>1767</v>
      </c>
      <c r="BF88" s="12"/>
    </row>
    <row r="89" spans="1:58" x14ac:dyDescent="0.35">
      <c r="A89" s="9">
        <v>2027</v>
      </c>
      <c r="B89" s="9">
        <v>10</v>
      </c>
      <c r="C89" s="10" t="str">
        <f t="shared" si="4"/>
        <v>202710</v>
      </c>
      <c r="D89" s="11"/>
      <c r="E89" s="12">
        <v>1034</v>
      </c>
      <c r="F89" s="12">
        <v>200</v>
      </c>
      <c r="G89" s="12">
        <v>0</v>
      </c>
      <c r="H89" s="12">
        <v>9</v>
      </c>
      <c r="I89" s="12">
        <v>9</v>
      </c>
      <c r="J89" s="12">
        <v>1</v>
      </c>
      <c r="K89" s="12">
        <v>121</v>
      </c>
      <c r="L89" s="12">
        <v>21</v>
      </c>
      <c r="M89" s="12">
        <v>142</v>
      </c>
      <c r="N89" s="12">
        <v>1160</v>
      </c>
      <c r="O89" s="12">
        <v>511</v>
      </c>
      <c r="P89" s="12">
        <v>1671</v>
      </c>
      <c r="Q89" s="12">
        <v>7</v>
      </c>
      <c r="R89" s="12">
        <v>8</v>
      </c>
      <c r="S89" s="12">
        <v>15</v>
      </c>
      <c r="T89" s="12">
        <v>30</v>
      </c>
      <c r="U89" s="12">
        <f t="shared" si="5"/>
        <v>3102</v>
      </c>
      <c r="V89" s="11"/>
      <c r="W89" s="12">
        <v>822</v>
      </c>
      <c r="X89" s="12">
        <v>162</v>
      </c>
      <c r="Y89" s="12">
        <v>0</v>
      </c>
      <c r="Z89" s="12">
        <v>0</v>
      </c>
      <c r="AA89" s="12">
        <v>0</v>
      </c>
      <c r="AB89" s="12">
        <v>1</v>
      </c>
      <c r="AC89" s="12">
        <v>48</v>
      </c>
      <c r="AD89" s="12">
        <v>8</v>
      </c>
      <c r="AE89" s="12">
        <v>56</v>
      </c>
      <c r="AF89" s="12">
        <v>582</v>
      </c>
      <c r="AG89" s="12">
        <v>60</v>
      </c>
      <c r="AH89" s="12">
        <v>642</v>
      </c>
      <c r="AI89" s="12">
        <v>0</v>
      </c>
      <c r="AJ89" s="12">
        <v>0</v>
      </c>
      <c r="AK89" s="12">
        <v>0</v>
      </c>
      <c r="AL89" s="12">
        <v>4</v>
      </c>
      <c r="AM89" s="12">
        <f t="shared" si="6"/>
        <v>1687</v>
      </c>
      <c r="AN89" s="12"/>
      <c r="AO89" s="12">
        <v>212</v>
      </c>
      <c r="AP89" s="12">
        <v>38</v>
      </c>
      <c r="AQ89" s="12">
        <v>0</v>
      </c>
      <c r="AR89" s="12">
        <v>9</v>
      </c>
      <c r="AS89" s="12">
        <v>9</v>
      </c>
      <c r="AT89" s="12">
        <v>0</v>
      </c>
      <c r="AU89" s="12">
        <v>73</v>
      </c>
      <c r="AV89" s="12">
        <v>13</v>
      </c>
      <c r="AW89" s="12">
        <v>86</v>
      </c>
      <c r="AX89" s="12">
        <v>578</v>
      </c>
      <c r="AY89" s="12">
        <v>451</v>
      </c>
      <c r="AZ89" s="12">
        <v>1029</v>
      </c>
      <c r="BA89" s="12">
        <v>7</v>
      </c>
      <c r="BB89" s="12">
        <v>8</v>
      </c>
      <c r="BC89" s="12">
        <v>15</v>
      </c>
      <c r="BD89" s="12">
        <v>26</v>
      </c>
      <c r="BE89" s="12">
        <f t="shared" si="7"/>
        <v>1415</v>
      </c>
      <c r="BF89" s="12"/>
    </row>
    <row r="90" spans="1:58" x14ac:dyDescent="0.35">
      <c r="A90" s="9">
        <v>2027</v>
      </c>
      <c r="B90" s="9">
        <v>11</v>
      </c>
      <c r="C90" s="10" t="str">
        <f t="shared" si="4"/>
        <v>202711</v>
      </c>
      <c r="D90" s="11"/>
      <c r="E90" s="12">
        <v>933</v>
      </c>
      <c r="F90" s="12">
        <v>199</v>
      </c>
      <c r="G90" s="12">
        <v>0</v>
      </c>
      <c r="H90" s="12">
        <v>8</v>
      </c>
      <c r="I90" s="12">
        <v>8</v>
      </c>
      <c r="J90" s="12">
        <v>1</v>
      </c>
      <c r="K90" s="12">
        <v>100</v>
      </c>
      <c r="L90" s="12">
        <v>14</v>
      </c>
      <c r="M90" s="12">
        <v>114</v>
      </c>
      <c r="N90" s="12">
        <v>1108</v>
      </c>
      <c r="O90" s="12">
        <v>491</v>
      </c>
      <c r="P90" s="12">
        <v>1599</v>
      </c>
      <c r="Q90" s="12">
        <v>7</v>
      </c>
      <c r="R90" s="12">
        <v>9</v>
      </c>
      <c r="S90" s="12">
        <v>16</v>
      </c>
      <c r="T90" s="12">
        <v>30</v>
      </c>
      <c r="U90" s="12">
        <f t="shared" si="5"/>
        <v>2900</v>
      </c>
      <c r="V90" s="11"/>
      <c r="W90" s="12">
        <v>735</v>
      </c>
      <c r="X90" s="12">
        <v>164</v>
      </c>
      <c r="Y90" s="12">
        <v>0</v>
      </c>
      <c r="Z90" s="12">
        <v>0</v>
      </c>
      <c r="AA90" s="12">
        <v>0</v>
      </c>
      <c r="AB90" s="12">
        <v>1</v>
      </c>
      <c r="AC90" s="12">
        <v>32</v>
      </c>
      <c r="AD90" s="12">
        <v>2</v>
      </c>
      <c r="AE90" s="12">
        <v>34</v>
      </c>
      <c r="AF90" s="12">
        <v>556</v>
      </c>
      <c r="AG90" s="12">
        <v>60</v>
      </c>
      <c r="AH90" s="12">
        <v>616</v>
      </c>
      <c r="AI90" s="12">
        <v>0</v>
      </c>
      <c r="AJ90" s="12">
        <v>0</v>
      </c>
      <c r="AK90" s="12">
        <v>0</v>
      </c>
      <c r="AL90" s="12">
        <v>4</v>
      </c>
      <c r="AM90" s="12">
        <f t="shared" si="6"/>
        <v>1554</v>
      </c>
      <c r="AN90" s="12"/>
      <c r="AO90" s="12">
        <v>198</v>
      </c>
      <c r="AP90" s="12">
        <v>35</v>
      </c>
      <c r="AQ90" s="12">
        <v>0</v>
      </c>
      <c r="AR90" s="12">
        <v>8</v>
      </c>
      <c r="AS90" s="12">
        <v>8</v>
      </c>
      <c r="AT90" s="12">
        <v>0</v>
      </c>
      <c r="AU90" s="12">
        <v>68</v>
      </c>
      <c r="AV90" s="12">
        <v>12</v>
      </c>
      <c r="AW90" s="12">
        <v>80</v>
      </c>
      <c r="AX90" s="12">
        <v>552</v>
      </c>
      <c r="AY90" s="12">
        <v>431</v>
      </c>
      <c r="AZ90" s="12">
        <v>983</v>
      </c>
      <c r="BA90" s="12">
        <v>7</v>
      </c>
      <c r="BB90" s="12">
        <v>9</v>
      </c>
      <c r="BC90" s="12">
        <v>16</v>
      </c>
      <c r="BD90" s="12">
        <v>26</v>
      </c>
      <c r="BE90" s="12">
        <f t="shared" si="7"/>
        <v>1346</v>
      </c>
      <c r="BF90" s="12"/>
    </row>
    <row r="91" spans="1:58" x14ac:dyDescent="0.35">
      <c r="A91" s="9">
        <v>2027</v>
      </c>
      <c r="B91" s="9">
        <v>12</v>
      </c>
      <c r="C91" s="10" t="str">
        <f t="shared" si="4"/>
        <v>202712</v>
      </c>
      <c r="D91" s="11"/>
      <c r="E91" s="12">
        <v>1052</v>
      </c>
      <c r="F91" s="12">
        <v>222</v>
      </c>
      <c r="G91" s="12">
        <v>0</v>
      </c>
      <c r="H91" s="12">
        <v>10</v>
      </c>
      <c r="I91" s="12">
        <v>10</v>
      </c>
      <c r="J91" s="12">
        <v>1</v>
      </c>
      <c r="K91" s="12">
        <v>105</v>
      </c>
      <c r="L91" s="12">
        <v>22</v>
      </c>
      <c r="M91" s="12">
        <v>127</v>
      </c>
      <c r="N91" s="12">
        <v>1159</v>
      </c>
      <c r="O91" s="12">
        <v>538</v>
      </c>
      <c r="P91" s="12">
        <v>1697</v>
      </c>
      <c r="Q91" s="12">
        <v>15</v>
      </c>
      <c r="R91" s="12">
        <v>11</v>
      </c>
      <c r="S91" s="12">
        <v>26</v>
      </c>
      <c r="T91" s="12">
        <v>25</v>
      </c>
      <c r="U91" s="12">
        <f t="shared" si="5"/>
        <v>3160</v>
      </c>
      <c r="V91" s="11"/>
      <c r="W91" s="12">
        <v>832</v>
      </c>
      <c r="X91" s="12">
        <v>182</v>
      </c>
      <c r="Y91" s="12">
        <v>0</v>
      </c>
      <c r="Z91" s="12">
        <v>0</v>
      </c>
      <c r="AA91" s="12">
        <v>0</v>
      </c>
      <c r="AB91" s="12">
        <v>1</v>
      </c>
      <c r="AC91" s="12">
        <v>30</v>
      </c>
      <c r="AD91" s="12">
        <v>8</v>
      </c>
      <c r="AE91" s="12">
        <v>38</v>
      </c>
      <c r="AF91" s="12">
        <v>551</v>
      </c>
      <c r="AG91" s="12">
        <v>60</v>
      </c>
      <c r="AH91" s="12">
        <v>611</v>
      </c>
      <c r="AI91" s="12">
        <v>8</v>
      </c>
      <c r="AJ91" s="12">
        <v>1</v>
      </c>
      <c r="AK91" s="12">
        <v>9</v>
      </c>
      <c r="AL91" s="12">
        <v>4</v>
      </c>
      <c r="AM91" s="12">
        <f t="shared" si="6"/>
        <v>1677</v>
      </c>
      <c r="AN91" s="12"/>
      <c r="AO91" s="12">
        <v>220</v>
      </c>
      <c r="AP91" s="12">
        <v>40</v>
      </c>
      <c r="AQ91" s="12">
        <v>0</v>
      </c>
      <c r="AR91" s="12">
        <v>10</v>
      </c>
      <c r="AS91" s="12">
        <v>10</v>
      </c>
      <c r="AT91" s="12">
        <v>0</v>
      </c>
      <c r="AU91" s="12">
        <v>75</v>
      </c>
      <c r="AV91" s="12">
        <v>14</v>
      </c>
      <c r="AW91" s="12">
        <v>89</v>
      </c>
      <c r="AX91" s="12">
        <v>608</v>
      </c>
      <c r="AY91" s="12">
        <v>478</v>
      </c>
      <c r="AZ91" s="12">
        <v>1086</v>
      </c>
      <c r="BA91" s="12">
        <v>7</v>
      </c>
      <c r="BB91" s="12">
        <v>10</v>
      </c>
      <c r="BC91" s="12">
        <v>17</v>
      </c>
      <c r="BD91" s="12">
        <v>21</v>
      </c>
      <c r="BE91" s="12">
        <f t="shared" si="7"/>
        <v>1483</v>
      </c>
      <c r="BF91" s="12"/>
    </row>
    <row r="95" spans="1:58" x14ac:dyDescent="0.35">
      <c r="A95" s="17">
        <v>2021</v>
      </c>
      <c r="E95" s="14">
        <f>SUM(E8:E19)</f>
        <v>10642</v>
      </c>
      <c r="F95" s="14">
        <f t="shared" ref="F95:U95" si="8">SUM(F8:F19)</f>
        <v>1693</v>
      </c>
      <c r="G95" s="14">
        <f t="shared" si="8"/>
        <v>1</v>
      </c>
      <c r="H95" s="14">
        <f t="shared" si="8"/>
        <v>78</v>
      </c>
      <c r="I95" s="14">
        <f t="shared" si="8"/>
        <v>79</v>
      </c>
      <c r="J95" s="14">
        <f t="shared" si="8"/>
        <v>8</v>
      </c>
      <c r="K95" s="14">
        <f t="shared" si="8"/>
        <v>1135</v>
      </c>
      <c r="L95" s="14">
        <f t="shared" si="8"/>
        <v>191</v>
      </c>
      <c r="M95" s="14">
        <f t="shared" si="8"/>
        <v>1326</v>
      </c>
      <c r="N95" s="14">
        <f t="shared" si="8"/>
        <v>11453</v>
      </c>
      <c r="O95" s="14">
        <f t="shared" si="8"/>
        <v>5075</v>
      </c>
      <c r="P95" s="14">
        <f t="shared" si="8"/>
        <v>16528</v>
      </c>
      <c r="Q95" s="14">
        <f t="shared" si="8"/>
        <v>100</v>
      </c>
      <c r="R95" s="14">
        <f t="shared" si="8"/>
        <v>99</v>
      </c>
      <c r="S95" s="14">
        <f t="shared" si="8"/>
        <v>199</v>
      </c>
      <c r="T95" s="14">
        <f t="shared" si="8"/>
        <v>250</v>
      </c>
      <c r="U95" s="14">
        <f t="shared" si="8"/>
        <v>30725</v>
      </c>
      <c r="W95" s="14">
        <f>SUM(W8:W19)</f>
        <v>8668</v>
      </c>
      <c r="X95" s="14">
        <f t="shared" ref="X95:AM95" si="9">SUM(X8:X19)</f>
        <v>1327</v>
      </c>
      <c r="Y95" s="14">
        <f t="shared" si="9"/>
        <v>0</v>
      </c>
      <c r="Z95" s="14">
        <f t="shared" si="9"/>
        <v>0</v>
      </c>
      <c r="AA95" s="14">
        <f t="shared" si="9"/>
        <v>0</v>
      </c>
      <c r="AB95" s="14">
        <f t="shared" si="9"/>
        <v>8</v>
      </c>
      <c r="AC95" s="14">
        <f t="shared" si="9"/>
        <v>429</v>
      </c>
      <c r="AD95" s="14">
        <f t="shared" si="9"/>
        <v>63</v>
      </c>
      <c r="AE95" s="14">
        <f t="shared" si="9"/>
        <v>492</v>
      </c>
      <c r="AF95" s="14">
        <f t="shared" si="9"/>
        <v>5765</v>
      </c>
      <c r="AG95" s="14">
        <f t="shared" si="9"/>
        <v>603</v>
      </c>
      <c r="AH95" s="14">
        <f t="shared" si="9"/>
        <v>6368</v>
      </c>
      <c r="AI95" s="14">
        <f t="shared" si="9"/>
        <v>32</v>
      </c>
      <c r="AJ95" s="14">
        <f t="shared" si="9"/>
        <v>6</v>
      </c>
      <c r="AK95" s="14">
        <f t="shared" si="9"/>
        <v>38</v>
      </c>
      <c r="AL95" s="14">
        <f t="shared" si="9"/>
        <v>34</v>
      </c>
      <c r="AM95" s="14">
        <f t="shared" si="9"/>
        <v>16935</v>
      </c>
      <c r="AO95" s="14">
        <f>SUM(AO8:AO19)</f>
        <v>1974</v>
      </c>
      <c r="AP95" s="14">
        <f t="shared" ref="AP95:BE95" si="10">SUM(AP8:AP19)</f>
        <v>366</v>
      </c>
      <c r="AQ95" s="14">
        <f t="shared" si="10"/>
        <v>1</v>
      </c>
      <c r="AR95" s="14">
        <f t="shared" si="10"/>
        <v>78</v>
      </c>
      <c r="AS95" s="14">
        <f t="shared" si="10"/>
        <v>79</v>
      </c>
      <c r="AT95" s="14">
        <f t="shared" si="10"/>
        <v>0</v>
      </c>
      <c r="AU95" s="14">
        <f t="shared" si="10"/>
        <v>706</v>
      </c>
      <c r="AV95" s="14">
        <f t="shared" si="10"/>
        <v>128</v>
      </c>
      <c r="AW95" s="14">
        <f t="shared" si="10"/>
        <v>834</v>
      </c>
      <c r="AX95" s="14">
        <f t="shared" si="10"/>
        <v>5688</v>
      </c>
      <c r="AY95" s="14">
        <f t="shared" si="10"/>
        <v>4472</v>
      </c>
      <c r="AZ95" s="14">
        <f t="shared" si="10"/>
        <v>10160</v>
      </c>
      <c r="BA95" s="14">
        <f t="shared" si="10"/>
        <v>68</v>
      </c>
      <c r="BB95" s="14">
        <f t="shared" si="10"/>
        <v>93</v>
      </c>
      <c r="BC95" s="14">
        <f t="shared" si="10"/>
        <v>161</v>
      </c>
      <c r="BD95" s="14">
        <f t="shared" si="10"/>
        <v>216</v>
      </c>
      <c r="BE95" s="14">
        <f t="shared" si="10"/>
        <v>13790</v>
      </c>
    </row>
    <row r="96" spans="1:58" x14ac:dyDescent="0.35">
      <c r="A96" s="17">
        <v>2022</v>
      </c>
      <c r="E96" s="14">
        <f>SUM(E20:E31)</f>
        <v>13648</v>
      </c>
      <c r="F96" s="14">
        <f t="shared" ref="F96:U96" si="11">SUM(F20:F31)</f>
        <v>2432</v>
      </c>
      <c r="G96" s="14">
        <f t="shared" si="11"/>
        <v>1</v>
      </c>
      <c r="H96" s="14">
        <f t="shared" si="11"/>
        <v>107</v>
      </c>
      <c r="I96" s="14">
        <f t="shared" si="11"/>
        <v>108</v>
      </c>
      <c r="J96" s="14">
        <f t="shared" si="11"/>
        <v>11</v>
      </c>
      <c r="K96" s="14">
        <f t="shared" si="11"/>
        <v>1473</v>
      </c>
      <c r="L96" s="14">
        <f t="shared" si="11"/>
        <v>251</v>
      </c>
      <c r="M96" s="14">
        <f t="shared" si="11"/>
        <v>1724</v>
      </c>
      <c r="N96" s="14">
        <f t="shared" si="11"/>
        <v>15750</v>
      </c>
      <c r="O96" s="14">
        <f t="shared" si="11"/>
        <v>6710</v>
      </c>
      <c r="P96" s="14">
        <f t="shared" si="11"/>
        <v>22460</v>
      </c>
      <c r="Q96" s="14">
        <f t="shared" si="11"/>
        <v>167</v>
      </c>
      <c r="R96" s="14">
        <f t="shared" si="11"/>
        <v>139</v>
      </c>
      <c r="S96" s="14">
        <f t="shared" si="11"/>
        <v>306</v>
      </c>
      <c r="T96" s="14">
        <f t="shared" si="11"/>
        <v>318</v>
      </c>
      <c r="U96" s="14">
        <f t="shared" si="11"/>
        <v>41007</v>
      </c>
      <c r="W96" s="14">
        <f>SUM(W20:W31)</f>
        <v>11061</v>
      </c>
      <c r="X96" s="14">
        <f t="shared" ref="X96:AM96" si="12">SUM(X20:X31)</f>
        <v>1960</v>
      </c>
      <c r="Y96" s="14">
        <f t="shared" si="12"/>
        <v>0</v>
      </c>
      <c r="Z96" s="14">
        <f t="shared" si="12"/>
        <v>0</v>
      </c>
      <c r="AA96" s="14">
        <f t="shared" si="12"/>
        <v>0</v>
      </c>
      <c r="AB96" s="14">
        <f t="shared" si="12"/>
        <v>11</v>
      </c>
      <c r="AC96" s="14">
        <f t="shared" si="12"/>
        <v>534</v>
      </c>
      <c r="AD96" s="14">
        <f t="shared" si="12"/>
        <v>84</v>
      </c>
      <c r="AE96" s="14">
        <f t="shared" si="12"/>
        <v>618</v>
      </c>
      <c r="AF96" s="14">
        <f t="shared" si="12"/>
        <v>8164</v>
      </c>
      <c r="AG96" s="14">
        <f t="shared" si="12"/>
        <v>815</v>
      </c>
      <c r="AH96" s="14">
        <f t="shared" si="12"/>
        <v>8979</v>
      </c>
      <c r="AI96" s="14">
        <f t="shared" si="12"/>
        <v>77</v>
      </c>
      <c r="AJ96" s="14">
        <f t="shared" si="12"/>
        <v>19</v>
      </c>
      <c r="AK96" s="14">
        <f t="shared" si="12"/>
        <v>96</v>
      </c>
      <c r="AL96" s="14">
        <f t="shared" si="12"/>
        <v>42</v>
      </c>
      <c r="AM96" s="14">
        <f t="shared" si="12"/>
        <v>22767</v>
      </c>
      <c r="AO96" s="14">
        <f>SUM(AO20:AO31)</f>
        <v>2587</v>
      </c>
      <c r="AP96" s="14">
        <f t="shared" ref="AP96:BE96" si="13">SUM(AP20:AP31)</f>
        <v>472</v>
      </c>
      <c r="AQ96" s="14">
        <f t="shared" si="13"/>
        <v>1</v>
      </c>
      <c r="AR96" s="14">
        <f t="shared" si="13"/>
        <v>107</v>
      </c>
      <c r="AS96" s="14">
        <f t="shared" si="13"/>
        <v>108</v>
      </c>
      <c r="AT96" s="14">
        <f t="shared" si="13"/>
        <v>0</v>
      </c>
      <c r="AU96" s="14">
        <f t="shared" si="13"/>
        <v>939</v>
      </c>
      <c r="AV96" s="14">
        <f t="shared" si="13"/>
        <v>167</v>
      </c>
      <c r="AW96" s="14">
        <f t="shared" si="13"/>
        <v>1106</v>
      </c>
      <c r="AX96" s="14">
        <f t="shared" si="13"/>
        <v>7586</v>
      </c>
      <c r="AY96" s="14">
        <f t="shared" si="13"/>
        <v>5895</v>
      </c>
      <c r="AZ96" s="14">
        <f t="shared" si="13"/>
        <v>13481</v>
      </c>
      <c r="BA96" s="14">
        <f t="shared" si="13"/>
        <v>90</v>
      </c>
      <c r="BB96" s="14">
        <f t="shared" si="13"/>
        <v>120</v>
      </c>
      <c r="BC96" s="14">
        <f t="shared" si="13"/>
        <v>210</v>
      </c>
      <c r="BD96" s="14">
        <f t="shared" si="13"/>
        <v>276</v>
      </c>
      <c r="BE96" s="14">
        <f t="shared" si="13"/>
        <v>18240</v>
      </c>
    </row>
    <row r="97" spans="1:57" x14ac:dyDescent="0.35">
      <c r="A97" s="17">
        <v>2023</v>
      </c>
      <c r="E97" s="14">
        <f>SUM(E32:E43)</f>
        <v>13333</v>
      </c>
      <c r="F97" s="14">
        <f t="shared" ref="F97:U97" si="14">SUM(F32:F43)</f>
        <v>2464</v>
      </c>
      <c r="G97" s="14">
        <f t="shared" si="14"/>
        <v>1</v>
      </c>
      <c r="H97" s="14">
        <f t="shared" si="14"/>
        <v>107</v>
      </c>
      <c r="I97" s="14">
        <f t="shared" si="14"/>
        <v>108</v>
      </c>
      <c r="J97" s="14">
        <f t="shared" si="14"/>
        <v>11</v>
      </c>
      <c r="K97" s="14">
        <f t="shared" si="14"/>
        <v>1446</v>
      </c>
      <c r="L97" s="14">
        <f t="shared" si="14"/>
        <v>247</v>
      </c>
      <c r="M97" s="14">
        <f t="shared" si="14"/>
        <v>1693</v>
      </c>
      <c r="N97" s="14">
        <f t="shared" si="14"/>
        <v>15508</v>
      </c>
      <c r="O97" s="14">
        <f t="shared" si="14"/>
        <v>6691</v>
      </c>
      <c r="P97" s="14">
        <f t="shared" si="14"/>
        <v>22199</v>
      </c>
      <c r="Q97" s="14">
        <f t="shared" si="14"/>
        <v>158</v>
      </c>
      <c r="R97" s="14">
        <f t="shared" si="14"/>
        <v>135</v>
      </c>
      <c r="S97" s="14">
        <f t="shared" si="14"/>
        <v>293</v>
      </c>
      <c r="T97" s="14">
        <f t="shared" si="14"/>
        <v>337</v>
      </c>
      <c r="U97" s="14">
        <f t="shared" si="14"/>
        <v>40438</v>
      </c>
      <c r="W97" s="14">
        <f>SUM(W32:W43)</f>
        <v>10724</v>
      </c>
      <c r="X97" s="14">
        <f t="shared" ref="X97:AM97" si="15">SUM(X32:X43)</f>
        <v>1996</v>
      </c>
      <c r="Y97" s="14">
        <f t="shared" si="15"/>
        <v>0</v>
      </c>
      <c r="Z97" s="14">
        <f t="shared" si="15"/>
        <v>0</v>
      </c>
      <c r="AA97" s="14">
        <f t="shared" si="15"/>
        <v>0</v>
      </c>
      <c r="AB97" s="14">
        <f t="shared" si="15"/>
        <v>11</v>
      </c>
      <c r="AC97" s="14">
        <f t="shared" si="15"/>
        <v>513</v>
      </c>
      <c r="AD97" s="14">
        <f t="shared" si="15"/>
        <v>80</v>
      </c>
      <c r="AE97" s="14">
        <f t="shared" si="15"/>
        <v>593</v>
      </c>
      <c r="AF97" s="14">
        <f t="shared" si="15"/>
        <v>7944</v>
      </c>
      <c r="AG97" s="14">
        <f t="shared" si="15"/>
        <v>793</v>
      </c>
      <c r="AH97" s="14">
        <f t="shared" si="15"/>
        <v>8737</v>
      </c>
      <c r="AI97" s="14">
        <f t="shared" si="15"/>
        <v>68</v>
      </c>
      <c r="AJ97" s="14">
        <f t="shared" si="15"/>
        <v>16</v>
      </c>
      <c r="AK97" s="14">
        <f t="shared" si="15"/>
        <v>84</v>
      </c>
      <c r="AL97" s="14">
        <f t="shared" si="15"/>
        <v>42</v>
      </c>
      <c r="AM97" s="14">
        <f t="shared" si="15"/>
        <v>22187</v>
      </c>
      <c r="AO97" s="14">
        <f>SUM(AO32:AO43)</f>
        <v>2609</v>
      </c>
      <c r="AP97" s="14">
        <f t="shared" ref="AP97:BE97" si="16">SUM(AP32:AP43)</f>
        <v>468</v>
      </c>
      <c r="AQ97" s="14">
        <f t="shared" si="16"/>
        <v>1</v>
      </c>
      <c r="AR97" s="14">
        <f t="shared" si="16"/>
        <v>107</v>
      </c>
      <c r="AS97" s="14">
        <f t="shared" si="16"/>
        <v>108</v>
      </c>
      <c r="AT97" s="14">
        <f t="shared" si="16"/>
        <v>0</v>
      </c>
      <c r="AU97" s="14">
        <f t="shared" si="16"/>
        <v>933</v>
      </c>
      <c r="AV97" s="14">
        <f t="shared" si="16"/>
        <v>167</v>
      </c>
      <c r="AW97" s="14">
        <f t="shared" si="16"/>
        <v>1100</v>
      </c>
      <c r="AX97" s="14">
        <f t="shared" si="16"/>
        <v>7564</v>
      </c>
      <c r="AY97" s="14">
        <f t="shared" si="16"/>
        <v>5898</v>
      </c>
      <c r="AZ97" s="14">
        <f t="shared" si="16"/>
        <v>13462</v>
      </c>
      <c r="BA97" s="14">
        <f t="shared" si="16"/>
        <v>90</v>
      </c>
      <c r="BB97" s="14">
        <f t="shared" si="16"/>
        <v>119</v>
      </c>
      <c r="BC97" s="14">
        <f t="shared" si="16"/>
        <v>209</v>
      </c>
      <c r="BD97" s="14">
        <f t="shared" si="16"/>
        <v>295</v>
      </c>
      <c r="BE97" s="14">
        <f t="shared" si="16"/>
        <v>18251</v>
      </c>
    </row>
    <row r="98" spans="1:57" x14ac:dyDescent="0.35">
      <c r="A98" s="17">
        <v>2024</v>
      </c>
      <c r="E98" s="14">
        <f>SUM(E44:E55)</f>
        <v>13358</v>
      </c>
      <c r="F98" s="14">
        <f t="shared" ref="F98:U98" si="17">SUM(F44:F55)</f>
        <v>2559</v>
      </c>
      <c r="G98" s="14">
        <f t="shared" si="17"/>
        <v>1</v>
      </c>
      <c r="H98" s="14">
        <f t="shared" si="17"/>
        <v>107</v>
      </c>
      <c r="I98" s="14">
        <f t="shared" si="17"/>
        <v>108</v>
      </c>
      <c r="J98" s="14">
        <f t="shared" si="17"/>
        <v>11</v>
      </c>
      <c r="K98" s="14">
        <f t="shared" si="17"/>
        <v>1459</v>
      </c>
      <c r="L98" s="14">
        <f t="shared" si="17"/>
        <v>251</v>
      </c>
      <c r="M98" s="14">
        <f t="shared" si="17"/>
        <v>1710</v>
      </c>
      <c r="N98" s="14">
        <f t="shared" si="17"/>
        <v>15342</v>
      </c>
      <c r="O98" s="14">
        <f t="shared" si="17"/>
        <v>6712</v>
      </c>
      <c r="P98" s="14">
        <f t="shared" si="17"/>
        <v>22054</v>
      </c>
      <c r="Q98" s="14">
        <f t="shared" si="17"/>
        <v>156</v>
      </c>
      <c r="R98" s="14">
        <f t="shared" si="17"/>
        <v>134</v>
      </c>
      <c r="S98" s="14">
        <f t="shared" si="17"/>
        <v>290</v>
      </c>
      <c r="T98" s="14">
        <f t="shared" si="17"/>
        <v>339</v>
      </c>
      <c r="U98" s="14">
        <f t="shared" si="17"/>
        <v>40429</v>
      </c>
      <c r="W98" s="14">
        <f>SUM(W44:W55)</f>
        <v>10724</v>
      </c>
      <c r="X98" s="14">
        <f t="shared" ref="X98:AM98" si="18">SUM(X44:X55)</f>
        <v>2087</v>
      </c>
      <c r="Y98" s="14">
        <f t="shared" si="18"/>
        <v>0</v>
      </c>
      <c r="Z98" s="14">
        <f t="shared" si="18"/>
        <v>0</v>
      </c>
      <c r="AA98" s="14">
        <f t="shared" si="18"/>
        <v>0</v>
      </c>
      <c r="AB98" s="14">
        <f t="shared" si="18"/>
        <v>11</v>
      </c>
      <c r="AC98" s="14">
        <f t="shared" si="18"/>
        <v>523</v>
      </c>
      <c r="AD98" s="14">
        <f t="shared" si="18"/>
        <v>81</v>
      </c>
      <c r="AE98" s="14">
        <f t="shared" si="18"/>
        <v>604</v>
      </c>
      <c r="AF98" s="14">
        <f t="shared" si="18"/>
        <v>7780</v>
      </c>
      <c r="AG98" s="14">
        <f t="shared" si="18"/>
        <v>778</v>
      </c>
      <c r="AH98" s="14">
        <f t="shared" si="18"/>
        <v>8558</v>
      </c>
      <c r="AI98" s="14">
        <f t="shared" si="18"/>
        <v>66</v>
      </c>
      <c r="AJ98" s="14">
        <f t="shared" si="18"/>
        <v>16</v>
      </c>
      <c r="AK98" s="14">
        <f t="shared" si="18"/>
        <v>82</v>
      </c>
      <c r="AL98" s="14">
        <f t="shared" si="18"/>
        <v>42</v>
      </c>
      <c r="AM98" s="14">
        <f t="shared" si="18"/>
        <v>22108</v>
      </c>
      <c r="AO98" s="14">
        <f>SUM(AO44:AO55)</f>
        <v>2634</v>
      </c>
      <c r="AP98" s="14">
        <f t="shared" ref="AP98:BE98" si="19">SUM(AP44:AP55)</f>
        <v>472</v>
      </c>
      <c r="AQ98" s="14">
        <f t="shared" si="19"/>
        <v>1</v>
      </c>
      <c r="AR98" s="14">
        <f t="shared" si="19"/>
        <v>107</v>
      </c>
      <c r="AS98" s="14">
        <f t="shared" si="19"/>
        <v>108</v>
      </c>
      <c r="AT98" s="14">
        <f t="shared" si="19"/>
        <v>0</v>
      </c>
      <c r="AU98" s="14">
        <f t="shared" si="19"/>
        <v>936</v>
      </c>
      <c r="AV98" s="14">
        <f t="shared" si="19"/>
        <v>170</v>
      </c>
      <c r="AW98" s="14">
        <f t="shared" si="19"/>
        <v>1106</v>
      </c>
      <c r="AX98" s="14">
        <f t="shared" si="19"/>
        <v>7562</v>
      </c>
      <c r="AY98" s="14">
        <f t="shared" si="19"/>
        <v>5934</v>
      </c>
      <c r="AZ98" s="14">
        <f t="shared" si="19"/>
        <v>13496</v>
      </c>
      <c r="BA98" s="14">
        <f t="shared" si="19"/>
        <v>90</v>
      </c>
      <c r="BB98" s="14">
        <f t="shared" si="19"/>
        <v>118</v>
      </c>
      <c r="BC98" s="14">
        <f t="shared" si="19"/>
        <v>208</v>
      </c>
      <c r="BD98" s="14">
        <f t="shared" si="19"/>
        <v>297</v>
      </c>
      <c r="BE98" s="14">
        <f t="shared" si="19"/>
        <v>18321</v>
      </c>
    </row>
    <row r="99" spans="1:57" x14ac:dyDescent="0.35">
      <c r="A99" s="17">
        <v>2025</v>
      </c>
      <c r="E99" s="14">
        <f>SUM(E56:E67)</f>
        <v>13279</v>
      </c>
      <c r="F99" s="14">
        <f t="shared" ref="F99:U99" si="20">SUM(F56:F67)</f>
        <v>2622</v>
      </c>
      <c r="G99" s="14">
        <f t="shared" si="20"/>
        <v>1</v>
      </c>
      <c r="H99" s="14">
        <f t="shared" si="20"/>
        <v>107</v>
      </c>
      <c r="I99" s="14">
        <f t="shared" si="20"/>
        <v>108</v>
      </c>
      <c r="J99" s="14">
        <f t="shared" si="20"/>
        <v>11</v>
      </c>
      <c r="K99" s="14">
        <f t="shared" si="20"/>
        <v>1456</v>
      </c>
      <c r="L99" s="14">
        <f t="shared" si="20"/>
        <v>250</v>
      </c>
      <c r="M99" s="14">
        <f t="shared" si="20"/>
        <v>1706</v>
      </c>
      <c r="N99" s="14">
        <f t="shared" si="20"/>
        <v>14988</v>
      </c>
      <c r="O99" s="14">
        <f t="shared" si="20"/>
        <v>6629</v>
      </c>
      <c r="P99" s="14">
        <f t="shared" si="20"/>
        <v>21617</v>
      </c>
      <c r="Q99" s="14">
        <f t="shared" si="20"/>
        <v>151</v>
      </c>
      <c r="R99" s="14">
        <f t="shared" si="20"/>
        <v>132</v>
      </c>
      <c r="S99" s="14">
        <f t="shared" si="20"/>
        <v>283</v>
      </c>
      <c r="T99" s="14">
        <f t="shared" si="20"/>
        <v>339</v>
      </c>
      <c r="U99" s="14">
        <f t="shared" si="20"/>
        <v>39965</v>
      </c>
      <c r="W99" s="14">
        <f>SUM(W56:W67)</f>
        <v>10647</v>
      </c>
      <c r="X99" s="14">
        <f t="shared" ref="X99:AM99" si="21">SUM(X56:X67)</f>
        <v>2148</v>
      </c>
      <c r="Y99" s="14">
        <f t="shared" si="21"/>
        <v>0</v>
      </c>
      <c r="Z99" s="14">
        <f t="shared" si="21"/>
        <v>0</v>
      </c>
      <c r="AA99" s="14">
        <f t="shared" si="21"/>
        <v>0</v>
      </c>
      <c r="AB99" s="14">
        <f t="shared" si="21"/>
        <v>11</v>
      </c>
      <c r="AC99" s="14">
        <f t="shared" si="21"/>
        <v>522</v>
      </c>
      <c r="AD99" s="14">
        <f t="shared" si="21"/>
        <v>80</v>
      </c>
      <c r="AE99" s="14">
        <f t="shared" si="21"/>
        <v>602</v>
      </c>
      <c r="AF99" s="14">
        <f t="shared" si="21"/>
        <v>7503</v>
      </c>
      <c r="AG99" s="14">
        <f t="shared" si="21"/>
        <v>749</v>
      </c>
      <c r="AH99" s="14">
        <f t="shared" si="21"/>
        <v>8252</v>
      </c>
      <c r="AI99" s="14">
        <f t="shared" si="21"/>
        <v>61</v>
      </c>
      <c r="AJ99" s="14">
        <f t="shared" si="21"/>
        <v>15</v>
      </c>
      <c r="AK99" s="14">
        <f t="shared" si="21"/>
        <v>76</v>
      </c>
      <c r="AL99" s="14">
        <f t="shared" si="21"/>
        <v>42</v>
      </c>
      <c r="AM99" s="14">
        <f t="shared" si="21"/>
        <v>21778</v>
      </c>
      <c r="AO99" s="14">
        <f>SUM(AO56:AO67)</f>
        <v>2632</v>
      </c>
      <c r="AP99" s="14">
        <f t="shared" ref="AP99:BE99" si="22">SUM(AP56:AP67)</f>
        <v>474</v>
      </c>
      <c r="AQ99" s="14">
        <f t="shared" si="22"/>
        <v>1</v>
      </c>
      <c r="AR99" s="14">
        <f t="shared" si="22"/>
        <v>107</v>
      </c>
      <c r="AS99" s="14">
        <f t="shared" si="22"/>
        <v>108</v>
      </c>
      <c r="AT99" s="14">
        <f t="shared" si="22"/>
        <v>0</v>
      </c>
      <c r="AU99" s="14">
        <f t="shared" si="22"/>
        <v>934</v>
      </c>
      <c r="AV99" s="14">
        <f t="shared" si="22"/>
        <v>170</v>
      </c>
      <c r="AW99" s="14">
        <f t="shared" si="22"/>
        <v>1104</v>
      </c>
      <c r="AX99" s="14">
        <f t="shared" si="22"/>
        <v>7485</v>
      </c>
      <c r="AY99" s="14">
        <f t="shared" si="22"/>
        <v>5880</v>
      </c>
      <c r="AZ99" s="14">
        <f t="shared" si="22"/>
        <v>13365</v>
      </c>
      <c r="BA99" s="14">
        <f t="shared" si="22"/>
        <v>90</v>
      </c>
      <c r="BB99" s="14">
        <f t="shared" si="22"/>
        <v>117</v>
      </c>
      <c r="BC99" s="14">
        <f t="shared" si="22"/>
        <v>207</v>
      </c>
      <c r="BD99" s="14">
        <f t="shared" si="22"/>
        <v>297</v>
      </c>
      <c r="BE99" s="14">
        <f t="shared" si="22"/>
        <v>18187</v>
      </c>
    </row>
    <row r="100" spans="1:57" x14ac:dyDescent="0.35">
      <c r="A100" s="17">
        <v>2026</v>
      </c>
      <c r="E100" s="14">
        <f>SUM(E68:E79)</f>
        <v>13310</v>
      </c>
      <c r="F100" s="14">
        <f t="shared" ref="F100:U100" si="23">SUM(F68:F79)</f>
        <v>2658</v>
      </c>
      <c r="G100" s="14">
        <f t="shared" si="23"/>
        <v>1</v>
      </c>
      <c r="H100" s="14">
        <f t="shared" si="23"/>
        <v>107</v>
      </c>
      <c r="I100" s="14">
        <f t="shared" si="23"/>
        <v>108</v>
      </c>
      <c r="J100" s="14">
        <f t="shared" si="23"/>
        <v>11</v>
      </c>
      <c r="K100" s="14">
        <f t="shared" si="23"/>
        <v>1449</v>
      </c>
      <c r="L100" s="14">
        <f t="shared" si="23"/>
        <v>258</v>
      </c>
      <c r="M100" s="14">
        <f t="shared" si="23"/>
        <v>1707</v>
      </c>
      <c r="N100" s="14">
        <f t="shared" si="23"/>
        <v>14628</v>
      </c>
      <c r="O100" s="14">
        <f t="shared" si="23"/>
        <v>6582</v>
      </c>
      <c r="P100" s="14">
        <f t="shared" si="23"/>
        <v>21210</v>
      </c>
      <c r="Q100" s="14">
        <f t="shared" si="23"/>
        <v>148</v>
      </c>
      <c r="R100" s="14">
        <f t="shared" si="23"/>
        <v>131</v>
      </c>
      <c r="S100" s="14">
        <f t="shared" si="23"/>
        <v>279</v>
      </c>
      <c r="T100" s="14">
        <f t="shared" si="23"/>
        <v>339</v>
      </c>
      <c r="U100" s="14">
        <f t="shared" si="23"/>
        <v>39622</v>
      </c>
      <c r="W100" s="14">
        <f>SUM(W68:W79)</f>
        <v>10650</v>
      </c>
      <c r="X100" s="14">
        <f t="shared" ref="X100:AM100" si="24">SUM(X68:X79)</f>
        <v>2181</v>
      </c>
      <c r="Y100" s="14">
        <f t="shared" si="24"/>
        <v>0</v>
      </c>
      <c r="Z100" s="14">
        <f t="shared" si="24"/>
        <v>0</v>
      </c>
      <c r="AA100" s="14">
        <f t="shared" si="24"/>
        <v>0</v>
      </c>
      <c r="AB100" s="14">
        <f t="shared" si="24"/>
        <v>11</v>
      </c>
      <c r="AC100" s="14">
        <f t="shared" si="24"/>
        <v>516</v>
      </c>
      <c r="AD100" s="14">
        <f t="shared" si="24"/>
        <v>88</v>
      </c>
      <c r="AE100" s="14">
        <f t="shared" si="24"/>
        <v>604</v>
      </c>
      <c r="AF100" s="14">
        <f t="shared" si="24"/>
        <v>7159</v>
      </c>
      <c r="AG100" s="14">
        <f t="shared" si="24"/>
        <v>711</v>
      </c>
      <c r="AH100" s="14">
        <f t="shared" si="24"/>
        <v>7870</v>
      </c>
      <c r="AI100" s="14">
        <f t="shared" si="24"/>
        <v>58</v>
      </c>
      <c r="AJ100" s="14">
        <f t="shared" si="24"/>
        <v>15</v>
      </c>
      <c r="AK100" s="14">
        <f t="shared" si="24"/>
        <v>73</v>
      </c>
      <c r="AL100" s="14">
        <f t="shared" si="24"/>
        <v>42</v>
      </c>
      <c r="AM100" s="14">
        <f t="shared" si="24"/>
        <v>21431</v>
      </c>
      <c r="AO100" s="14">
        <f>SUM(AO68:AO79)</f>
        <v>2660</v>
      </c>
      <c r="AP100" s="14">
        <f t="shared" ref="AP100:BE100" si="25">SUM(AP68:AP79)</f>
        <v>477</v>
      </c>
      <c r="AQ100" s="14">
        <f t="shared" si="25"/>
        <v>1</v>
      </c>
      <c r="AR100" s="14">
        <f t="shared" si="25"/>
        <v>107</v>
      </c>
      <c r="AS100" s="14">
        <f t="shared" si="25"/>
        <v>108</v>
      </c>
      <c r="AT100" s="14">
        <f t="shared" si="25"/>
        <v>0</v>
      </c>
      <c r="AU100" s="14">
        <f t="shared" si="25"/>
        <v>933</v>
      </c>
      <c r="AV100" s="14">
        <f t="shared" si="25"/>
        <v>170</v>
      </c>
      <c r="AW100" s="14">
        <f t="shared" si="25"/>
        <v>1103</v>
      </c>
      <c r="AX100" s="14">
        <f t="shared" si="25"/>
        <v>7469</v>
      </c>
      <c r="AY100" s="14">
        <f t="shared" si="25"/>
        <v>5871</v>
      </c>
      <c r="AZ100" s="14">
        <f t="shared" si="25"/>
        <v>13340</v>
      </c>
      <c r="BA100" s="14">
        <f t="shared" si="25"/>
        <v>90</v>
      </c>
      <c r="BB100" s="14">
        <f t="shared" si="25"/>
        <v>116</v>
      </c>
      <c r="BC100" s="14">
        <f t="shared" si="25"/>
        <v>206</v>
      </c>
      <c r="BD100" s="14">
        <f t="shared" si="25"/>
        <v>297</v>
      </c>
      <c r="BE100" s="14">
        <f t="shared" si="25"/>
        <v>18191</v>
      </c>
    </row>
    <row r="101" spans="1:57" x14ac:dyDescent="0.35">
      <c r="A101" s="17">
        <v>2027</v>
      </c>
      <c r="E101" s="14">
        <f>SUM(E80:E91)</f>
        <v>13249</v>
      </c>
      <c r="F101" s="14">
        <f t="shared" ref="F101:U101" si="26">SUM(F80:F91)</f>
        <v>2675</v>
      </c>
      <c r="G101" s="14">
        <f t="shared" si="26"/>
        <v>1</v>
      </c>
      <c r="H101" s="14">
        <f t="shared" si="26"/>
        <v>107</v>
      </c>
      <c r="I101" s="14">
        <f t="shared" si="26"/>
        <v>108</v>
      </c>
      <c r="J101" s="14">
        <f t="shared" si="26"/>
        <v>11</v>
      </c>
      <c r="K101" s="14">
        <f t="shared" si="26"/>
        <v>1421</v>
      </c>
      <c r="L101" s="14">
        <f t="shared" si="26"/>
        <v>260</v>
      </c>
      <c r="M101" s="14">
        <f t="shared" si="26"/>
        <v>1681</v>
      </c>
      <c r="N101" s="14">
        <f t="shared" si="26"/>
        <v>14189</v>
      </c>
      <c r="O101" s="14">
        <f t="shared" si="26"/>
        <v>6582</v>
      </c>
      <c r="P101" s="14">
        <f t="shared" si="26"/>
        <v>20771</v>
      </c>
      <c r="Q101" s="14">
        <f t="shared" si="26"/>
        <v>146</v>
      </c>
      <c r="R101" s="14">
        <f t="shared" si="26"/>
        <v>128</v>
      </c>
      <c r="S101" s="14">
        <f t="shared" si="26"/>
        <v>274</v>
      </c>
      <c r="T101" s="14">
        <f t="shared" si="26"/>
        <v>339</v>
      </c>
      <c r="U101" s="14">
        <f t="shared" si="26"/>
        <v>39108</v>
      </c>
      <c r="W101" s="14">
        <f>SUM(W80:W91)</f>
        <v>10526</v>
      </c>
      <c r="X101" s="14">
        <f t="shared" ref="X101:AM101" si="27">SUM(X80:X91)</f>
        <v>2193</v>
      </c>
      <c r="Y101" s="14">
        <f t="shared" si="27"/>
        <v>0</v>
      </c>
      <c r="Z101" s="14">
        <f t="shared" si="27"/>
        <v>0</v>
      </c>
      <c r="AA101" s="14">
        <f t="shared" si="27"/>
        <v>0</v>
      </c>
      <c r="AB101" s="14">
        <f t="shared" si="27"/>
        <v>11</v>
      </c>
      <c r="AC101" s="14">
        <f t="shared" si="27"/>
        <v>490</v>
      </c>
      <c r="AD101" s="14">
        <f t="shared" si="27"/>
        <v>90</v>
      </c>
      <c r="AE101" s="14">
        <f t="shared" si="27"/>
        <v>580</v>
      </c>
      <c r="AF101" s="14">
        <f t="shared" si="27"/>
        <v>6705</v>
      </c>
      <c r="AG101" s="14">
        <f t="shared" si="27"/>
        <v>669</v>
      </c>
      <c r="AH101" s="14">
        <f t="shared" si="27"/>
        <v>7374</v>
      </c>
      <c r="AI101" s="14">
        <f t="shared" si="27"/>
        <v>56</v>
      </c>
      <c r="AJ101" s="14">
        <f t="shared" si="27"/>
        <v>13</v>
      </c>
      <c r="AK101" s="14">
        <f t="shared" si="27"/>
        <v>69</v>
      </c>
      <c r="AL101" s="14">
        <f t="shared" si="27"/>
        <v>42</v>
      </c>
      <c r="AM101" s="14">
        <f t="shared" si="27"/>
        <v>20795</v>
      </c>
      <c r="AO101" s="14">
        <f>SUM(AO80:AO91)</f>
        <v>2723</v>
      </c>
      <c r="AP101" s="14">
        <f t="shared" ref="AP101:BE101" si="28">SUM(AP80:AP91)</f>
        <v>482</v>
      </c>
      <c r="AQ101" s="14">
        <f t="shared" si="28"/>
        <v>1</v>
      </c>
      <c r="AR101" s="14">
        <f t="shared" si="28"/>
        <v>107</v>
      </c>
      <c r="AS101" s="14">
        <f t="shared" si="28"/>
        <v>108</v>
      </c>
      <c r="AT101" s="14">
        <f t="shared" si="28"/>
        <v>0</v>
      </c>
      <c r="AU101" s="14">
        <f t="shared" si="28"/>
        <v>931</v>
      </c>
      <c r="AV101" s="14">
        <f t="shared" si="28"/>
        <v>170</v>
      </c>
      <c r="AW101" s="14">
        <f t="shared" si="28"/>
        <v>1101</v>
      </c>
      <c r="AX101" s="14">
        <f t="shared" si="28"/>
        <v>7484</v>
      </c>
      <c r="AY101" s="14">
        <f t="shared" si="28"/>
        <v>5913</v>
      </c>
      <c r="AZ101" s="14">
        <f t="shared" si="28"/>
        <v>13397</v>
      </c>
      <c r="BA101" s="14">
        <f t="shared" si="28"/>
        <v>90</v>
      </c>
      <c r="BB101" s="14">
        <f t="shared" si="28"/>
        <v>115</v>
      </c>
      <c r="BC101" s="14">
        <f t="shared" si="28"/>
        <v>205</v>
      </c>
      <c r="BD101" s="14">
        <f t="shared" si="28"/>
        <v>297</v>
      </c>
      <c r="BE101" s="14">
        <f t="shared" si="28"/>
        <v>18313</v>
      </c>
    </row>
    <row r="103" spans="1:57" x14ac:dyDescent="0.35">
      <c r="E103" s="6" t="s">
        <v>17</v>
      </c>
      <c r="F103" s="6" t="s">
        <v>18</v>
      </c>
      <c r="G103" s="6" t="s">
        <v>19</v>
      </c>
      <c r="H103" s="6" t="s">
        <v>20</v>
      </c>
      <c r="I103" s="6" t="s">
        <v>21</v>
      </c>
      <c r="J103" s="6" t="s">
        <v>22</v>
      </c>
      <c r="K103" s="6" t="s">
        <v>23</v>
      </c>
      <c r="L103" s="6" t="s">
        <v>24</v>
      </c>
      <c r="M103" s="6" t="s">
        <v>25</v>
      </c>
      <c r="N103" s="6" t="s">
        <v>26</v>
      </c>
      <c r="O103" s="6" t="s">
        <v>27</v>
      </c>
      <c r="P103" s="6" t="s">
        <v>28</v>
      </c>
      <c r="Q103" s="6" t="s">
        <v>29</v>
      </c>
      <c r="R103" s="6" t="s">
        <v>30</v>
      </c>
      <c r="S103" s="6" t="s">
        <v>31</v>
      </c>
      <c r="T103" s="6" t="s">
        <v>32</v>
      </c>
      <c r="U103" s="8" t="s">
        <v>33</v>
      </c>
    </row>
    <row r="104" spans="1:57" x14ac:dyDescent="0.35">
      <c r="A104" s="17">
        <v>2021</v>
      </c>
    </row>
    <row r="105" spans="1:57" x14ac:dyDescent="0.35">
      <c r="A105" s="17">
        <v>2022</v>
      </c>
    </row>
    <row r="106" spans="1:57" x14ac:dyDescent="0.35">
      <c r="A106" s="17">
        <v>2023</v>
      </c>
      <c r="E106" s="13">
        <f>E97/E96-1</f>
        <v>-2.3080304806565088E-2</v>
      </c>
      <c r="F106" s="13">
        <f t="shared" ref="F106:U110" si="29">F97/F96-1</f>
        <v>1.3157894736842035E-2</v>
      </c>
      <c r="G106" s="13">
        <f t="shared" si="29"/>
        <v>0</v>
      </c>
      <c r="H106" s="13">
        <f t="shared" si="29"/>
        <v>0</v>
      </c>
      <c r="I106" s="13">
        <f t="shared" si="29"/>
        <v>0</v>
      </c>
      <c r="J106" s="13">
        <f t="shared" si="29"/>
        <v>0</v>
      </c>
      <c r="K106" s="13">
        <f t="shared" si="29"/>
        <v>-1.8329938900203624E-2</v>
      </c>
      <c r="L106" s="13">
        <f t="shared" si="29"/>
        <v>-1.5936254980079667E-2</v>
      </c>
      <c r="M106" s="13">
        <f t="shared" si="29"/>
        <v>-1.7981438515081161E-2</v>
      </c>
      <c r="N106" s="13">
        <f t="shared" si="29"/>
        <v>-1.5365079365079359E-2</v>
      </c>
      <c r="O106" s="13">
        <f t="shared" si="29"/>
        <v>-2.8315946348733689E-3</v>
      </c>
      <c r="P106" s="13">
        <f t="shared" si="29"/>
        <v>-1.1620658949243134E-2</v>
      </c>
      <c r="Q106" s="13">
        <f t="shared" si="29"/>
        <v>-5.3892215568862256E-2</v>
      </c>
      <c r="R106" s="13">
        <f t="shared" si="29"/>
        <v>-2.877697841726623E-2</v>
      </c>
      <c r="S106" s="13">
        <f t="shared" si="29"/>
        <v>-4.2483660130718914E-2</v>
      </c>
      <c r="T106" s="13">
        <f t="shared" si="29"/>
        <v>5.9748427672956073E-2</v>
      </c>
      <c r="U106" s="13">
        <f t="shared" si="29"/>
        <v>-1.3875679761991888E-2</v>
      </c>
    </row>
    <row r="107" spans="1:57" x14ac:dyDescent="0.35">
      <c r="A107" s="17">
        <v>2024</v>
      </c>
      <c r="E107" s="13">
        <f>E98/E97-1</f>
        <v>1.8750468761719041E-3</v>
      </c>
      <c r="F107" s="13">
        <f t="shared" si="29"/>
        <v>3.8555194805194759E-2</v>
      </c>
      <c r="G107" s="13">
        <f t="shared" si="29"/>
        <v>0</v>
      </c>
      <c r="H107" s="13">
        <f t="shared" si="29"/>
        <v>0</v>
      </c>
      <c r="I107" s="13">
        <f t="shared" si="29"/>
        <v>0</v>
      </c>
      <c r="J107" s="13">
        <f t="shared" si="29"/>
        <v>0</v>
      </c>
      <c r="K107" s="13">
        <f t="shared" si="29"/>
        <v>8.9903181189487924E-3</v>
      </c>
      <c r="L107" s="13">
        <f t="shared" si="29"/>
        <v>1.6194331983805599E-2</v>
      </c>
      <c r="M107" s="13">
        <f t="shared" si="29"/>
        <v>1.0041346721795685E-2</v>
      </c>
      <c r="N107" s="13">
        <f t="shared" si="29"/>
        <v>-1.0704152695383051E-2</v>
      </c>
      <c r="O107" s="13">
        <f t="shared" si="29"/>
        <v>3.1385443132565527E-3</v>
      </c>
      <c r="P107" s="13">
        <f t="shared" si="29"/>
        <v>-6.531825757916998E-3</v>
      </c>
      <c r="Q107" s="13">
        <f t="shared" si="29"/>
        <v>-1.2658227848101222E-2</v>
      </c>
      <c r="R107" s="13">
        <f t="shared" si="29"/>
        <v>-7.4074074074074181E-3</v>
      </c>
      <c r="S107" s="13">
        <f t="shared" si="29"/>
        <v>-1.0238907849829393E-2</v>
      </c>
      <c r="T107" s="13">
        <f t="shared" si="29"/>
        <v>5.9347181008901906E-3</v>
      </c>
      <c r="U107" s="13">
        <f t="shared" si="29"/>
        <v>-2.2256293585243281E-4</v>
      </c>
    </row>
    <row r="108" spans="1:57" x14ac:dyDescent="0.35">
      <c r="A108" s="17">
        <v>2025</v>
      </c>
      <c r="E108" s="13">
        <f>E99/E98-1</f>
        <v>-5.9140589908669439E-3</v>
      </c>
      <c r="F108" s="13">
        <f t="shared" si="29"/>
        <v>2.4618991793669442E-2</v>
      </c>
      <c r="G108" s="13">
        <f t="shared" si="29"/>
        <v>0</v>
      </c>
      <c r="H108" s="13">
        <f t="shared" si="29"/>
        <v>0</v>
      </c>
      <c r="I108" s="13">
        <f t="shared" si="29"/>
        <v>0</v>
      </c>
      <c r="J108" s="13">
        <f t="shared" si="29"/>
        <v>0</v>
      </c>
      <c r="K108" s="13">
        <f t="shared" si="29"/>
        <v>-2.0562028786840214E-3</v>
      </c>
      <c r="L108" s="13">
        <f t="shared" si="29"/>
        <v>-3.9840637450199168E-3</v>
      </c>
      <c r="M108" s="13">
        <f t="shared" si="29"/>
        <v>-2.3391812865497519E-3</v>
      </c>
      <c r="N108" s="13">
        <f t="shared" si="29"/>
        <v>-2.3073914743840462E-2</v>
      </c>
      <c r="O108" s="13">
        <f t="shared" si="29"/>
        <v>-1.2365911799761653E-2</v>
      </c>
      <c r="P108" s="13">
        <f t="shared" si="29"/>
        <v>-1.9814999546567513E-2</v>
      </c>
      <c r="Q108" s="13">
        <f t="shared" si="29"/>
        <v>-3.2051282051282048E-2</v>
      </c>
      <c r="R108" s="13">
        <f t="shared" si="29"/>
        <v>-1.4925373134328401E-2</v>
      </c>
      <c r="S108" s="13">
        <f t="shared" si="29"/>
        <v>-2.4137931034482807E-2</v>
      </c>
      <c r="T108" s="13">
        <f t="shared" si="29"/>
        <v>0</v>
      </c>
      <c r="U108" s="13">
        <f t="shared" si="29"/>
        <v>-1.1476910138761731E-2</v>
      </c>
    </row>
    <row r="109" spans="1:57" x14ac:dyDescent="0.35">
      <c r="A109" s="17">
        <v>2026</v>
      </c>
      <c r="E109" s="13">
        <f>E100/E99-1</f>
        <v>2.33451314104971E-3</v>
      </c>
      <c r="F109" s="13">
        <f t="shared" si="29"/>
        <v>1.3729977116704761E-2</v>
      </c>
      <c r="G109" s="13">
        <f t="shared" si="29"/>
        <v>0</v>
      </c>
      <c r="H109" s="13">
        <f t="shared" si="29"/>
        <v>0</v>
      </c>
      <c r="I109" s="13">
        <f t="shared" si="29"/>
        <v>0</v>
      </c>
      <c r="J109" s="13">
        <f t="shared" si="29"/>
        <v>0</v>
      </c>
      <c r="K109" s="13">
        <f t="shared" si="29"/>
        <v>-4.8076923076922906E-3</v>
      </c>
      <c r="L109" s="13">
        <f t="shared" si="29"/>
        <v>3.2000000000000028E-2</v>
      </c>
      <c r="M109" s="13">
        <f t="shared" si="29"/>
        <v>5.8616647127784915E-4</v>
      </c>
      <c r="N109" s="13">
        <f t="shared" si="29"/>
        <v>-2.4019215372297786E-2</v>
      </c>
      <c r="O109" s="13">
        <f t="shared" si="29"/>
        <v>-7.0900588324031011E-3</v>
      </c>
      <c r="P109" s="13">
        <f t="shared" si="29"/>
        <v>-1.8827774436785849E-2</v>
      </c>
      <c r="Q109" s="13">
        <f t="shared" si="29"/>
        <v>-1.9867549668874163E-2</v>
      </c>
      <c r="R109" s="13">
        <f t="shared" si="29"/>
        <v>-7.575757575757569E-3</v>
      </c>
      <c r="S109" s="13">
        <f t="shared" si="29"/>
        <v>-1.4134275618374548E-2</v>
      </c>
      <c r="T109" s="13">
        <f t="shared" si="29"/>
        <v>0</v>
      </c>
      <c r="U109" s="13">
        <f t="shared" si="29"/>
        <v>-8.5825096959839531E-3</v>
      </c>
    </row>
    <row r="110" spans="1:57" x14ac:dyDescent="0.35">
      <c r="A110" s="17">
        <v>2027</v>
      </c>
      <c r="E110" s="13">
        <f>E101/E100-1</f>
        <v>-4.5830202854996172E-3</v>
      </c>
      <c r="F110" s="13">
        <f t="shared" si="29"/>
        <v>6.3957863054928676E-3</v>
      </c>
      <c r="G110" s="13">
        <f t="shared" si="29"/>
        <v>0</v>
      </c>
      <c r="H110" s="13">
        <f t="shared" si="29"/>
        <v>0</v>
      </c>
      <c r="I110" s="13">
        <f t="shared" si="29"/>
        <v>0</v>
      </c>
      <c r="J110" s="13">
        <f t="shared" si="29"/>
        <v>0</v>
      </c>
      <c r="K110" s="13">
        <f t="shared" si="29"/>
        <v>-1.9323671497584516E-2</v>
      </c>
      <c r="L110" s="13">
        <f t="shared" si="29"/>
        <v>7.7519379844961378E-3</v>
      </c>
      <c r="M110" s="13">
        <f t="shared" si="29"/>
        <v>-1.5231400117164617E-2</v>
      </c>
      <c r="N110" s="13">
        <f t="shared" si="29"/>
        <v>-3.0010937927262837E-2</v>
      </c>
      <c r="O110" s="13">
        <f t="shared" si="29"/>
        <v>0</v>
      </c>
      <c r="P110" s="13">
        <f t="shared" si="29"/>
        <v>-2.0697784064120706E-2</v>
      </c>
      <c r="Q110" s="13">
        <f t="shared" si="29"/>
        <v>-1.3513513513513487E-2</v>
      </c>
      <c r="R110" s="13">
        <f t="shared" si="29"/>
        <v>-2.2900763358778664E-2</v>
      </c>
      <c r="S110" s="13">
        <f t="shared" si="29"/>
        <v>-1.7921146953404965E-2</v>
      </c>
      <c r="T110" s="13">
        <f t="shared" si="29"/>
        <v>0</v>
      </c>
      <c r="U110" s="13">
        <f t="shared" si="29"/>
        <v>-1.2972590984806409E-2</v>
      </c>
    </row>
  </sheetData>
  <mergeCells count="7">
    <mergeCell ref="G4:S4"/>
    <mergeCell ref="E5:U5"/>
    <mergeCell ref="W5:AM5"/>
    <mergeCell ref="AO5:BE5"/>
    <mergeCell ref="E6:U6"/>
    <mergeCell ref="W6:AM6"/>
    <mergeCell ref="AO6:BE6"/>
  </mergeCells>
  <pageMargins left="0.7" right="0.7" top="0.75" bottom="0.75" header="0.3" footer="0.3"/>
  <pageSetup scale="2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FD0EB-9B7F-42AD-B84F-8F1D39342BAB}">
  <dimension ref="A1:AH139"/>
  <sheetViews>
    <sheetView workbookViewId="0">
      <pane xSplit="4" ySplit="9" topLeftCell="F85" activePane="bottomRight" state="frozen"/>
      <selection pane="topRight" activeCell="E1" sqref="E1"/>
      <selection pane="bottomLeft" activeCell="A10" sqref="A10"/>
      <selection pane="bottomRight" activeCell="O88" sqref="O88"/>
    </sheetView>
  </sheetViews>
  <sheetFormatPr defaultRowHeight="14.5" x14ac:dyDescent="0.35"/>
  <cols>
    <col min="15" max="15" width="9.1796875" customWidth="1"/>
    <col min="18" max="18" width="9.1796875" customWidth="1"/>
  </cols>
  <sheetData>
    <row r="1" spans="1:34" x14ac:dyDescent="0.35">
      <c r="A1" s="1" t="s">
        <v>0</v>
      </c>
    </row>
    <row r="2" spans="1:34" x14ac:dyDescent="0.35">
      <c r="A2" s="2" t="s">
        <v>113</v>
      </c>
      <c r="C2" s="2"/>
      <c r="D2" s="2"/>
    </row>
    <row r="3" spans="1:34" x14ac:dyDescent="0.35">
      <c r="A3" s="2" t="s">
        <v>39</v>
      </c>
      <c r="C3" s="2"/>
      <c r="D3" s="2"/>
    </row>
    <row r="4" spans="1:34" x14ac:dyDescent="0.35">
      <c r="A4" s="2"/>
      <c r="C4" s="2"/>
      <c r="D4" s="2"/>
    </row>
    <row r="5" spans="1:34" x14ac:dyDescent="0.35">
      <c r="A5" s="2"/>
      <c r="C5" s="2"/>
      <c r="D5" s="2"/>
    </row>
    <row r="6" spans="1:34" x14ac:dyDescent="0.35">
      <c r="A6" s="24"/>
      <c r="B6" s="2"/>
      <c r="C6" s="2"/>
      <c r="D6" s="2"/>
      <c r="F6" s="96" t="s">
        <v>2</v>
      </c>
      <c r="G6" s="97"/>
      <c r="H6" s="97"/>
      <c r="I6" s="97"/>
      <c r="J6" s="97"/>
      <c r="K6" s="98"/>
      <c r="M6" s="96" t="s">
        <v>3</v>
      </c>
      <c r="N6" s="97"/>
      <c r="O6" s="97"/>
      <c r="P6" s="97"/>
      <c r="Q6" s="97"/>
      <c r="R6" s="98"/>
      <c r="T6" s="96" t="s">
        <v>5</v>
      </c>
      <c r="U6" s="97"/>
      <c r="V6" s="97"/>
      <c r="W6" s="97"/>
      <c r="X6" s="97"/>
      <c r="Y6" s="98"/>
    </row>
    <row r="7" spans="1:34" x14ac:dyDescent="0.35">
      <c r="C7" s="4"/>
      <c r="D7" s="4"/>
      <c r="F7" s="96" t="s">
        <v>41</v>
      </c>
      <c r="G7" s="97"/>
      <c r="H7" s="97"/>
      <c r="I7" s="97"/>
      <c r="J7" s="97"/>
      <c r="K7" s="98"/>
      <c r="M7" s="96" t="str">
        <f>F7</f>
        <v>Delivery Volume (GWh)</v>
      </c>
      <c r="N7" s="97"/>
      <c r="O7" s="97"/>
      <c r="P7" s="97"/>
      <c r="Q7" s="97"/>
      <c r="R7" s="98"/>
      <c r="T7" s="96" t="str">
        <f>F7</f>
        <v>Delivery Volume (GWh)</v>
      </c>
      <c r="U7" s="97"/>
      <c r="V7" s="97"/>
      <c r="W7" s="97"/>
      <c r="X7" s="97"/>
      <c r="Y7" s="98"/>
      <c r="AA7" s="96" t="s">
        <v>42</v>
      </c>
      <c r="AB7" s="97"/>
      <c r="AC7" s="97"/>
      <c r="AD7" s="97"/>
      <c r="AE7" s="98"/>
    </row>
    <row r="8" spans="1:34" x14ac:dyDescent="0.35">
      <c r="C8" s="5" t="s">
        <v>9</v>
      </c>
      <c r="D8" s="5" t="s">
        <v>43</v>
      </c>
      <c r="F8" s="96" t="s">
        <v>25</v>
      </c>
      <c r="G8" s="97"/>
      <c r="H8" s="98"/>
      <c r="I8" s="96" t="s">
        <v>28</v>
      </c>
      <c r="J8" s="97"/>
      <c r="K8" s="98"/>
      <c r="M8" s="96" t="s">
        <v>25</v>
      </c>
      <c r="N8" s="97"/>
      <c r="O8" s="98"/>
      <c r="P8" s="96" t="s">
        <v>28</v>
      </c>
      <c r="Q8" s="97"/>
      <c r="R8" s="98"/>
      <c r="T8" s="96" t="s">
        <v>25</v>
      </c>
      <c r="U8" s="97"/>
      <c r="V8" s="98"/>
      <c r="W8" s="96" t="s">
        <v>28</v>
      </c>
      <c r="X8" s="97"/>
      <c r="Y8" s="98"/>
      <c r="AA8" s="99" t="s">
        <v>44</v>
      </c>
      <c r="AB8" s="101"/>
      <c r="AD8" s="99" t="s">
        <v>45</v>
      </c>
      <c r="AE8" s="101"/>
    </row>
    <row r="9" spans="1:34" s="7" customFormat="1" x14ac:dyDescent="0.35">
      <c r="A9" s="6" t="s">
        <v>15</v>
      </c>
      <c r="B9" s="6" t="s">
        <v>9</v>
      </c>
      <c r="C9" s="6" t="s">
        <v>16</v>
      </c>
      <c r="D9" s="6" t="s">
        <v>46</v>
      </c>
      <c r="F9" s="6" t="s">
        <v>47</v>
      </c>
      <c r="G9" s="6" t="s">
        <v>48</v>
      </c>
      <c r="H9" s="6" t="s">
        <v>49</v>
      </c>
      <c r="I9" s="6" t="s">
        <v>47</v>
      </c>
      <c r="J9" s="6" t="s">
        <v>48</v>
      </c>
      <c r="K9" s="6" t="s">
        <v>49</v>
      </c>
      <c r="M9" s="6" t="s">
        <v>47</v>
      </c>
      <c r="N9" s="6" t="s">
        <v>48</v>
      </c>
      <c r="O9" s="6" t="s">
        <v>49</v>
      </c>
      <c r="P9" s="6" t="s">
        <v>47</v>
      </c>
      <c r="Q9" s="6" t="s">
        <v>48</v>
      </c>
      <c r="R9" s="6" t="s">
        <v>49</v>
      </c>
      <c r="S9" s="6"/>
      <c r="T9" s="6" t="s">
        <v>47</v>
      </c>
      <c r="U9" s="6" t="s">
        <v>48</v>
      </c>
      <c r="V9" s="6" t="s">
        <v>49</v>
      </c>
      <c r="W9" s="6" t="s">
        <v>47</v>
      </c>
      <c r="X9" s="6" t="s">
        <v>48</v>
      </c>
      <c r="Y9" s="6" t="s">
        <v>49</v>
      </c>
      <c r="Z9" s="6"/>
      <c r="AA9" s="6" t="s">
        <v>25</v>
      </c>
      <c r="AB9" s="6" t="s">
        <v>28</v>
      </c>
      <c r="AC9" s="6"/>
      <c r="AD9" s="6" t="s">
        <v>25</v>
      </c>
      <c r="AE9" s="6" t="s">
        <v>28</v>
      </c>
      <c r="AF9" s="6"/>
      <c r="AG9" s="6"/>
      <c r="AH9" s="6"/>
    </row>
    <row r="10" spans="1:34" x14ac:dyDescent="0.35">
      <c r="A10" s="17">
        <v>2018</v>
      </c>
      <c r="B10" s="17">
        <v>1</v>
      </c>
      <c r="C10" s="18" t="str">
        <f>CONCATENATE(A10,IF(B10&lt;10,0,""),B10)</f>
        <v>201801</v>
      </c>
      <c r="D10" s="25">
        <v>32.08</v>
      </c>
      <c r="F10" s="5"/>
      <c r="G10" s="5"/>
      <c r="H10" s="5"/>
      <c r="I10" s="5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26">
        <v>0.54803000000000002</v>
      </c>
      <c r="AB10" s="26">
        <v>0.20709</v>
      </c>
      <c r="AC10" s="5"/>
      <c r="AD10" s="26">
        <v>0.67686999999999997</v>
      </c>
      <c r="AE10" s="26">
        <v>0.30238999999999999</v>
      </c>
      <c r="AF10" s="5"/>
      <c r="AG10" s="5"/>
      <c r="AH10" s="5"/>
    </row>
    <row r="11" spans="1:34" x14ac:dyDescent="0.35">
      <c r="A11" s="17">
        <v>2018</v>
      </c>
      <c r="B11" s="17">
        <v>2</v>
      </c>
      <c r="C11" s="18" t="str">
        <f t="shared" ref="C11:C74" si="0">CONCATENATE(A11,IF(B11&lt;10,0,""),B11)</f>
        <v>201802</v>
      </c>
      <c r="D11" s="25">
        <v>30.52</v>
      </c>
      <c r="F11" s="5"/>
      <c r="G11" s="5"/>
      <c r="H11" s="5"/>
      <c r="I11" s="5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26">
        <v>0.56828000000000001</v>
      </c>
      <c r="AB11" s="26">
        <v>0.19323000000000001</v>
      </c>
      <c r="AC11" s="5"/>
      <c r="AD11" s="26">
        <v>0.75851000000000002</v>
      </c>
      <c r="AE11" s="26">
        <v>0.27176</v>
      </c>
      <c r="AF11" s="5"/>
      <c r="AG11" s="5"/>
      <c r="AH11" s="5"/>
    </row>
    <row r="12" spans="1:34" x14ac:dyDescent="0.35">
      <c r="A12" s="17">
        <v>2018</v>
      </c>
      <c r="B12" s="17">
        <v>3</v>
      </c>
      <c r="C12" s="18" t="str">
        <f t="shared" si="0"/>
        <v>201803</v>
      </c>
      <c r="D12" s="25">
        <v>30.33</v>
      </c>
      <c r="F12" s="5"/>
      <c r="G12" s="5"/>
      <c r="H12" s="5"/>
      <c r="I12" s="5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26">
        <v>0.53335999999999995</v>
      </c>
      <c r="AB12" s="26">
        <v>0.18126999999999999</v>
      </c>
      <c r="AC12" s="5"/>
      <c r="AD12" s="26">
        <v>0.70809999999999995</v>
      </c>
      <c r="AE12" s="26">
        <v>0.28109000000000001</v>
      </c>
      <c r="AF12" s="5"/>
      <c r="AG12" s="5"/>
      <c r="AH12" s="5"/>
    </row>
    <row r="13" spans="1:34" x14ac:dyDescent="0.35">
      <c r="A13" s="17">
        <v>2018</v>
      </c>
      <c r="B13" s="17">
        <v>4</v>
      </c>
      <c r="C13" s="18" t="str">
        <f t="shared" si="0"/>
        <v>201804</v>
      </c>
      <c r="D13" s="25">
        <v>29.38</v>
      </c>
      <c r="F13" s="5"/>
      <c r="G13" s="5"/>
      <c r="H13" s="5"/>
      <c r="I13" s="5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26">
        <v>0.59463999999999995</v>
      </c>
      <c r="AB13" s="26">
        <v>0.21410000000000001</v>
      </c>
      <c r="AC13" s="5"/>
      <c r="AD13" s="26">
        <v>0.69164999999999999</v>
      </c>
      <c r="AE13" s="26">
        <v>0.33056999999999997</v>
      </c>
      <c r="AF13" s="5"/>
      <c r="AG13" s="5"/>
      <c r="AH13" s="5"/>
    </row>
    <row r="14" spans="1:34" x14ac:dyDescent="0.35">
      <c r="A14" s="17">
        <v>2018</v>
      </c>
      <c r="B14" s="17">
        <v>5</v>
      </c>
      <c r="C14" s="18" t="str">
        <f t="shared" si="0"/>
        <v>201805</v>
      </c>
      <c r="D14" s="25">
        <v>29.52</v>
      </c>
      <c r="F14" s="5"/>
      <c r="G14" s="5"/>
      <c r="H14" s="5"/>
      <c r="I14" s="5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26">
        <v>0.51178000000000001</v>
      </c>
      <c r="AB14" s="26">
        <v>0.18872</v>
      </c>
      <c r="AC14" s="5"/>
      <c r="AD14" s="26">
        <v>0.71340999999999999</v>
      </c>
      <c r="AE14" s="27">
        <v>0.24554999999999999</v>
      </c>
      <c r="AF14" s="5"/>
      <c r="AG14" s="5"/>
      <c r="AH14" s="5"/>
    </row>
    <row r="15" spans="1:34" x14ac:dyDescent="0.35">
      <c r="A15" s="17">
        <v>2018</v>
      </c>
      <c r="B15" s="17">
        <v>6</v>
      </c>
      <c r="C15" s="18" t="str">
        <f t="shared" si="0"/>
        <v>201806</v>
      </c>
      <c r="D15" s="25">
        <v>30.62</v>
      </c>
      <c r="F15" s="5"/>
      <c r="G15" s="5"/>
      <c r="H15" s="5"/>
      <c r="I15" s="5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26">
        <v>0.57698000000000005</v>
      </c>
      <c r="AB15" s="26">
        <v>0.18856000000000001</v>
      </c>
      <c r="AC15" s="5"/>
      <c r="AD15" s="26">
        <v>0.53727000000000003</v>
      </c>
      <c r="AE15" s="26">
        <v>0.32085000000000002</v>
      </c>
      <c r="AF15" s="5"/>
      <c r="AG15" s="5"/>
      <c r="AH15" s="5"/>
    </row>
    <row r="16" spans="1:34" x14ac:dyDescent="0.35">
      <c r="A16" s="17">
        <v>2018</v>
      </c>
      <c r="B16" s="17">
        <v>7</v>
      </c>
      <c r="C16" s="18" t="str">
        <f t="shared" si="0"/>
        <v>201807</v>
      </c>
      <c r="D16" s="25">
        <v>30.76</v>
      </c>
      <c r="F16" s="5"/>
      <c r="G16" s="5"/>
      <c r="H16" s="5"/>
      <c r="I16" s="5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26">
        <v>0.49756</v>
      </c>
      <c r="AB16" s="26">
        <v>0.17978</v>
      </c>
      <c r="AC16" s="5"/>
      <c r="AD16" s="26">
        <v>0.41829</v>
      </c>
      <c r="AE16" s="26">
        <v>0.28420000000000001</v>
      </c>
      <c r="AF16" s="5"/>
      <c r="AG16" s="5"/>
      <c r="AH16" s="5"/>
    </row>
    <row r="17" spans="1:34" x14ac:dyDescent="0.35">
      <c r="A17" s="17">
        <v>2018</v>
      </c>
      <c r="B17" s="17">
        <v>8</v>
      </c>
      <c r="C17" s="18" t="str">
        <f t="shared" si="0"/>
        <v>201808</v>
      </c>
      <c r="D17" s="25">
        <v>29.48</v>
      </c>
      <c r="F17" s="5"/>
      <c r="G17" s="5"/>
      <c r="H17" s="5"/>
      <c r="I17" s="5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26">
        <v>0.51883000000000001</v>
      </c>
      <c r="AB17" s="26">
        <v>0.16258</v>
      </c>
      <c r="AC17" s="5"/>
      <c r="AD17" s="26">
        <v>0.38319999999999999</v>
      </c>
      <c r="AE17" s="26">
        <v>0.31341000000000002</v>
      </c>
      <c r="AF17" s="5"/>
      <c r="AG17" s="5"/>
      <c r="AH17" s="5"/>
    </row>
    <row r="18" spans="1:34" x14ac:dyDescent="0.35">
      <c r="A18" s="17">
        <v>2018</v>
      </c>
      <c r="B18" s="17">
        <v>9</v>
      </c>
      <c r="C18" s="18" t="str">
        <f t="shared" si="0"/>
        <v>201809</v>
      </c>
      <c r="D18" s="25">
        <v>30.57</v>
      </c>
      <c r="F18" s="5"/>
      <c r="G18" s="5"/>
      <c r="H18" s="5"/>
      <c r="I18" s="5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26">
        <v>0.51629000000000003</v>
      </c>
      <c r="AB18" s="26">
        <v>0.19494</v>
      </c>
      <c r="AC18" s="5"/>
      <c r="AD18" s="26">
        <v>0.57272000000000001</v>
      </c>
      <c r="AE18" s="26">
        <v>0.32057000000000002</v>
      </c>
      <c r="AF18" s="5"/>
      <c r="AG18" s="5"/>
      <c r="AH18" s="5"/>
    </row>
    <row r="19" spans="1:34" x14ac:dyDescent="0.35">
      <c r="A19" s="17">
        <v>2018</v>
      </c>
      <c r="B19" s="17">
        <v>10</v>
      </c>
      <c r="C19" s="18" t="str">
        <f t="shared" si="0"/>
        <v>201810</v>
      </c>
      <c r="D19" s="25">
        <v>29.98</v>
      </c>
      <c r="F19" s="5"/>
      <c r="G19" s="5"/>
      <c r="H19" s="5"/>
      <c r="I19" s="5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26">
        <v>0.5363</v>
      </c>
      <c r="AB19" s="26">
        <v>0.18815999999999999</v>
      </c>
      <c r="AC19" s="5"/>
      <c r="AD19" s="26">
        <v>0.63268000000000002</v>
      </c>
      <c r="AE19" s="27">
        <v>0.32602999999999999</v>
      </c>
      <c r="AF19" s="5"/>
      <c r="AG19" s="5"/>
      <c r="AH19" s="5"/>
    </row>
    <row r="20" spans="1:34" x14ac:dyDescent="0.35">
      <c r="A20" s="17">
        <v>2018</v>
      </c>
      <c r="B20" s="17">
        <v>11</v>
      </c>
      <c r="C20" s="18" t="str">
        <f t="shared" si="0"/>
        <v>201811</v>
      </c>
      <c r="D20" s="25">
        <v>30.5</v>
      </c>
      <c r="F20" s="5"/>
      <c r="G20" s="5"/>
      <c r="H20" s="5"/>
      <c r="I20" s="5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26">
        <v>0.53325999999999996</v>
      </c>
      <c r="AB20" s="26">
        <v>0.21054</v>
      </c>
      <c r="AC20" s="5"/>
      <c r="AD20" s="26">
        <v>0.6583</v>
      </c>
      <c r="AE20" s="26">
        <v>0.36671999999999999</v>
      </c>
      <c r="AF20" s="5"/>
      <c r="AG20" s="5"/>
      <c r="AH20" s="5"/>
    </row>
    <row r="21" spans="1:34" x14ac:dyDescent="0.35">
      <c r="A21" s="17">
        <v>2018</v>
      </c>
      <c r="B21" s="17">
        <v>12</v>
      </c>
      <c r="C21" s="18" t="str">
        <f t="shared" si="0"/>
        <v>201812</v>
      </c>
      <c r="D21" s="25">
        <v>31.75</v>
      </c>
      <c r="F21" s="5"/>
      <c r="G21" s="5"/>
      <c r="H21" s="5"/>
      <c r="I21" s="5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26">
        <v>0.57757999999999998</v>
      </c>
      <c r="AB21" s="26">
        <v>0.19272</v>
      </c>
      <c r="AC21" s="5"/>
      <c r="AD21" s="26">
        <v>1</v>
      </c>
      <c r="AE21" s="26">
        <v>0.38774999999999998</v>
      </c>
      <c r="AF21" s="5"/>
      <c r="AG21" s="5"/>
      <c r="AH21" s="5"/>
    </row>
    <row r="22" spans="1:34" x14ac:dyDescent="0.35">
      <c r="A22" s="28">
        <v>2019</v>
      </c>
      <c r="B22" s="28">
        <v>1</v>
      </c>
      <c r="C22" s="29" t="str">
        <f t="shared" si="0"/>
        <v>201901</v>
      </c>
      <c r="D22" s="25">
        <v>31.67</v>
      </c>
      <c r="F22" s="5"/>
      <c r="G22" s="5"/>
      <c r="H22" s="5"/>
      <c r="I22" s="5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26">
        <v>0.57065999999999995</v>
      </c>
      <c r="AB22" s="26">
        <v>0.21371000000000001</v>
      </c>
      <c r="AC22" s="5"/>
      <c r="AD22" s="26">
        <v>0.37036999999999998</v>
      </c>
      <c r="AE22" s="26">
        <v>0.42381000000000002</v>
      </c>
      <c r="AF22" s="5"/>
      <c r="AG22" s="5"/>
      <c r="AH22" s="5"/>
    </row>
    <row r="23" spans="1:34" x14ac:dyDescent="0.35">
      <c r="A23" s="28">
        <v>2019</v>
      </c>
      <c r="B23" s="28">
        <v>2</v>
      </c>
      <c r="C23" s="29" t="str">
        <f t="shared" si="0"/>
        <v>201902</v>
      </c>
      <c r="D23" s="25">
        <v>30.95</v>
      </c>
      <c r="F23" s="5"/>
      <c r="G23" s="5"/>
      <c r="H23" s="5"/>
      <c r="I23" s="5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26">
        <v>0.53841000000000006</v>
      </c>
      <c r="AB23" s="26">
        <v>0.18751000000000001</v>
      </c>
      <c r="AC23" s="5"/>
      <c r="AD23" s="26">
        <v>0.52810000000000001</v>
      </c>
      <c r="AE23" s="26">
        <v>0.31672</v>
      </c>
      <c r="AF23" s="5"/>
      <c r="AG23" s="5"/>
      <c r="AH23" s="5"/>
    </row>
    <row r="24" spans="1:34" x14ac:dyDescent="0.35">
      <c r="A24" s="28">
        <v>2019</v>
      </c>
      <c r="B24" s="28">
        <v>3</v>
      </c>
      <c r="C24" s="29" t="str">
        <f t="shared" si="0"/>
        <v>201903</v>
      </c>
      <c r="D24" s="25">
        <v>30.19</v>
      </c>
      <c r="F24" s="5"/>
      <c r="G24" s="5"/>
      <c r="H24" s="5"/>
      <c r="I24" s="5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26">
        <v>0.58087999999999995</v>
      </c>
      <c r="AB24" s="26">
        <v>0.19950000000000001</v>
      </c>
      <c r="AC24" s="5"/>
      <c r="AD24" s="26">
        <v>0.77595000000000003</v>
      </c>
      <c r="AE24" s="26">
        <v>0.28416999999999998</v>
      </c>
      <c r="AF24" s="5"/>
      <c r="AG24" s="5"/>
      <c r="AH24" s="5"/>
    </row>
    <row r="25" spans="1:34" x14ac:dyDescent="0.35">
      <c r="A25" s="28">
        <v>2019</v>
      </c>
      <c r="B25" s="28">
        <v>4</v>
      </c>
      <c r="C25" s="29" t="str">
        <f t="shared" si="0"/>
        <v>201904</v>
      </c>
      <c r="D25" s="25">
        <v>29.38</v>
      </c>
      <c r="F25" s="5"/>
      <c r="G25" s="5"/>
      <c r="H25" s="5"/>
      <c r="I25" s="5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26">
        <v>0.58674000000000004</v>
      </c>
      <c r="AB25" s="26">
        <v>0.20477000000000001</v>
      </c>
      <c r="AC25" s="5"/>
      <c r="AD25" s="26">
        <v>0.84070999999999996</v>
      </c>
      <c r="AE25" s="26">
        <v>0.31975999999999999</v>
      </c>
      <c r="AF25" s="5"/>
      <c r="AG25" s="5"/>
      <c r="AH25" s="5"/>
    </row>
    <row r="26" spans="1:34" x14ac:dyDescent="0.35">
      <c r="A26" s="28">
        <v>2019</v>
      </c>
      <c r="B26" s="28">
        <v>5</v>
      </c>
      <c r="C26" s="29" t="str">
        <f t="shared" si="0"/>
        <v>201905</v>
      </c>
      <c r="D26" s="25">
        <v>29.57</v>
      </c>
      <c r="F26" s="5"/>
      <c r="G26" s="5"/>
      <c r="H26" s="5"/>
      <c r="I26" s="5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26">
        <v>0.55913000000000002</v>
      </c>
      <c r="AB26" s="26">
        <v>0.19739999999999999</v>
      </c>
      <c r="AC26" s="5"/>
      <c r="AD26" s="26">
        <v>0.55008000000000001</v>
      </c>
      <c r="AE26" s="27">
        <v>0.27642</v>
      </c>
      <c r="AF26" s="5"/>
      <c r="AG26" s="5"/>
      <c r="AH26" s="5"/>
    </row>
    <row r="27" spans="1:34" x14ac:dyDescent="0.35">
      <c r="A27" s="28">
        <v>2019</v>
      </c>
      <c r="B27" s="28">
        <v>6</v>
      </c>
      <c r="C27" s="29" t="str">
        <f t="shared" si="0"/>
        <v>201906</v>
      </c>
      <c r="D27" s="25">
        <v>30.67</v>
      </c>
      <c r="F27" s="5"/>
      <c r="G27" s="5"/>
      <c r="H27" s="5"/>
      <c r="I27" s="5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26">
        <v>0.60572999999999999</v>
      </c>
      <c r="AB27" s="26">
        <v>0.19309000000000001</v>
      </c>
      <c r="AC27" s="5"/>
      <c r="AD27" s="26">
        <v>0.82569999999999999</v>
      </c>
      <c r="AE27" s="26">
        <v>0.26327</v>
      </c>
      <c r="AF27" s="5"/>
      <c r="AG27" s="5"/>
      <c r="AH27" s="5"/>
    </row>
    <row r="28" spans="1:34" x14ac:dyDescent="0.35">
      <c r="A28" s="28">
        <v>2019</v>
      </c>
      <c r="B28" s="28">
        <v>7</v>
      </c>
      <c r="C28" s="29" t="str">
        <f t="shared" si="0"/>
        <v>201907</v>
      </c>
      <c r="D28" s="25">
        <v>30.67</v>
      </c>
      <c r="F28" s="5"/>
      <c r="G28" s="5"/>
      <c r="H28" s="5"/>
      <c r="I28" s="5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26">
        <v>0.38488</v>
      </c>
      <c r="AB28" s="26">
        <v>0.18376999999999999</v>
      </c>
      <c r="AC28" s="5"/>
      <c r="AD28" s="26">
        <v>-2.5430000000000001</v>
      </c>
      <c r="AE28" s="26">
        <v>0.27704000000000001</v>
      </c>
      <c r="AF28" s="5"/>
      <c r="AG28" s="5"/>
      <c r="AH28" s="5"/>
    </row>
    <row r="29" spans="1:34" x14ac:dyDescent="0.35">
      <c r="A29" s="28">
        <v>2019</v>
      </c>
      <c r="B29" s="28">
        <v>8</v>
      </c>
      <c r="C29" s="29" t="str">
        <f t="shared" si="0"/>
        <v>201908</v>
      </c>
      <c r="D29" s="25">
        <v>29.48</v>
      </c>
      <c r="F29" s="5"/>
      <c r="G29" s="5"/>
      <c r="H29" s="5"/>
      <c r="I29" s="5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26">
        <v>0.44461000000000001</v>
      </c>
      <c r="AB29" s="26">
        <v>0.17885000000000001</v>
      </c>
      <c r="AC29" s="5"/>
      <c r="AD29" s="26">
        <v>0.54293000000000002</v>
      </c>
      <c r="AE29" s="26">
        <v>0.27178000000000002</v>
      </c>
      <c r="AF29" s="5"/>
      <c r="AG29" s="5"/>
      <c r="AH29" s="5"/>
    </row>
    <row r="30" spans="1:34" x14ac:dyDescent="0.35">
      <c r="A30" s="28">
        <v>2019</v>
      </c>
      <c r="B30" s="28">
        <v>9</v>
      </c>
      <c r="C30" s="29" t="str">
        <f t="shared" si="0"/>
        <v>201909</v>
      </c>
      <c r="D30" s="25">
        <v>30.71</v>
      </c>
      <c r="F30" s="5"/>
      <c r="G30" s="5"/>
      <c r="H30" s="5"/>
      <c r="I30" s="5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26">
        <v>0.48576000000000003</v>
      </c>
      <c r="AB30" s="26">
        <v>0.19622000000000001</v>
      </c>
      <c r="AC30" s="5"/>
      <c r="AD30" s="26">
        <v>0.57350000000000001</v>
      </c>
      <c r="AE30" s="26">
        <v>0.32666000000000001</v>
      </c>
      <c r="AF30" s="5"/>
      <c r="AG30" s="5"/>
      <c r="AH30" s="5"/>
    </row>
    <row r="31" spans="1:34" x14ac:dyDescent="0.35">
      <c r="A31" s="28">
        <v>2019</v>
      </c>
      <c r="B31" s="28">
        <v>10</v>
      </c>
      <c r="C31" s="29" t="str">
        <f t="shared" si="0"/>
        <v>201910</v>
      </c>
      <c r="D31" s="25">
        <v>29.55</v>
      </c>
      <c r="F31" s="5"/>
      <c r="G31" s="5"/>
      <c r="H31" s="5"/>
      <c r="I31" s="5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26">
        <v>0.45146999999999998</v>
      </c>
      <c r="AB31" s="26">
        <v>0.18264</v>
      </c>
      <c r="AC31" s="5"/>
      <c r="AD31" s="26">
        <v>0.48549999999999999</v>
      </c>
      <c r="AE31" s="26">
        <v>0.29446</v>
      </c>
      <c r="AF31" s="5"/>
      <c r="AG31" s="5"/>
      <c r="AH31" s="5"/>
    </row>
    <row r="32" spans="1:34" x14ac:dyDescent="0.35">
      <c r="A32" s="28">
        <v>2019</v>
      </c>
      <c r="B32" s="28">
        <v>11</v>
      </c>
      <c r="C32" s="29" t="str">
        <f t="shared" si="0"/>
        <v>201911</v>
      </c>
      <c r="D32" s="25">
        <v>30.35</v>
      </c>
      <c r="F32" s="5"/>
      <c r="G32" s="5"/>
      <c r="H32" s="5"/>
      <c r="I32" s="5"/>
      <c r="J32" s="5"/>
      <c r="K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26">
        <v>0.43347000000000002</v>
      </c>
      <c r="AB32" s="26">
        <v>0.19475999999999999</v>
      </c>
      <c r="AC32" s="5"/>
      <c r="AD32" s="26">
        <v>0.57677</v>
      </c>
      <c r="AE32" s="26">
        <v>0.27864</v>
      </c>
      <c r="AF32" s="5"/>
      <c r="AG32" s="5"/>
      <c r="AH32" s="5"/>
    </row>
    <row r="33" spans="1:34" x14ac:dyDescent="0.35">
      <c r="A33" s="28">
        <v>2019</v>
      </c>
      <c r="B33" s="28">
        <v>12</v>
      </c>
      <c r="C33" s="29" t="str">
        <f t="shared" si="0"/>
        <v>201912</v>
      </c>
      <c r="D33" s="25">
        <v>32.200000000000003</v>
      </c>
      <c r="F33" s="5"/>
      <c r="G33" s="5"/>
      <c r="H33" s="5"/>
      <c r="I33" s="5"/>
      <c r="J33" s="5"/>
      <c r="K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26">
        <v>0.51422000000000001</v>
      </c>
      <c r="AB33" s="26">
        <v>0.20488000000000001</v>
      </c>
      <c r="AC33" s="5"/>
      <c r="AD33" s="26">
        <v>0.59272000000000002</v>
      </c>
      <c r="AE33" s="26">
        <v>0.26574999999999999</v>
      </c>
      <c r="AF33" s="5"/>
      <c r="AG33" s="5"/>
      <c r="AH33" s="5"/>
    </row>
    <row r="34" spans="1:34" x14ac:dyDescent="0.35">
      <c r="A34" s="17">
        <v>2020</v>
      </c>
      <c r="B34" s="17">
        <v>1</v>
      </c>
      <c r="C34" s="18" t="str">
        <f t="shared" si="0"/>
        <v>202001</v>
      </c>
      <c r="D34" s="25">
        <v>31.7</v>
      </c>
      <c r="F34" s="5"/>
      <c r="G34" s="5"/>
      <c r="H34" s="5"/>
      <c r="I34" s="5"/>
      <c r="J34" s="5"/>
      <c r="K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26">
        <v>0.45507999999999998</v>
      </c>
      <c r="AB34" s="26">
        <v>0.18804999999999999</v>
      </c>
      <c r="AC34" s="5"/>
      <c r="AD34" s="26">
        <v>0.50068999999999997</v>
      </c>
      <c r="AE34" s="26">
        <v>0.29837000000000002</v>
      </c>
      <c r="AF34" s="5"/>
      <c r="AG34" s="5"/>
      <c r="AH34" s="5"/>
    </row>
    <row r="35" spans="1:34" x14ac:dyDescent="0.35">
      <c r="A35" s="17">
        <v>2020</v>
      </c>
      <c r="B35" s="17">
        <v>2</v>
      </c>
      <c r="C35" s="18" t="str">
        <f t="shared" si="0"/>
        <v>202002</v>
      </c>
      <c r="D35" s="25">
        <v>31.05</v>
      </c>
      <c r="F35" s="5"/>
      <c r="G35" s="5"/>
      <c r="H35" s="5"/>
      <c r="I35" s="5"/>
      <c r="J35" s="5"/>
      <c r="K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26">
        <v>0.36101</v>
      </c>
      <c r="AB35" s="26">
        <v>0.19322</v>
      </c>
      <c r="AC35" s="5"/>
      <c r="AD35" s="26">
        <v>0.38234000000000001</v>
      </c>
      <c r="AE35" s="26">
        <v>0.31851000000000002</v>
      </c>
      <c r="AF35" s="5"/>
      <c r="AG35" s="5"/>
      <c r="AH35" s="5"/>
    </row>
    <row r="36" spans="1:34" x14ac:dyDescent="0.35">
      <c r="A36" s="17">
        <v>2020</v>
      </c>
      <c r="B36" s="17">
        <v>3</v>
      </c>
      <c r="C36" s="18" t="str">
        <f t="shared" si="0"/>
        <v>202003</v>
      </c>
      <c r="D36" s="25">
        <v>30.05</v>
      </c>
      <c r="F36" s="5"/>
      <c r="G36" s="5"/>
      <c r="H36" s="5"/>
      <c r="I36" s="5"/>
      <c r="J36" s="5"/>
      <c r="K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26">
        <v>0.47510999999999998</v>
      </c>
      <c r="AB36" s="26">
        <v>0.23093</v>
      </c>
      <c r="AC36" s="5"/>
      <c r="AD36" s="26">
        <v>0.55418999999999996</v>
      </c>
      <c r="AE36" s="26">
        <v>0.39576</v>
      </c>
      <c r="AF36" s="5"/>
      <c r="AG36" s="5"/>
      <c r="AH36" s="5"/>
    </row>
    <row r="37" spans="1:34" x14ac:dyDescent="0.35">
      <c r="A37" s="17">
        <v>2020</v>
      </c>
      <c r="B37" s="17">
        <v>4</v>
      </c>
      <c r="C37" s="18" t="str">
        <f t="shared" si="0"/>
        <v>202004</v>
      </c>
      <c r="D37" s="25">
        <v>29.38</v>
      </c>
      <c r="F37" s="5"/>
      <c r="G37" s="5"/>
      <c r="H37" s="5"/>
      <c r="I37" s="5"/>
      <c r="J37" s="5"/>
      <c r="K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26">
        <v>0.55740999999999996</v>
      </c>
      <c r="AB37" s="26">
        <v>0.25934000000000001</v>
      </c>
      <c r="AC37" s="5"/>
      <c r="AD37" s="26">
        <v>0.54603000000000002</v>
      </c>
      <c r="AE37" s="26">
        <v>0.40975</v>
      </c>
      <c r="AF37" s="5"/>
      <c r="AG37" s="5"/>
      <c r="AH37" s="5"/>
    </row>
    <row r="38" spans="1:34" x14ac:dyDescent="0.35">
      <c r="A38" s="17">
        <v>2020</v>
      </c>
      <c r="B38" s="17">
        <v>5</v>
      </c>
      <c r="C38" s="18" t="str">
        <f t="shared" si="0"/>
        <v>202005</v>
      </c>
      <c r="D38" s="25">
        <v>29.71</v>
      </c>
      <c r="F38" s="5"/>
      <c r="G38" s="5"/>
      <c r="H38" s="5"/>
      <c r="I38" s="5"/>
      <c r="J38" s="5"/>
      <c r="K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26">
        <v>0.48104999999999998</v>
      </c>
      <c r="AB38" s="26">
        <v>0.25111</v>
      </c>
      <c r="AC38" s="5"/>
      <c r="AD38" s="26">
        <v>0.47591</v>
      </c>
      <c r="AE38" s="26">
        <v>0.36123</v>
      </c>
      <c r="AF38" s="5"/>
      <c r="AG38" s="5"/>
      <c r="AH38" s="5"/>
    </row>
    <row r="39" spans="1:34" x14ac:dyDescent="0.35">
      <c r="A39" s="17">
        <v>2020</v>
      </c>
      <c r="B39" s="17">
        <v>6</v>
      </c>
      <c r="C39" s="18" t="str">
        <f t="shared" si="0"/>
        <v>202006</v>
      </c>
      <c r="D39" s="25">
        <v>30.52</v>
      </c>
      <c r="F39" s="5"/>
      <c r="G39" s="5"/>
      <c r="H39" s="5"/>
      <c r="I39" s="5"/>
      <c r="J39" s="5"/>
      <c r="K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26">
        <v>0.40727000000000002</v>
      </c>
      <c r="AB39" s="26">
        <v>0.22023000000000001</v>
      </c>
      <c r="AC39" s="5"/>
      <c r="AD39" s="26">
        <v>0.43552000000000002</v>
      </c>
      <c r="AE39" s="26">
        <v>0.28462999999999999</v>
      </c>
      <c r="AF39" s="5"/>
      <c r="AG39" s="5"/>
      <c r="AH39" s="5"/>
    </row>
    <row r="40" spans="1:34" x14ac:dyDescent="0.35">
      <c r="A40" s="17">
        <v>2020</v>
      </c>
      <c r="B40" s="17">
        <v>7</v>
      </c>
      <c r="C40" s="18" t="str">
        <f t="shared" si="0"/>
        <v>202007</v>
      </c>
      <c r="D40" s="25">
        <v>30.52</v>
      </c>
      <c r="F40" s="5"/>
      <c r="G40" s="5"/>
      <c r="H40" s="5"/>
      <c r="I40" s="5"/>
      <c r="J40" s="5"/>
      <c r="K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26">
        <v>0.36681000000000002</v>
      </c>
      <c r="AB40" s="26">
        <v>0.19858000000000001</v>
      </c>
      <c r="AC40" s="5"/>
      <c r="AD40" s="26">
        <v>0.44113999999999998</v>
      </c>
      <c r="AE40" s="26">
        <v>0.22864999999999999</v>
      </c>
      <c r="AF40" s="5"/>
      <c r="AG40" s="5"/>
      <c r="AH40" s="5"/>
    </row>
    <row r="41" spans="1:34" x14ac:dyDescent="0.35">
      <c r="A41" s="17">
        <v>2020</v>
      </c>
      <c r="B41" s="17">
        <v>8</v>
      </c>
      <c r="C41" s="18" t="str">
        <f t="shared" si="0"/>
        <v>202008</v>
      </c>
      <c r="D41" s="25">
        <v>29.62</v>
      </c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26">
        <v>0.35857</v>
      </c>
      <c r="AB41" s="26">
        <v>0.19697000000000001</v>
      </c>
      <c r="AC41" s="5"/>
      <c r="AD41" s="26">
        <v>0.44885999999999998</v>
      </c>
      <c r="AE41" s="26">
        <v>0.27572000000000002</v>
      </c>
      <c r="AF41" s="5"/>
      <c r="AG41" s="5"/>
      <c r="AH41" s="5"/>
    </row>
    <row r="42" spans="1:34" x14ac:dyDescent="0.35">
      <c r="A42" s="17">
        <v>2020</v>
      </c>
      <c r="B42" s="17">
        <v>9</v>
      </c>
      <c r="C42" s="18" t="str">
        <f t="shared" si="0"/>
        <v>202009</v>
      </c>
      <c r="D42" s="25">
        <v>30.52</v>
      </c>
      <c r="F42" s="5"/>
      <c r="G42" s="5"/>
      <c r="H42" s="5"/>
      <c r="I42" s="5"/>
      <c r="J42" s="5"/>
      <c r="K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26">
        <v>0.41338000000000003</v>
      </c>
      <c r="AB42" s="26">
        <v>0.17805000000000001</v>
      </c>
      <c r="AC42" s="5"/>
      <c r="AD42" s="26">
        <v>0.49364999999999998</v>
      </c>
      <c r="AE42" s="26">
        <v>0.23957999999999999</v>
      </c>
      <c r="AF42" s="5"/>
      <c r="AG42" s="5"/>
      <c r="AH42" s="5"/>
    </row>
    <row r="43" spans="1:34" x14ac:dyDescent="0.35">
      <c r="A43" s="17">
        <v>2020</v>
      </c>
      <c r="B43" s="17">
        <v>10</v>
      </c>
      <c r="C43" s="18" t="str">
        <f t="shared" si="0"/>
        <v>202010</v>
      </c>
      <c r="D43" s="25">
        <v>29.81</v>
      </c>
      <c r="F43" s="5"/>
      <c r="G43" s="5"/>
      <c r="H43" s="5"/>
      <c r="I43" s="5"/>
      <c r="J43" s="5"/>
      <c r="K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26">
        <v>0.39794000000000002</v>
      </c>
      <c r="AB43" s="26">
        <v>0.18242</v>
      </c>
      <c r="AC43" s="5"/>
      <c r="AD43" s="26">
        <v>0.44214999999999999</v>
      </c>
      <c r="AE43" s="26">
        <v>0.20523</v>
      </c>
      <c r="AF43" s="5"/>
      <c r="AG43" s="5"/>
      <c r="AH43" s="5"/>
    </row>
    <row r="44" spans="1:34" x14ac:dyDescent="0.35">
      <c r="A44" s="17">
        <v>2020</v>
      </c>
      <c r="B44" s="17">
        <v>11</v>
      </c>
      <c r="C44" s="18" t="str">
        <f t="shared" si="0"/>
        <v>202011</v>
      </c>
      <c r="D44" s="25">
        <v>30.42</v>
      </c>
      <c r="F44" s="5"/>
      <c r="G44" s="5"/>
      <c r="H44" s="5"/>
      <c r="I44" s="5"/>
      <c r="J44" s="5"/>
      <c r="K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26">
        <v>0.41793999999999998</v>
      </c>
      <c r="AB44" s="26">
        <v>0.16672999999999999</v>
      </c>
      <c r="AC44" s="5"/>
      <c r="AD44" s="26">
        <v>7.7443900000000001</v>
      </c>
      <c r="AE44" s="26">
        <v>0.16475000000000001</v>
      </c>
      <c r="AF44" s="5"/>
      <c r="AG44" s="5"/>
      <c r="AH44" s="5"/>
    </row>
    <row r="45" spans="1:34" x14ac:dyDescent="0.35">
      <c r="A45" s="17">
        <v>2020</v>
      </c>
      <c r="B45" s="17">
        <v>12</v>
      </c>
      <c r="C45" s="18" t="str">
        <f t="shared" si="0"/>
        <v>202012</v>
      </c>
      <c r="D45" s="25">
        <v>32.76</v>
      </c>
      <c r="F45" s="5"/>
      <c r="G45" s="5"/>
      <c r="H45" s="5"/>
      <c r="I45" s="5"/>
      <c r="J45" s="5"/>
      <c r="K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26">
        <v>0.53081999999999996</v>
      </c>
      <c r="AB45" s="26">
        <v>0.21876999999999999</v>
      </c>
      <c r="AC45" s="5"/>
      <c r="AD45" s="26">
        <v>0.69854000000000005</v>
      </c>
      <c r="AE45" s="26">
        <v>0.27265</v>
      </c>
      <c r="AF45" s="5"/>
      <c r="AG45" s="5"/>
      <c r="AH45" s="5"/>
    </row>
    <row r="46" spans="1:34" x14ac:dyDescent="0.35">
      <c r="A46" s="9">
        <v>2021</v>
      </c>
      <c r="B46" s="9">
        <v>1</v>
      </c>
      <c r="C46" s="10" t="str">
        <f t="shared" si="0"/>
        <v>202101</v>
      </c>
      <c r="D46" s="30">
        <v>32.67</v>
      </c>
      <c r="E46" s="11"/>
      <c r="F46" s="12">
        <f>ROUND(H46*AA46,0)</f>
        <v>0</v>
      </c>
      <c r="G46" s="12">
        <f>H46-F46</f>
        <v>0</v>
      </c>
      <c r="H46" s="12">
        <f>O46+V46</f>
        <v>0</v>
      </c>
      <c r="I46" s="12">
        <f>ROUND(K46*AB46,0)</f>
        <v>0</v>
      </c>
      <c r="J46" s="12">
        <f>K46-I46</f>
        <v>0</v>
      </c>
      <c r="K46" s="12">
        <f>R46+Y46</f>
        <v>0</v>
      </c>
      <c r="L46" s="11"/>
      <c r="M46" s="12">
        <f>ROUND(O46*AD46,0)</f>
        <v>0</v>
      </c>
      <c r="N46" s="12">
        <f>O46-M46</f>
        <v>0</v>
      </c>
      <c r="O46" s="12">
        <v>0</v>
      </c>
      <c r="P46" s="12">
        <f>ROUND(R46*AE46,0)</f>
        <v>0</v>
      </c>
      <c r="Q46" s="12">
        <f>R46-P46</f>
        <v>0</v>
      </c>
      <c r="R46" s="12">
        <v>0</v>
      </c>
      <c r="S46" s="12"/>
      <c r="T46" s="12">
        <f>F46-M46</f>
        <v>0</v>
      </c>
      <c r="U46" s="12">
        <f>G46-N46</f>
        <v>0</v>
      </c>
      <c r="V46" s="12">
        <v>0</v>
      </c>
      <c r="W46" s="12">
        <f>I46-P46</f>
        <v>0</v>
      </c>
      <c r="X46" s="12">
        <f>J46-Q46</f>
        <v>0</v>
      </c>
      <c r="Y46" s="12">
        <v>0</v>
      </c>
      <c r="Z46" s="12"/>
      <c r="AA46" s="31">
        <v>0.51286999999999994</v>
      </c>
      <c r="AB46" s="31">
        <v>0.20088</v>
      </c>
      <c r="AC46" s="12"/>
      <c r="AD46" s="31">
        <v>0.43552999999999997</v>
      </c>
      <c r="AE46" s="31">
        <v>0.36109000000000002</v>
      </c>
      <c r="AF46" s="12"/>
      <c r="AG46" s="12"/>
      <c r="AH46" s="12"/>
    </row>
    <row r="47" spans="1:34" x14ac:dyDescent="0.35">
      <c r="A47" s="9">
        <v>2021</v>
      </c>
      <c r="B47" s="9">
        <v>2</v>
      </c>
      <c r="C47" s="10" t="str">
        <f t="shared" si="0"/>
        <v>202102</v>
      </c>
      <c r="D47" s="32">
        <v>30.86</v>
      </c>
      <c r="E47" s="11"/>
      <c r="F47" s="12">
        <f t="shared" ref="F47:F110" si="1">ROUND(H47*AA47,0)</f>
        <v>0</v>
      </c>
      <c r="G47" s="12">
        <f t="shared" ref="G47:G110" si="2">H47-F47</f>
        <v>0</v>
      </c>
      <c r="H47" s="12">
        <f t="shared" ref="H47:H110" si="3">O47+V47</f>
        <v>0</v>
      </c>
      <c r="I47" s="12">
        <f t="shared" ref="I47:I110" si="4">ROUND(K47*AB47,0)</f>
        <v>0</v>
      </c>
      <c r="J47" s="12">
        <f t="shared" ref="J47:J110" si="5">K47-I47</f>
        <v>0</v>
      </c>
      <c r="K47" s="12">
        <f t="shared" ref="K47:K110" si="6">R47+Y47</f>
        <v>0</v>
      </c>
      <c r="L47" s="11"/>
      <c r="M47" s="12">
        <f t="shared" ref="M47:M110" si="7">ROUND(O47*AD47,0)</f>
        <v>0</v>
      </c>
      <c r="N47" s="12">
        <f t="shared" ref="N47:N110" si="8">O47-M47</f>
        <v>0</v>
      </c>
      <c r="O47" s="12">
        <v>0</v>
      </c>
      <c r="P47" s="12">
        <f t="shared" ref="P47:P110" si="9">ROUND(R47*AE47,0)</f>
        <v>0</v>
      </c>
      <c r="Q47" s="12">
        <f t="shared" ref="Q47:Q110" si="10">R47-P47</f>
        <v>0</v>
      </c>
      <c r="R47" s="12">
        <v>0</v>
      </c>
      <c r="S47" s="12"/>
      <c r="T47" s="12">
        <f t="shared" ref="T47:U110" si="11">F47-M47</f>
        <v>0</v>
      </c>
      <c r="U47" s="12">
        <f t="shared" si="11"/>
        <v>0</v>
      </c>
      <c r="V47" s="12">
        <v>0</v>
      </c>
      <c r="W47" s="12">
        <f t="shared" ref="W47:X110" si="12">I47-P47</f>
        <v>0</v>
      </c>
      <c r="X47" s="12">
        <f t="shared" si="12"/>
        <v>0</v>
      </c>
      <c r="Y47" s="12">
        <v>0</v>
      </c>
      <c r="Z47" s="12"/>
      <c r="AA47" s="31">
        <v>0.44971000000000005</v>
      </c>
      <c r="AB47" s="31">
        <v>0.19036500000000001</v>
      </c>
      <c r="AC47" s="12"/>
      <c r="AD47" s="31">
        <v>0.45522000000000001</v>
      </c>
      <c r="AE47" s="31">
        <v>0.31761499999999998</v>
      </c>
      <c r="AF47" s="12"/>
      <c r="AG47" s="12"/>
      <c r="AH47" s="12"/>
    </row>
    <row r="48" spans="1:34" x14ac:dyDescent="0.35">
      <c r="A48" s="9">
        <v>2021</v>
      </c>
      <c r="B48" s="9">
        <v>3</v>
      </c>
      <c r="C48" s="10" t="str">
        <f t="shared" si="0"/>
        <v>202103</v>
      </c>
      <c r="D48" s="32">
        <v>29.95</v>
      </c>
      <c r="E48" s="11"/>
      <c r="F48" s="12">
        <f t="shared" si="1"/>
        <v>0</v>
      </c>
      <c r="G48" s="12">
        <f t="shared" si="2"/>
        <v>0</v>
      </c>
      <c r="H48" s="12">
        <f t="shared" si="3"/>
        <v>0</v>
      </c>
      <c r="I48" s="12">
        <f t="shared" si="4"/>
        <v>0</v>
      </c>
      <c r="J48" s="12">
        <f t="shared" si="5"/>
        <v>0</v>
      </c>
      <c r="K48" s="12">
        <f t="shared" si="6"/>
        <v>0</v>
      </c>
      <c r="L48" s="11"/>
      <c r="M48" s="12">
        <f t="shared" si="7"/>
        <v>0</v>
      </c>
      <c r="N48" s="12">
        <f t="shared" si="8"/>
        <v>0</v>
      </c>
      <c r="O48" s="12">
        <v>0</v>
      </c>
      <c r="P48" s="12">
        <f t="shared" si="9"/>
        <v>0</v>
      </c>
      <c r="Q48" s="12">
        <f t="shared" si="10"/>
        <v>0</v>
      </c>
      <c r="R48" s="12">
        <v>0</v>
      </c>
      <c r="S48" s="12"/>
      <c r="T48" s="12">
        <f t="shared" si="11"/>
        <v>0</v>
      </c>
      <c r="U48" s="12">
        <f t="shared" si="11"/>
        <v>0</v>
      </c>
      <c r="V48" s="12">
        <v>0</v>
      </c>
      <c r="W48" s="12">
        <f t="shared" si="12"/>
        <v>0</v>
      </c>
      <c r="X48" s="12">
        <f t="shared" si="12"/>
        <v>0</v>
      </c>
      <c r="Y48" s="12">
        <v>0</v>
      </c>
      <c r="Z48" s="12"/>
      <c r="AA48" s="31">
        <v>0.52799499999999999</v>
      </c>
      <c r="AB48" s="31">
        <v>0.21521499999999999</v>
      </c>
      <c r="AC48" s="12"/>
      <c r="AD48" s="31">
        <v>0.66507000000000005</v>
      </c>
      <c r="AE48" s="31">
        <v>0.33996499999999996</v>
      </c>
      <c r="AF48" s="12"/>
      <c r="AG48" s="12"/>
      <c r="AH48" s="12"/>
    </row>
    <row r="49" spans="1:34" x14ac:dyDescent="0.35">
      <c r="A49" s="9">
        <v>2021</v>
      </c>
      <c r="B49" s="9">
        <v>4</v>
      </c>
      <c r="C49" s="10" t="str">
        <f t="shared" si="0"/>
        <v>202104</v>
      </c>
      <c r="D49" s="32">
        <v>28.74</v>
      </c>
      <c r="E49" s="11"/>
      <c r="F49" s="12">
        <f t="shared" si="1"/>
        <v>10</v>
      </c>
      <c r="G49" s="12">
        <f t="shared" si="2"/>
        <v>8</v>
      </c>
      <c r="H49" s="12">
        <f t="shared" si="3"/>
        <v>18</v>
      </c>
      <c r="I49" s="12">
        <f t="shared" si="4"/>
        <v>112</v>
      </c>
      <c r="J49" s="12">
        <f t="shared" si="5"/>
        <v>369</v>
      </c>
      <c r="K49" s="12">
        <f t="shared" si="6"/>
        <v>481</v>
      </c>
      <c r="L49" s="11"/>
      <c r="M49" s="12">
        <f t="shared" si="7"/>
        <v>3</v>
      </c>
      <c r="N49" s="12">
        <f t="shared" si="8"/>
        <v>2</v>
      </c>
      <c r="O49" s="12">
        <v>5</v>
      </c>
      <c r="P49" s="12">
        <f t="shared" si="9"/>
        <v>17</v>
      </c>
      <c r="Q49" s="12">
        <f t="shared" si="10"/>
        <v>29</v>
      </c>
      <c r="R49" s="12">
        <v>46</v>
      </c>
      <c r="S49" s="12"/>
      <c r="T49" s="12">
        <f t="shared" si="11"/>
        <v>7</v>
      </c>
      <c r="U49" s="12">
        <f t="shared" si="11"/>
        <v>6</v>
      </c>
      <c r="V49" s="12">
        <v>13</v>
      </c>
      <c r="W49" s="12">
        <f t="shared" si="12"/>
        <v>95</v>
      </c>
      <c r="X49" s="12">
        <f t="shared" si="12"/>
        <v>340</v>
      </c>
      <c r="Y49" s="12">
        <v>435</v>
      </c>
      <c r="Z49" s="12"/>
      <c r="AA49" s="31">
        <v>0.572075</v>
      </c>
      <c r="AB49" s="31">
        <v>0.23205500000000001</v>
      </c>
      <c r="AC49" s="12"/>
      <c r="AD49" s="31">
        <v>0.69337000000000004</v>
      </c>
      <c r="AE49" s="31">
        <v>0.364755</v>
      </c>
      <c r="AF49" s="12"/>
      <c r="AG49" s="12"/>
      <c r="AH49" s="12"/>
    </row>
    <row r="50" spans="1:34" x14ac:dyDescent="0.35">
      <c r="A50" s="9">
        <v>2021</v>
      </c>
      <c r="B50" s="9">
        <v>5</v>
      </c>
      <c r="C50" s="10" t="str">
        <f t="shared" si="0"/>
        <v>202105</v>
      </c>
      <c r="D50" s="32">
        <v>28.79</v>
      </c>
      <c r="E50" s="11"/>
      <c r="F50" s="12">
        <f t="shared" si="1"/>
        <v>8</v>
      </c>
      <c r="G50" s="12">
        <f t="shared" si="2"/>
        <v>8</v>
      </c>
      <c r="H50" s="12">
        <f t="shared" si="3"/>
        <v>16</v>
      </c>
      <c r="I50" s="12">
        <f t="shared" si="4"/>
        <v>101</v>
      </c>
      <c r="J50" s="12">
        <f t="shared" si="5"/>
        <v>350</v>
      </c>
      <c r="K50" s="12">
        <f t="shared" si="6"/>
        <v>451</v>
      </c>
      <c r="L50" s="11"/>
      <c r="M50" s="12">
        <f t="shared" si="7"/>
        <v>2</v>
      </c>
      <c r="N50" s="12">
        <f t="shared" si="8"/>
        <v>2</v>
      </c>
      <c r="O50" s="12">
        <v>4</v>
      </c>
      <c r="P50" s="12">
        <f t="shared" si="9"/>
        <v>16</v>
      </c>
      <c r="Q50" s="12">
        <f t="shared" si="10"/>
        <v>35</v>
      </c>
      <c r="R50" s="12">
        <v>51</v>
      </c>
      <c r="S50" s="12"/>
      <c r="T50" s="12">
        <f t="shared" si="11"/>
        <v>6</v>
      </c>
      <c r="U50" s="12">
        <f t="shared" si="11"/>
        <v>6</v>
      </c>
      <c r="V50" s="12">
        <v>12</v>
      </c>
      <c r="W50" s="12">
        <f t="shared" si="12"/>
        <v>85</v>
      </c>
      <c r="X50" s="12">
        <f t="shared" si="12"/>
        <v>315</v>
      </c>
      <c r="Y50" s="12">
        <v>400</v>
      </c>
      <c r="Z50" s="12"/>
      <c r="AA50" s="31">
        <v>0.52008999999999994</v>
      </c>
      <c r="AB50" s="31">
        <v>0.22425499999999998</v>
      </c>
      <c r="AC50" s="12"/>
      <c r="AD50" s="31">
        <v>0.51299499999999998</v>
      </c>
      <c r="AE50" s="31">
        <v>0.31882500000000003</v>
      </c>
      <c r="AF50" s="12"/>
      <c r="AG50" s="12"/>
      <c r="AH50" s="12"/>
    </row>
    <row r="51" spans="1:34" x14ac:dyDescent="0.35">
      <c r="A51" s="9">
        <v>2021</v>
      </c>
      <c r="B51" s="9">
        <v>6</v>
      </c>
      <c r="C51" s="10" t="str">
        <f t="shared" si="0"/>
        <v>202106</v>
      </c>
      <c r="D51" s="32">
        <v>30.71</v>
      </c>
      <c r="E51" s="11"/>
      <c r="F51" s="12">
        <f t="shared" si="1"/>
        <v>12</v>
      </c>
      <c r="G51" s="12">
        <f t="shared" si="2"/>
        <v>12</v>
      </c>
      <c r="H51" s="12">
        <f t="shared" si="3"/>
        <v>24</v>
      </c>
      <c r="I51" s="12">
        <f t="shared" si="4"/>
        <v>115</v>
      </c>
      <c r="J51" s="12">
        <f t="shared" si="5"/>
        <v>442</v>
      </c>
      <c r="K51" s="12">
        <f t="shared" si="6"/>
        <v>557</v>
      </c>
      <c r="L51" s="11"/>
      <c r="M51" s="12">
        <f t="shared" si="7"/>
        <v>6</v>
      </c>
      <c r="N51" s="12">
        <f t="shared" si="8"/>
        <v>4</v>
      </c>
      <c r="O51" s="12">
        <v>10</v>
      </c>
      <c r="P51" s="12">
        <f>ROUND(R51*AE51,0)</f>
        <v>19</v>
      </c>
      <c r="Q51" s="12">
        <f t="shared" si="10"/>
        <v>51</v>
      </c>
      <c r="R51" s="12">
        <v>70</v>
      </c>
      <c r="S51" s="12"/>
      <c r="T51" s="12">
        <f t="shared" si="11"/>
        <v>6</v>
      </c>
      <c r="U51" s="12">
        <f t="shared" si="11"/>
        <v>8</v>
      </c>
      <c r="V51" s="12">
        <v>14</v>
      </c>
      <c r="W51" s="12">
        <f t="shared" si="12"/>
        <v>96</v>
      </c>
      <c r="X51" s="12">
        <f t="shared" si="12"/>
        <v>391</v>
      </c>
      <c r="Y51" s="12">
        <v>487</v>
      </c>
      <c r="Z51" s="12"/>
      <c r="AA51" s="31">
        <v>0.50649999999999995</v>
      </c>
      <c r="AB51" s="31">
        <v>0.20666000000000001</v>
      </c>
      <c r="AC51" s="12"/>
      <c r="AD51" s="31">
        <v>0.63061</v>
      </c>
      <c r="AE51" s="31">
        <v>0.27395000000000003</v>
      </c>
      <c r="AF51" s="12"/>
      <c r="AG51" s="12"/>
      <c r="AH51" s="12"/>
    </row>
    <row r="52" spans="1:34" x14ac:dyDescent="0.35">
      <c r="A52" s="9">
        <v>2021</v>
      </c>
      <c r="B52" s="9">
        <v>7</v>
      </c>
      <c r="C52" s="10" t="str">
        <f t="shared" si="0"/>
        <v>202107</v>
      </c>
      <c r="D52" s="32">
        <v>30.57</v>
      </c>
      <c r="E52" s="11"/>
      <c r="F52" s="12">
        <f t="shared" si="1"/>
        <v>9</v>
      </c>
      <c r="G52" s="12">
        <f t="shared" si="2"/>
        <v>15</v>
      </c>
      <c r="H52" s="12">
        <f t="shared" si="3"/>
        <v>24</v>
      </c>
      <c r="I52" s="12">
        <f t="shared" si="4"/>
        <v>126</v>
      </c>
      <c r="J52" s="12">
        <f t="shared" si="5"/>
        <v>532</v>
      </c>
      <c r="K52" s="12">
        <f t="shared" si="6"/>
        <v>658</v>
      </c>
      <c r="L52" s="11"/>
      <c r="M52" s="12">
        <f t="shared" si="7"/>
        <v>3</v>
      </c>
      <c r="N52" s="12">
        <f t="shared" si="8"/>
        <v>4</v>
      </c>
      <c r="O52" s="12">
        <v>7</v>
      </c>
      <c r="P52" s="12">
        <f t="shared" si="9"/>
        <v>19</v>
      </c>
      <c r="Q52" s="12">
        <f t="shared" si="10"/>
        <v>56</v>
      </c>
      <c r="R52" s="12">
        <v>75</v>
      </c>
      <c r="S52" s="12"/>
      <c r="T52" s="12">
        <f t="shared" si="11"/>
        <v>6</v>
      </c>
      <c r="U52" s="12">
        <f t="shared" si="11"/>
        <v>11</v>
      </c>
      <c r="V52" s="12">
        <v>17</v>
      </c>
      <c r="W52" s="12">
        <f t="shared" si="12"/>
        <v>107</v>
      </c>
      <c r="X52" s="12">
        <f t="shared" si="12"/>
        <v>476</v>
      </c>
      <c r="Y52" s="12">
        <v>583</v>
      </c>
      <c r="Z52" s="12"/>
      <c r="AA52" s="31">
        <v>0.37584499999999998</v>
      </c>
      <c r="AB52" s="31">
        <v>0.19117499999999998</v>
      </c>
      <c r="AC52" s="12"/>
      <c r="AD52" s="31">
        <v>0.42971499999999996</v>
      </c>
      <c r="AE52" s="31">
        <v>0.25284499999999999</v>
      </c>
      <c r="AF52" s="12"/>
      <c r="AG52" s="12"/>
      <c r="AH52" s="12"/>
    </row>
    <row r="53" spans="1:34" x14ac:dyDescent="0.35">
      <c r="A53" s="9">
        <v>2021</v>
      </c>
      <c r="B53" s="9">
        <v>8</v>
      </c>
      <c r="C53" s="10" t="str">
        <f t="shared" si="0"/>
        <v>202108</v>
      </c>
      <c r="D53" s="32">
        <v>29.67</v>
      </c>
      <c r="E53" s="11"/>
      <c r="F53" s="12">
        <f t="shared" si="1"/>
        <v>11</v>
      </c>
      <c r="G53" s="12">
        <f t="shared" si="2"/>
        <v>17</v>
      </c>
      <c r="H53" s="12">
        <f t="shared" si="3"/>
        <v>28</v>
      </c>
      <c r="I53" s="12">
        <f t="shared" si="4"/>
        <v>129</v>
      </c>
      <c r="J53" s="12">
        <f t="shared" si="5"/>
        <v>556</v>
      </c>
      <c r="K53" s="12">
        <f t="shared" si="6"/>
        <v>685</v>
      </c>
      <c r="L53" s="11"/>
      <c r="M53" s="12">
        <f t="shared" si="7"/>
        <v>5</v>
      </c>
      <c r="N53" s="12">
        <f t="shared" si="8"/>
        <v>6</v>
      </c>
      <c r="O53" s="12">
        <v>11</v>
      </c>
      <c r="P53" s="12">
        <f t="shared" si="9"/>
        <v>21</v>
      </c>
      <c r="Q53" s="12">
        <f t="shared" si="10"/>
        <v>54</v>
      </c>
      <c r="R53" s="12">
        <v>75</v>
      </c>
      <c r="S53" s="12"/>
      <c r="T53" s="12">
        <f t="shared" si="11"/>
        <v>6</v>
      </c>
      <c r="U53" s="12">
        <f t="shared" si="11"/>
        <v>11</v>
      </c>
      <c r="V53" s="12">
        <v>17</v>
      </c>
      <c r="W53" s="12">
        <f t="shared" si="12"/>
        <v>108</v>
      </c>
      <c r="X53" s="12">
        <f t="shared" si="12"/>
        <v>502</v>
      </c>
      <c r="Y53" s="12">
        <v>610</v>
      </c>
      <c r="Z53" s="12"/>
      <c r="AA53" s="31">
        <v>0.40159</v>
      </c>
      <c r="AB53" s="31">
        <v>0.18791000000000002</v>
      </c>
      <c r="AC53" s="12"/>
      <c r="AD53" s="31">
        <v>0.49589499999999997</v>
      </c>
      <c r="AE53" s="31">
        <v>0.27375000000000005</v>
      </c>
      <c r="AF53" s="12"/>
      <c r="AG53" s="12"/>
      <c r="AH53" s="12"/>
    </row>
    <row r="54" spans="1:34" x14ac:dyDescent="0.35">
      <c r="A54" s="9">
        <v>2021</v>
      </c>
      <c r="B54" s="9">
        <v>9</v>
      </c>
      <c r="C54" s="10" t="str">
        <f t="shared" si="0"/>
        <v>202109</v>
      </c>
      <c r="D54" s="32">
        <v>30.48</v>
      </c>
      <c r="E54" s="11"/>
      <c r="F54" s="12">
        <f t="shared" si="1"/>
        <v>12</v>
      </c>
      <c r="G54" s="12">
        <f t="shared" si="2"/>
        <v>14</v>
      </c>
      <c r="H54" s="12">
        <f t="shared" si="3"/>
        <v>26</v>
      </c>
      <c r="I54" s="12">
        <f t="shared" si="4"/>
        <v>124</v>
      </c>
      <c r="J54" s="12">
        <f t="shared" si="5"/>
        <v>537</v>
      </c>
      <c r="K54" s="12">
        <f t="shared" si="6"/>
        <v>661</v>
      </c>
      <c r="L54" s="11"/>
      <c r="M54" s="12">
        <f t="shared" si="7"/>
        <v>5</v>
      </c>
      <c r="N54" s="12">
        <f t="shared" si="8"/>
        <v>5</v>
      </c>
      <c r="O54" s="12">
        <v>10</v>
      </c>
      <c r="P54" s="12">
        <f t="shared" si="9"/>
        <v>21</v>
      </c>
      <c r="Q54" s="12">
        <f t="shared" si="10"/>
        <v>53</v>
      </c>
      <c r="R54" s="12">
        <v>74</v>
      </c>
      <c r="S54" s="12"/>
      <c r="T54" s="12">
        <f t="shared" si="11"/>
        <v>7</v>
      </c>
      <c r="U54" s="12">
        <f t="shared" si="11"/>
        <v>9</v>
      </c>
      <c r="V54" s="12">
        <v>16</v>
      </c>
      <c r="W54" s="12">
        <f t="shared" si="12"/>
        <v>103</v>
      </c>
      <c r="X54" s="12">
        <f t="shared" si="12"/>
        <v>484</v>
      </c>
      <c r="Y54" s="12">
        <v>587</v>
      </c>
      <c r="Z54" s="12"/>
      <c r="AA54" s="31">
        <v>0.44957000000000003</v>
      </c>
      <c r="AB54" s="31">
        <v>0.187135</v>
      </c>
      <c r="AC54" s="12"/>
      <c r="AD54" s="31">
        <v>0.53357500000000002</v>
      </c>
      <c r="AE54" s="31">
        <v>0.28311999999999998</v>
      </c>
      <c r="AF54" s="12"/>
      <c r="AG54" s="12"/>
      <c r="AH54" s="12"/>
    </row>
    <row r="55" spans="1:34" x14ac:dyDescent="0.35">
      <c r="A55" s="9">
        <v>2021</v>
      </c>
      <c r="B55" s="9">
        <v>10</v>
      </c>
      <c r="C55" s="10" t="str">
        <f t="shared" si="0"/>
        <v>202110</v>
      </c>
      <c r="D55" s="32">
        <v>29.84</v>
      </c>
      <c r="E55" s="11"/>
      <c r="F55" s="12">
        <f t="shared" si="1"/>
        <v>8</v>
      </c>
      <c r="G55" s="12">
        <f t="shared" si="2"/>
        <v>12</v>
      </c>
      <c r="H55" s="12">
        <f t="shared" si="3"/>
        <v>20</v>
      </c>
      <c r="I55" s="12">
        <f t="shared" si="4"/>
        <v>97</v>
      </c>
      <c r="J55" s="12">
        <f t="shared" si="5"/>
        <v>432</v>
      </c>
      <c r="K55" s="12">
        <f t="shared" si="6"/>
        <v>529</v>
      </c>
      <c r="L55" s="11"/>
      <c r="M55" s="12">
        <f t="shared" si="7"/>
        <v>3</v>
      </c>
      <c r="N55" s="12">
        <f t="shared" si="8"/>
        <v>4</v>
      </c>
      <c r="O55" s="12">
        <v>7</v>
      </c>
      <c r="P55" s="12">
        <f t="shared" si="9"/>
        <v>18</v>
      </c>
      <c r="Q55" s="12">
        <f t="shared" si="10"/>
        <v>54</v>
      </c>
      <c r="R55" s="12">
        <v>72</v>
      </c>
      <c r="S55" s="12"/>
      <c r="T55" s="12">
        <f t="shared" si="11"/>
        <v>5</v>
      </c>
      <c r="U55" s="12">
        <f t="shared" si="11"/>
        <v>8</v>
      </c>
      <c r="V55" s="12">
        <v>13</v>
      </c>
      <c r="W55" s="12">
        <f t="shared" si="12"/>
        <v>79</v>
      </c>
      <c r="X55" s="12">
        <f t="shared" si="12"/>
        <v>378</v>
      </c>
      <c r="Y55" s="12">
        <v>457</v>
      </c>
      <c r="Z55" s="12"/>
      <c r="AA55" s="31">
        <v>0.424705</v>
      </c>
      <c r="AB55" s="31">
        <v>0.18253</v>
      </c>
      <c r="AC55" s="12"/>
      <c r="AD55" s="31">
        <v>0.46382499999999999</v>
      </c>
      <c r="AE55" s="31">
        <v>0.24984499999999998</v>
      </c>
      <c r="AF55" s="12"/>
      <c r="AG55" s="12"/>
      <c r="AH55" s="12"/>
    </row>
    <row r="56" spans="1:34" x14ac:dyDescent="0.35">
      <c r="A56" s="9">
        <v>2021</v>
      </c>
      <c r="B56" s="9">
        <v>11</v>
      </c>
      <c r="C56" s="10" t="str">
        <f t="shared" si="0"/>
        <v>202111</v>
      </c>
      <c r="D56" s="32">
        <v>30.55</v>
      </c>
      <c r="E56" s="11"/>
      <c r="F56" s="12">
        <f t="shared" si="1"/>
        <v>6</v>
      </c>
      <c r="G56" s="12">
        <f t="shared" si="2"/>
        <v>8</v>
      </c>
      <c r="H56" s="12">
        <f t="shared" si="3"/>
        <v>14</v>
      </c>
      <c r="I56" s="12">
        <f t="shared" si="4"/>
        <v>91</v>
      </c>
      <c r="J56" s="12">
        <f t="shared" si="5"/>
        <v>413</v>
      </c>
      <c r="K56" s="12">
        <f t="shared" si="6"/>
        <v>504</v>
      </c>
      <c r="L56" s="11"/>
      <c r="M56" s="12">
        <f t="shared" si="7"/>
        <v>1</v>
      </c>
      <c r="N56" s="12">
        <f t="shared" si="8"/>
        <v>1</v>
      </c>
      <c r="O56" s="12">
        <v>2</v>
      </c>
      <c r="P56" s="12">
        <f t="shared" si="9"/>
        <v>16</v>
      </c>
      <c r="Q56" s="12">
        <f t="shared" si="10"/>
        <v>55</v>
      </c>
      <c r="R56" s="12">
        <v>71</v>
      </c>
      <c r="S56" s="12"/>
      <c r="T56" s="12">
        <f t="shared" si="11"/>
        <v>5</v>
      </c>
      <c r="U56" s="12">
        <f t="shared" si="11"/>
        <v>7</v>
      </c>
      <c r="V56" s="12">
        <v>12</v>
      </c>
      <c r="W56" s="12">
        <f t="shared" si="12"/>
        <v>75</v>
      </c>
      <c r="X56" s="12">
        <f t="shared" si="12"/>
        <v>358</v>
      </c>
      <c r="Y56" s="12">
        <v>433</v>
      </c>
      <c r="Z56" s="12"/>
      <c r="AA56" s="31">
        <v>0.425705</v>
      </c>
      <c r="AB56" s="31">
        <v>0.18074499999999999</v>
      </c>
      <c r="AC56" s="12"/>
      <c r="AD56" s="31">
        <v>0.61753499999999995</v>
      </c>
      <c r="AE56" s="31">
        <v>0.221695</v>
      </c>
      <c r="AF56" s="12"/>
      <c r="AG56" s="12"/>
      <c r="AH56" s="12"/>
    </row>
    <row r="57" spans="1:34" x14ac:dyDescent="0.35">
      <c r="A57" s="9">
        <v>2021</v>
      </c>
      <c r="B57" s="9">
        <v>12</v>
      </c>
      <c r="C57" s="10" t="str">
        <f t="shared" si="0"/>
        <v>202112</v>
      </c>
      <c r="D57" s="32">
        <v>31.9</v>
      </c>
      <c r="E57" s="11"/>
      <c r="F57" s="12">
        <f t="shared" si="1"/>
        <v>11</v>
      </c>
      <c r="G57" s="12">
        <f t="shared" si="2"/>
        <v>10</v>
      </c>
      <c r="H57" s="12">
        <f t="shared" si="3"/>
        <v>21</v>
      </c>
      <c r="I57" s="12">
        <f t="shared" si="4"/>
        <v>116</v>
      </c>
      <c r="J57" s="12">
        <f t="shared" si="5"/>
        <v>433</v>
      </c>
      <c r="K57" s="12">
        <f t="shared" si="6"/>
        <v>549</v>
      </c>
      <c r="L57" s="11"/>
      <c r="M57" s="12">
        <f t="shared" si="7"/>
        <v>5</v>
      </c>
      <c r="N57" s="12">
        <f t="shared" si="8"/>
        <v>2</v>
      </c>
      <c r="O57" s="12">
        <v>7</v>
      </c>
      <c r="P57" s="12">
        <f t="shared" si="9"/>
        <v>19</v>
      </c>
      <c r="Q57" s="12">
        <f t="shared" si="10"/>
        <v>50</v>
      </c>
      <c r="R57" s="12">
        <v>69</v>
      </c>
      <c r="S57" s="12"/>
      <c r="T57" s="12">
        <f t="shared" si="11"/>
        <v>6</v>
      </c>
      <c r="U57" s="12">
        <f t="shared" si="11"/>
        <v>8</v>
      </c>
      <c r="V57" s="12">
        <v>14</v>
      </c>
      <c r="W57" s="12">
        <f t="shared" si="12"/>
        <v>97</v>
      </c>
      <c r="X57" s="12">
        <f t="shared" si="12"/>
        <v>383</v>
      </c>
      <c r="Y57" s="12">
        <v>480</v>
      </c>
      <c r="Z57" s="12"/>
      <c r="AA57" s="31">
        <v>0.52251999999999998</v>
      </c>
      <c r="AB57" s="31">
        <v>0.21182499999999999</v>
      </c>
      <c r="AC57" s="12"/>
      <c r="AD57" s="31">
        <v>0.64563000000000004</v>
      </c>
      <c r="AE57" s="31">
        <v>0.26919999999999999</v>
      </c>
      <c r="AF57" s="12"/>
      <c r="AG57" s="12"/>
      <c r="AH57" s="12"/>
    </row>
    <row r="58" spans="1:34" x14ac:dyDescent="0.35">
      <c r="A58" s="17">
        <v>2022</v>
      </c>
      <c r="B58" s="17">
        <v>1</v>
      </c>
      <c r="C58" s="18" t="str">
        <f t="shared" si="0"/>
        <v>202201</v>
      </c>
      <c r="D58" s="25">
        <v>31.95</v>
      </c>
      <c r="F58" s="14">
        <f t="shared" si="1"/>
        <v>10</v>
      </c>
      <c r="G58" s="14">
        <f t="shared" si="2"/>
        <v>10</v>
      </c>
      <c r="H58" s="14">
        <f t="shared" si="3"/>
        <v>20</v>
      </c>
      <c r="I58" s="14">
        <f t="shared" si="4"/>
        <v>113</v>
      </c>
      <c r="J58" s="14">
        <f t="shared" si="5"/>
        <v>450</v>
      </c>
      <c r="K58" s="14">
        <f t="shared" si="6"/>
        <v>563</v>
      </c>
      <c r="M58" s="14">
        <f t="shared" si="7"/>
        <v>3</v>
      </c>
      <c r="N58" s="14">
        <f t="shared" si="8"/>
        <v>3</v>
      </c>
      <c r="O58" s="14">
        <v>6</v>
      </c>
      <c r="P58" s="14">
        <f t="shared" si="9"/>
        <v>17</v>
      </c>
      <c r="Q58" s="14">
        <f t="shared" si="10"/>
        <v>30</v>
      </c>
      <c r="R58" s="14">
        <v>47</v>
      </c>
      <c r="S58" s="14"/>
      <c r="T58" s="14">
        <f t="shared" si="11"/>
        <v>7</v>
      </c>
      <c r="U58" s="14">
        <f t="shared" si="11"/>
        <v>7</v>
      </c>
      <c r="V58" s="14">
        <v>14</v>
      </c>
      <c r="W58" s="14">
        <f t="shared" si="12"/>
        <v>96</v>
      </c>
      <c r="X58" s="14">
        <f t="shared" si="12"/>
        <v>420</v>
      </c>
      <c r="Y58" s="14">
        <v>516</v>
      </c>
      <c r="Z58" s="14"/>
      <c r="AA58" s="13">
        <f t="shared" ref="AA58:AB73" si="13">AA46</f>
        <v>0.51286999999999994</v>
      </c>
      <c r="AB58" s="13">
        <f t="shared" si="13"/>
        <v>0.20088</v>
      </c>
      <c r="AC58" s="14"/>
      <c r="AD58" s="13">
        <f t="shared" ref="AD58:AE73" si="14">AD46</f>
        <v>0.43552999999999997</v>
      </c>
      <c r="AE58" s="13">
        <f t="shared" si="14"/>
        <v>0.36109000000000002</v>
      </c>
      <c r="AF58" s="14"/>
      <c r="AG58" s="14"/>
      <c r="AH58" s="14"/>
    </row>
    <row r="59" spans="1:34" x14ac:dyDescent="0.35">
      <c r="A59" s="17">
        <v>2022</v>
      </c>
      <c r="B59" s="17">
        <v>2</v>
      </c>
      <c r="C59" s="18" t="str">
        <f t="shared" si="0"/>
        <v>202202</v>
      </c>
      <c r="D59" s="25">
        <v>30.52</v>
      </c>
      <c r="F59" s="14">
        <f t="shared" si="1"/>
        <v>9</v>
      </c>
      <c r="G59" s="14">
        <f t="shared" si="2"/>
        <v>10</v>
      </c>
      <c r="H59" s="14">
        <f t="shared" si="3"/>
        <v>19</v>
      </c>
      <c r="I59" s="14">
        <f t="shared" si="4"/>
        <v>106</v>
      </c>
      <c r="J59" s="14">
        <f t="shared" si="5"/>
        <v>453</v>
      </c>
      <c r="K59" s="14">
        <f t="shared" si="6"/>
        <v>559</v>
      </c>
      <c r="M59" s="14">
        <f t="shared" si="7"/>
        <v>2</v>
      </c>
      <c r="N59" s="14">
        <f t="shared" si="8"/>
        <v>3</v>
      </c>
      <c r="O59" s="14">
        <v>5</v>
      </c>
      <c r="P59" s="14">
        <f t="shared" si="9"/>
        <v>18</v>
      </c>
      <c r="Q59" s="14">
        <f t="shared" si="10"/>
        <v>38</v>
      </c>
      <c r="R59" s="14">
        <v>56</v>
      </c>
      <c r="S59" s="14"/>
      <c r="T59" s="14">
        <f t="shared" si="11"/>
        <v>7</v>
      </c>
      <c r="U59" s="14">
        <f t="shared" si="11"/>
        <v>7</v>
      </c>
      <c r="V59" s="14">
        <v>14</v>
      </c>
      <c r="W59" s="14">
        <f t="shared" si="12"/>
        <v>88</v>
      </c>
      <c r="X59" s="14">
        <f t="shared" si="12"/>
        <v>415</v>
      </c>
      <c r="Y59" s="14">
        <v>503</v>
      </c>
      <c r="Z59" s="14"/>
      <c r="AA59" s="13">
        <f t="shared" si="13"/>
        <v>0.44971000000000005</v>
      </c>
      <c r="AB59" s="13">
        <f t="shared" si="13"/>
        <v>0.19036500000000001</v>
      </c>
      <c r="AC59" s="14"/>
      <c r="AD59" s="26">
        <f t="shared" si="14"/>
        <v>0.45522000000000001</v>
      </c>
      <c r="AE59" s="26">
        <f t="shared" si="14"/>
        <v>0.31761499999999998</v>
      </c>
      <c r="AF59" s="14"/>
      <c r="AG59" s="14"/>
      <c r="AH59" s="14"/>
    </row>
    <row r="60" spans="1:34" x14ac:dyDescent="0.35">
      <c r="A60" s="17">
        <v>2022</v>
      </c>
      <c r="B60" s="17">
        <v>3</v>
      </c>
      <c r="C60" s="18" t="str">
        <f t="shared" si="0"/>
        <v>202203</v>
      </c>
      <c r="D60" s="25">
        <v>30.29</v>
      </c>
      <c r="F60" s="14">
        <f t="shared" si="1"/>
        <v>11</v>
      </c>
      <c r="G60" s="14">
        <f t="shared" si="2"/>
        <v>9</v>
      </c>
      <c r="H60" s="14">
        <f t="shared" si="3"/>
        <v>20</v>
      </c>
      <c r="I60" s="14">
        <f t="shared" si="4"/>
        <v>113</v>
      </c>
      <c r="J60" s="14">
        <f t="shared" si="5"/>
        <v>410</v>
      </c>
      <c r="K60" s="14">
        <f t="shared" si="6"/>
        <v>523</v>
      </c>
      <c r="M60" s="14">
        <f t="shared" si="7"/>
        <v>5</v>
      </c>
      <c r="N60" s="14">
        <f t="shared" si="8"/>
        <v>2</v>
      </c>
      <c r="O60" s="14">
        <v>7</v>
      </c>
      <c r="P60" s="14">
        <f t="shared" si="9"/>
        <v>21</v>
      </c>
      <c r="Q60" s="14">
        <f t="shared" si="10"/>
        <v>40</v>
      </c>
      <c r="R60" s="14">
        <v>61</v>
      </c>
      <c r="S60" s="14"/>
      <c r="T60" s="14">
        <f t="shared" si="11"/>
        <v>6</v>
      </c>
      <c r="U60" s="14">
        <f t="shared" si="11"/>
        <v>7</v>
      </c>
      <c r="V60" s="14">
        <v>13</v>
      </c>
      <c r="W60" s="14">
        <f t="shared" si="12"/>
        <v>92</v>
      </c>
      <c r="X60" s="14">
        <f t="shared" si="12"/>
        <v>370</v>
      </c>
      <c r="Y60" s="14">
        <v>462</v>
      </c>
      <c r="Z60" s="14"/>
      <c r="AA60" s="13">
        <f t="shared" si="13"/>
        <v>0.52799499999999999</v>
      </c>
      <c r="AB60" s="13">
        <f t="shared" si="13"/>
        <v>0.21521499999999999</v>
      </c>
      <c r="AC60" s="14"/>
      <c r="AD60" s="26">
        <f t="shared" si="14"/>
        <v>0.66507000000000005</v>
      </c>
      <c r="AE60" s="26">
        <f t="shared" si="14"/>
        <v>0.33996499999999996</v>
      </c>
      <c r="AF60" s="14"/>
      <c r="AG60" s="14"/>
      <c r="AH60" s="14"/>
    </row>
    <row r="61" spans="1:34" x14ac:dyDescent="0.35">
      <c r="A61" s="17">
        <v>2022</v>
      </c>
      <c r="B61" s="17">
        <v>4</v>
      </c>
      <c r="C61" s="18" t="str">
        <f t="shared" si="0"/>
        <v>202204</v>
      </c>
      <c r="D61" s="25">
        <v>29.48</v>
      </c>
      <c r="F61" s="14">
        <f t="shared" si="1"/>
        <v>11</v>
      </c>
      <c r="G61" s="14">
        <f t="shared" si="2"/>
        <v>8</v>
      </c>
      <c r="H61" s="14">
        <f t="shared" si="3"/>
        <v>19</v>
      </c>
      <c r="I61" s="14">
        <f t="shared" si="4"/>
        <v>114</v>
      </c>
      <c r="J61" s="14">
        <f t="shared" si="5"/>
        <v>377</v>
      </c>
      <c r="K61" s="14">
        <f t="shared" si="6"/>
        <v>491</v>
      </c>
      <c r="M61" s="14">
        <f t="shared" si="7"/>
        <v>5</v>
      </c>
      <c r="N61" s="14">
        <f t="shared" si="8"/>
        <v>2</v>
      </c>
      <c r="O61" s="14">
        <v>7</v>
      </c>
      <c r="P61" s="14">
        <f t="shared" si="9"/>
        <v>22</v>
      </c>
      <c r="Q61" s="14">
        <f t="shared" si="10"/>
        <v>37</v>
      </c>
      <c r="R61" s="14">
        <v>59</v>
      </c>
      <c r="S61" s="14"/>
      <c r="T61" s="14">
        <f t="shared" si="11"/>
        <v>6</v>
      </c>
      <c r="U61" s="14">
        <f t="shared" si="11"/>
        <v>6</v>
      </c>
      <c r="V61" s="14">
        <v>12</v>
      </c>
      <c r="W61" s="14">
        <f t="shared" si="12"/>
        <v>92</v>
      </c>
      <c r="X61" s="14">
        <f t="shared" si="12"/>
        <v>340</v>
      </c>
      <c r="Y61" s="14">
        <v>432</v>
      </c>
      <c r="Z61" s="14"/>
      <c r="AA61" s="13">
        <f t="shared" si="13"/>
        <v>0.572075</v>
      </c>
      <c r="AB61" s="13">
        <f t="shared" si="13"/>
        <v>0.23205500000000001</v>
      </c>
      <c r="AC61" s="14"/>
      <c r="AD61" s="26">
        <f t="shared" si="14"/>
        <v>0.69337000000000004</v>
      </c>
      <c r="AE61" s="26">
        <f t="shared" si="14"/>
        <v>0.364755</v>
      </c>
      <c r="AF61" s="14"/>
      <c r="AG61" s="14"/>
      <c r="AH61" s="14"/>
    </row>
    <row r="62" spans="1:34" x14ac:dyDescent="0.35">
      <c r="A62" s="17">
        <v>2022</v>
      </c>
      <c r="B62" s="17">
        <v>5</v>
      </c>
      <c r="C62" s="18" t="str">
        <f t="shared" si="0"/>
        <v>202205</v>
      </c>
      <c r="D62" s="25">
        <v>29.48</v>
      </c>
      <c r="F62" s="14">
        <f t="shared" si="1"/>
        <v>8</v>
      </c>
      <c r="G62" s="14">
        <f t="shared" si="2"/>
        <v>8</v>
      </c>
      <c r="H62" s="14">
        <f t="shared" si="3"/>
        <v>16</v>
      </c>
      <c r="I62" s="14">
        <f t="shared" si="4"/>
        <v>101</v>
      </c>
      <c r="J62" s="14">
        <f t="shared" si="5"/>
        <v>351</v>
      </c>
      <c r="K62" s="14">
        <f t="shared" si="6"/>
        <v>452</v>
      </c>
      <c r="M62" s="14">
        <f t="shared" si="7"/>
        <v>2</v>
      </c>
      <c r="N62" s="14">
        <f t="shared" si="8"/>
        <v>2</v>
      </c>
      <c r="O62" s="14">
        <v>4</v>
      </c>
      <c r="P62" s="14">
        <f t="shared" si="9"/>
        <v>19</v>
      </c>
      <c r="Q62" s="14">
        <f t="shared" si="10"/>
        <v>42</v>
      </c>
      <c r="R62" s="14">
        <v>61</v>
      </c>
      <c r="S62" s="14"/>
      <c r="T62" s="14">
        <f t="shared" si="11"/>
        <v>6</v>
      </c>
      <c r="U62" s="14">
        <f t="shared" si="11"/>
        <v>6</v>
      </c>
      <c r="V62" s="14">
        <v>12</v>
      </c>
      <c r="W62" s="14">
        <f t="shared" si="12"/>
        <v>82</v>
      </c>
      <c r="X62" s="14">
        <f t="shared" si="12"/>
        <v>309</v>
      </c>
      <c r="Y62" s="14">
        <v>391</v>
      </c>
      <c r="Z62" s="14"/>
      <c r="AA62" s="13">
        <f t="shared" si="13"/>
        <v>0.52008999999999994</v>
      </c>
      <c r="AB62" s="13">
        <f t="shared" si="13"/>
        <v>0.22425499999999998</v>
      </c>
      <c r="AC62" s="14"/>
      <c r="AD62" s="26">
        <f t="shared" si="14"/>
        <v>0.51299499999999998</v>
      </c>
      <c r="AE62" s="26">
        <f t="shared" si="14"/>
        <v>0.31882500000000003</v>
      </c>
      <c r="AF62" s="14"/>
      <c r="AG62" s="14"/>
      <c r="AH62" s="14"/>
    </row>
    <row r="63" spans="1:34" x14ac:dyDescent="0.35">
      <c r="A63" s="17">
        <v>2022</v>
      </c>
      <c r="B63" s="17">
        <v>6</v>
      </c>
      <c r="C63" s="18" t="str">
        <f t="shared" si="0"/>
        <v>202206</v>
      </c>
      <c r="D63" s="25">
        <v>30.67</v>
      </c>
      <c r="F63" s="14">
        <f t="shared" si="1"/>
        <v>12</v>
      </c>
      <c r="G63" s="14">
        <f t="shared" si="2"/>
        <v>12</v>
      </c>
      <c r="H63" s="14">
        <f t="shared" si="3"/>
        <v>24</v>
      </c>
      <c r="I63" s="14">
        <f t="shared" si="4"/>
        <v>116</v>
      </c>
      <c r="J63" s="14">
        <f t="shared" si="5"/>
        <v>443</v>
      </c>
      <c r="K63" s="14">
        <f t="shared" si="6"/>
        <v>559</v>
      </c>
      <c r="M63" s="14">
        <f t="shared" si="7"/>
        <v>6</v>
      </c>
      <c r="N63" s="14">
        <f t="shared" si="8"/>
        <v>4</v>
      </c>
      <c r="O63" s="14">
        <v>10</v>
      </c>
      <c r="P63" s="14">
        <f t="shared" si="9"/>
        <v>22</v>
      </c>
      <c r="Q63" s="14">
        <f t="shared" si="10"/>
        <v>57</v>
      </c>
      <c r="R63" s="14">
        <v>79</v>
      </c>
      <c r="S63" s="14"/>
      <c r="T63" s="14">
        <f t="shared" si="11"/>
        <v>6</v>
      </c>
      <c r="U63" s="14">
        <f t="shared" si="11"/>
        <v>8</v>
      </c>
      <c r="V63" s="14">
        <v>14</v>
      </c>
      <c r="W63" s="14">
        <f t="shared" si="12"/>
        <v>94</v>
      </c>
      <c r="X63" s="14">
        <f t="shared" si="12"/>
        <v>386</v>
      </c>
      <c r="Y63" s="14">
        <v>480</v>
      </c>
      <c r="Z63" s="14"/>
      <c r="AA63" s="13">
        <f t="shared" si="13"/>
        <v>0.50649999999999995</v>
      </c>
      <c r="AB63" s="13">
        <f t="shared" si="13"/>
        <v>0.20666000000000001</v>
      </c>
      <c r="AC63" s="14"/>
      <c r="AD63" s="26">
        <f t="shared" si="14"/>
        <v>0.63061</v>
      </c>
      <c r="AE63" s="26">
        <f t="shared" si="14"/>
        <v>0.27395000000000003</v>
      </c>
      <c r="AF63" s="14"/>
      <c r="AG63" s="14"/>
      <c r="AH63" s="14"/>
    </row>
    <row r="64" spans="1:34" x14ac:dyDescent="0.35">
      <c r="A64" s="17">
        <v>2022</v>
      </c>
      <c r="B64" s="17">
        <v>7</v>
      </c>
      <c r="C64" s="18" t="str">
        <f t="shared" si="0"/>
        <v>202207</v>
      </c>
      <c r="D64" s="25">
        <v>30.71</v>
      </c>
      <c r="F64" s="14">
        <f t="shared" si="1"/>
        <v>9</v>
      </c>
      <c r="G64" s="14">
        <f t="shared" si="2"/>
        <v>14</v>
      </c>
      <c r="H64" s="14">
        <f t="shared" si="3"/>
        <v>23</v>
      </c>
      <c r="I64" s="14">
        <f t="shared" si="4"/>
        <v>126</v>
      </c>
      <c r="J64" s="14">
        <f t="shared" si="5"/>
        <v>532</v>
      </c>
      <c r="K64" s="14">
        <f t="shared" si="6"/>
        <v>658</v>
      </c>
      <c r="M64" s="14">
        <f t="shared" si="7"/>
        <v>3</v>
      </c>
      <c r="N64" s="14">
        <f t="shared" si="8"/>
        <v>4</v>
      </c>
      <c r="O64" s="14">
        <v>7</v>
      </c>
      <c r="P64" s="14">
        <f t="shared" si="9"/>
        <v>21</v>
      </c>
      <c r="Q64" s="14">
        <f t="shared" si="10"/>
        <v>61</v>
      </c>
      <c r="R64" s="14">
        <v>82</v>
      </c>
      <c r="S64" s="14"/>
      <c r="T64" s="14">
        <f t="shared" si="11"/>
        <v>6</v>
      </c>
      <c r="U64" s="14">
        <f t="shared" si="11"/>
        <v>10</v>
      </c>
      <c r="V64" s="14">
        <v>16</v>
      </c>
      <c r="W64" s="14">
        <f t="shared" si="12"/>
        <v>105</v>
      </c>
      <c r="X64" s="14">
        <f t="shared" si="12"/>
        <v>471</v>
      </c>
      <c r="Y64" s="14">
        <v>576</v>
      </c>
      <c r="Z64" s="14"/>
      <c r="AA64" s="13">
        <f t="shared" si="13"/>
        <v>0.37584499999999998</v>
      </c>
      <c r="AB64" s="13">
        <f t="shared" si="13"/>
        <v>0.19117499999999998</v>
      </c>
      <c r="AC64" s="14"/>
      <c r="AD64" s="26">
        <f t="shared" si="14"/>
        <v>0.42971499999999996</v>
      </c>
      <c r="AE64" s="26">
        <f t="shared" si="14"/>
        <v>0.25284499999999999</v>
      </c>
      <c r="AF64" s="14"/>
      <c r="AG64" s="14"/>
      <c r="AH64" s="14"/>
    </row>
    <row r="65" spans="1:34" x14ac:dyDescent="0.35">
      <c r="A65" s="17">
        <v>2022</v>
      </c>
      <c r="B65" s="17">
        <v>8</v>
      </c>
      <c r="C65" s="18" t="str">
        <f t="shared" si="0"/>
        <v>202208</v>
      </c>
      <c r="D65" s="25">
        <v>29.52</v>
      </c>
      <c r="F65" s="14">
        <f t="shared" si="1"/>
        <v>11</v>
      </c>
      <c r="G65" s="14">
        <f t="shared" si="2"/>
        <v>17</v>
      </c>
      <c r="H65" s="14">
        <f t="shared" si="3"/>
        <v>28</v>
      </c>
      <c r="I65" s="14">
        <f t="shared" si="4"/>
        <v>128</v>
      </c>
      <c r="J65" s="14">
        <f t="shared" si="5"/>
        <v>552</v>
      </c>
      <c r="K65" s="14">
        <f t="shared" si="6"/>
        <v>680</v>
      </c>
      <c r="M65" s="14">
        <f t="shared" si="7"/>
        <v>5</v>
      </c>
      <c r="N65" s="14">
        <f t="shared" si="8"/>
        <v>6</v>
      </c>
      <c r="O65" s="14">
        <v>11</v>
      </c>
      <c r="P65" s="14">
        <f t="shared" si="9"/>
        <v>22</v>
      </c>
      <c r="Q65" s="14">
        <f t="shared" si="10"/>
        <v>57</v>
      </c>
      <c r="R65" s="14">
        <v>79</v>
      </c>
      <c r="S65" s="14"/>
      <c r="T65" s="14">
        <f t="shared" si="11"/>
        <v>6</v>
      </c>
      <c r="U65" s="14">
        <f t="shared" si="11"/>
        <v>11</v>
      </c>
      <c r="V65" s="14">
        <v>17</v>
      </c>
      <c r="W65" s="14">
        <f t="shared" si="12"/>
        <v>106</v>
      </c>
      <c r="X65" s="14">
        <f t="shared" si="12"/>
        <v>495</v>
      </c>
      <c r="Y65" s="14">
        <v>601</v>
      </c>
      <c r="Z65" s="14"/>
      <c r="AA65" s="13">
        <f t="shared" si="13"/>
        <v>0.40159</v>
      </c>
      <c r="AB65" s="13">
        <f t="shared" si="13"/>
        <v>0.18791000000000002</v>
      </c>
      <c r="AC65" s="14"/>
      <c r="AD65" s="26">
        <f t="shared" si="14"/>
        <v>0.49589499999999997</v>
      </c>
      <c r="AE65" s="26">
        <f t="shared" si="14"/>
        <v>0.27375000000000005</v>
      </c>
      <c r="AF65" s="14"/>
      <c r="AG65" s="14"/>
      <c r="AH65" s="14"/>
    </row>
    <row r="66" spans="1:34" x14ac:dyDescent="0.35">
      <c r="A66" s="17">
        <v>2022</v>
      </c>
      <c r="B66" s="17">
        <v>9</v>
      </c>
      <c r="C66" s="18" t="str">
        <f t="shared" si="0"/>
        <v>202209</v>
      </c>
      <c r="D66" s="25">
        <v>30.52</v>
      </c>
      <c r="F66" s="14">
        <f t="shared" si="1"/>
        <v>12</v>
      </c>
      <c r="G66" s="14">
        <f t="shared" si="2"/>
        <v>14</v>
      </c>
      <c r="H66" s="14">
        <f t="shared" si="3"/>
        <v>26</v>
      </c>
      <c r="I66" s="14">
        <f t="shared" si="4"/>
        <v>124</v>
      </c>
      <c r="J66" s="14">
        <f t="shared" si="5"/>
        <v>536</v>
      </c>
      <c r="K66" s="14">
        <f t="shared" si="6"/>
        <v>660</v>
      </c>
      <c r="M66" s="14">
        <f t="shared" si="7"/>
        <v>5</v>
      </c>
      <c r="N66" s="14">
        <f t="shared" si="8"/>
        <v>5</v>
      </c>
      <c r="O66" s="14">
        <v>10</v>
      </c>
      <c r="P66" s="14">
        <f t="shared" si="9"/>
        <v>22</v>
      </c>
      <c r="Q66" s="14">
        <f t="shared" si="10"/>
        <v>56</v>
      </c>
      <c r="R66" s="14">
        <v>78</v>
      </c>
      <c r="S66" s="14"/>
      <c r="T66" s="14">
        <f t="shared" si="11"/>
        <v>7</v>
      </c>
      <c r="U66" s="14">
        <f t="shared" si="11"/>
        <v>9</v>
      </c>
      <c r="V66" s="14">
        <v>16</v>
      </c>
      <c r="W66" s="14">
        <f t="shared" si="12"/>
        <v>102</v>
      </c>
      <c r="X66" s="14">
        <f t="shared" si="12"/>
        <v>480</v>
      </c>
      <c r="Y66" s="14">
        <v>582</v>
      </c>
      <c r="Z66" s="14"/>
      <c r="AA66" s="13">
        <f t="shared" si="13"/>
        <v>0.44957000000000003</v>
      </c>
      <c r="AB66" s="13">
        <f t="shared" si="13"/>
        <v>0.187135</v>
      </c>
      <c r="AC66" s="14"/>
      <c r="AD66" s="26">
        <f t="shared" si="14"/>
        <v>0.53357500000000002</v>
      </c>
      <c r="AE66" s="26">
        <f t="shared" si="14"/>
        <v>0.28311999999999998</v>
      </c>
      <c r="AF66" s="14"/>
      <c r="AG66" s="14"/>
      <c r="AH66" s="14"/>
    </row>
    <row r="67" spans="1:34" x14ac:dyDescent="0.35">
      <c r="A67" s="17">
        <v>2022</v>
      </c>
      <c r="B67" s="17">
        <v>10</v>
      </c>
      <c r="C67" s="18" t="str">
        <f t="shared" si="0"/>
        <v>202210</v>
      </c>
      <c r="D67" s="25">
        <v>29.86</v>
      </c>
      <c r="F67" s="14">
        <f t="shared" si="1"/>
        <v>8</v>
      </c>
      <c r="G67" s="14">
        <f t="shared" si="2"/>
        <v>12</v>
      </c>
      <c r="H67" s="14">
        <f t="shared" si="3"/>
        <v>20</v>
      </c>
      <c r="I67" s="14">
        <f t="shared" si="4"/>
        <v>96</v>
      </c>
      <c r="J67" s="14">
        <f t="shared" si="5"/>
        <v>428</v>
      </c>
      <c r="K67" s="14">
        <f t="shared" si="6"/>
        <v>524</v>
      </c>
      <c r="M67" s="14">
        <f t="shared" si="7"/>
        <v>3</v>
      </c>
      <c r="N67" s="14">
        <f t="shared" si="8"/>
        <v>4</v>
      </c>
      <c r="O67" s="14">
        <v>7</v>
      </c>
      <c r="P67" s="14">
        <f t="shared" si="9"/>
        <v>18</v>
      </c>
      <c r="Q67" s="14">
        <f t="shared" si="10"/>
        <v>55</v>
      </c>
      <c r="R67" s="14">
        <v>73</v>
      </c>
      <c r="S67" s="14"/>
      <c r="T67" s="14">
        <f t="shared" si="11"/>
        <v>5</v>
      </c>
      <c r="U67" s="14">
        <f t="shared" si="11"/>
        <v>8</v>
      </c>
      <c r="V67" s="14">
        <v>13</v>
      </c>
      <c r="W67" s="14">
        <f t="shared" si="12"/>
        <v>78</v>
      </c>
      <c r="X67" s="14">
        <f t="shared" si="12"/>
        <v>373</v>
      </c>
      <c r="Y67" s="14">
        <v>451</v>
      </c>
      <c r="Z67" s="14"/>
      <c r="AA67" s="13">
        <f t="shared" si="13"/>
        <v>0.424705</v>
      </c>
      <c r="AB67" s="13">
        <f t="shared" si="13"/>
        <v>0.18253</v>
      </c>
      <c r="AC67" s="14"/>
      <c r="AD67" s="26">
        <f t="shared" si="14"/>
        <v>0.46382499999999999</v>
      </c>
      <c r="AE67" s="26">
        <f t="shared" si="14"/>
        <v>0.24984499999999998</v>
      </c>
      <c r="AF67" s="14"/>
      <c r="AG67" s="14"/>
      <c r="AH67" s="14"/>
    </row>
    <row r="68" spans="1:34" x14ac:dyDescent="0.35">
      <c r="A68" s="17">
        <v>2022</v>
      </c>
      <c r="B68" s="17">
        <v>11</v>
      </c>
      <c r="C68" s="18" t="str">
        <f t="shared" si="0"/>
        <v>202211</v>
      </c>
      <c r="D68" s="25">
        <v>30.67</v>
      </c>
      <c r="F68" s="14">
        <f t="shared" si="1"/>
        <v>6</v>
      </c>
      <c r="G68" s="14">
        <f t="shared" si="2"/>
        <v>9</v>
      </c>
      <c r="H68" s="14">
        <f t="shared" si="3"/>
        <v>15</v>
      </c>
      <c r="I68" s="14">
        <f t="shared" si="4"/>
        <v>90</v>
      </c>
      <c r="J68" s="14">
        <f t="shared" si="5"/>
        <v>410</v>
      </c>
      <c r="K68" s="14">
        <f t="shared" si="6"/>
        <v>500</v>
      </c>
      <c r="M68" s="14">
        <f t="shared" si="7"/>
        <v>2</v>
      </c>
      <c r="N68" s="14">
        <f t="shared" si="8"/>
        <v>1</v>
      </c>
      <c r="O68" s="14">
        <v>3</v>
      </c>
      <c r="P68" s="14">
        <f t="shared" si="9"/>
        <v>16</v>
      </c>
      <c r="Q68" s="14">
        <f t="shared" si="10"/>
        <v>56</v>
      </c>
      <c r="R68" s="14">
        <v>72</v>
      </c>
      <c r="S68" s="14"/>
      <c r="T68" s="14">
        <f t="shared" si="11"/>
        <v>4</v>
      </c>
      <c r="U68" s="14">
        <f t="shared" si="11"/>
        <v>8</v>
      </c>
      <c r="V68" s="14">
        <v>12</v>
      </c>
      <c r="W68" s="14">
        <f t="shared" si="12"/>
        <v>74</v>
      </c>
      <c r="X68" s="14">
        <f t="shared" si="12"/>
        <v>354</v>
      </c>
      <c r="Y68" s="14">
        <v>428</v>
      </c>
      <c r="Z68" s="14"/>
      <c r="AA68" s="13">
        <f t="shared" si="13"/>
        <v>0.425705</v>
      </c>
      <c r="AB68" s="13">
        <f t="shared" si="13"/>
        <v>0.18074499999999999</v>
      </c>
      <c r="AC68" s="14"/>
      <c r="AD68" s="26">
        <f t="shared" si="14"/>
        <v>0.61753499999999995</v>
      </c>
      <c r="AE68" s="26">
        <f t="shared" si="14"/>
        <v>0.221695</v>
      </c>
      <c r="AF68" s="14"/>
      <c r="AG68" s="14"/>
      <c r="AH68" s="14"/>
    </row>
    <row r="69" spans="1:34" x14ac:dyDescent="0.35">
      <c r="A69" s="17">
        <v>2022</v>
      </c>
      <c r="B69" s="17">
        <v>12</v>
      </c>
      <c r="C69" s="18" t="str">
        <f t="shared" si="0"/>
        <v>202212</v>
      </c>
      <c r="D69" s="25">
        <v>31.63</v>
      </c>
      <c r="F69" s="14">
        <f t="shared" si="1"/>
        <v>11</v>
      </c>
      <c r="G69" s="14">
        <f t="shared" si="2"/>
        <v>10</v>
      </c>
      <c r="H69" s="14">
        <f t="shared" si="3"/>
        <v>21</v>
      </c>
      <c r="I69" s="14">
        <f t="shared" si="4"/>
        <v>115</v>
      </c>
      <c r="J69" s="14">
        <f t="shared" si="5"/>
        <v>426</v>
      </c>
      <c r="K69" s="14">
        <f t="shared" si="6"/>
        <v>541</v>
      </c>
      <c r="M69" s="14">
        <f t="shared" si="7"/>
        <v>5</v>
      </c>
      <c r="N69" s="14">
        <f t="shared" si="8"/>
        <v>2</v>
      </c>
      <c r="O69" s="14">
        <v>7</v>
      </c>
      <c r="P69" s="14">
        <f t="shared" si="9"/>
        <v>18</v>
      </c>
      <c r="Q69" s="14">
        <f t="shared" si="10"/>
        <v>50</v>
      </c>
      <c r="R69" s="14">
        <v>68</v>
      </c>
      <c r="S69" s="14"/>
      <c r="T69" s="14">
        <f t="shared" si="11"/>
        <v>6</v>
      </c>
      <c r="U69" s="14">
        <f t="shared" si="11"/>
        <v>8</v>
      </c>
      <c r="V69" s="14">
        <v>14</v>
      </c>
      <c r="W69" s="14">
        <f t="shared" si="12"/>
        <v>97</v>
      </c>
      <c r="X69" s="14">
        <f t="shared" si="12"/>
        <v>376</v>
      </c>
      <c r="Y69" s="14">
        <v>473</v>
      </c>
      <c r="Z69" s="14"/>
      <c r="AA69" s="13">
        <f t="shared" si="13"/>
        <v>0.52251999999999998</v>
      </c>
      <c r="AB69" s="13">
        <f t="shared" si="13"/>
        <v>0.21182499999999999</v>
      </c>
      <c r="AC69" s="14"/>
      <c r="AD69" s="26">
        <f t="shared" si="14"/>
        <v>0.64563000000000004</v>
      </c>
      <c r="AE69" s="26">
        <f t="shared" si="14"/>
        <v>0.26919999999999999</v>
      </c>
      <c r="AF69" s="14"/>
      <c r="AG69" s="14"/>
      <c r="AH69" s="14"/>
    </row>
    <row r="70" spans="1:34" x14ac:dyDescent="0.35">
      <c r="A70" s="9">
        <v>2023</v>
      </c>
      <c r="B70" s="9">
        <v>1</v>
      </c>
      <c r="C70" s="10" t="str">
        <f t="shared" si="0"/>
        <v>202301</v>
      </c>
      <c r="D70" s="32">
        <v>32.08</v>
      </c>
      <c r="E70" s="11"/>
      <c r="F70" s="12">
        <f t="shared" si="1"/>
        <v>10</v>
      </c>
      <c r="G70" s="12">
        <f t="shared" si="2"/>
        <v>9</v>
      </c>
      <c r="H70" s="12">
        <f t="shared" si="3"/>
        <v>19</v>
      </c>
      <c r="I70" s="12">
        <f t="shared" si="4"/>
        <v>113</v>
      </c>
      <c r="J70" s="12">
        <f t="shared" si="5"/>
        <v>449</v>
      </c>
      <c r="K70" s="12">
        <f t="shared" si="6"/>
        <v>562</v>
      </c>
      <c r="L70" s="11"/>
      <c r="M70" s="12">
        <f t="shared" si="7"/>
        <v>2</v>
      </c>
      <c r="N70" s="12">
        <f t="shared" si="8"/>
        <v>3</v>
      </c>
      <c r="O70" s="12">
        <v>5</v>
      </c>
      <c r="P70" s="12">
        <f t="shared" si="9"/>
        <v>18</v>
      </c>
      <c r="Q70" s="12">
        <f t="shared" si="10"/>
        <v>33</v>
      </c>
      <c r="R70" s="12">
        <v>51</v>
      </c>
      <c r="S70" s="12"/>
      <c r="T70" s="12">
        <f t="shared" si="11"/>
        <v>8</v>
      </c>
      <c r="U70" s="12">
        <f t="shared" si="11"/>
        <v>6</v>
      </c>
      <c r="V70" s="12">
        <v>14</v>
      </c>
      <c r="W70" s="12">
        <f t="shared" si="12"/>
        <v>95</v>
      </c>
      <c r="X70" s="12">
        <f t="shared" si="12"/>
        <v>416</v>
      </c>
      <c r="Y70" s="12">
        <v>511</v>
      </c>
      <c r="Z70" s="12"/>
      <c r="AA70" s="31">
        <f t="shared" si="13"/>
        <v>0.51286999999999994</v>
      </c>
      <c r="AB70" s="31">
        <f t="shared" si="13"/>
        <v>0.20088</v>
      </c>
      <c r="AC70" s="12"/>
      <c r="AD70" s="35">
        <f t="shared" si="14"/>
        <v>0.43552999999999997</v>
      </c>
      <c r="AE70" s="35">
        <f t="shared" si="14"/>
        <v>0.36109000000000002</v>
      </c>
      <c r="AF70" s="12"/>
      <c r="AG70" s="12"/>
      <c r="AH70" s="12"/>
    </row>
    <row r="71" spans="1:34" x14ac:dyDescent="0.35">
      <c r="A71" s="9">
        <v>2023</v>
      </c>
      <c r="B71" s="9">
        <v>2</v>
      </c>
      <c r="C71" s="10" t="str">
        <f t="shared" si="0"/>
        <v>202302</v>
      </c>
      <c r="D71" s="32">
        <v>30.52</v>
      </c>
      <c r="E71" s="11"/>
      <c r="F71" s="12">
        <f t="shared" si="1"/>
        <v>9</v>
      </c>
      <c r="G71" s="12">
        <f t="shared" si="2"/>
        <v>10</v>
      </c>
      <c r="H71" s="12">
        <f t="shared" si="3"/>
        <v>19</v>
      </c>
      <c r="I71" s="12">
        <f t="shared" si="4"/>
        <v>106</v>
      </c>
      <c r="J71" s="12">
        <f t="shared" si="5"/>
        <v>453</v>
      </c>
      <c r="K71" s="12">
        <f t="shared" si="6"/>
        <v>559</v>
      </c>
      <c r="L71" s="11"/>
      <c r="M71" s="12">
        <f t="shared" si="7"/>
        <v>2</v>
      </c>
      <c r="N71" s="12">
        <f t="shared" si="8"/>
        <v>3</v>
      </c>
      <c r="O71" s="12">
        <v>5</v>
      </c>
      <c r="P71" s="12">
        <f t="shared" si="9"/>
        <v>18</v>
      </c>
      <c r="Q71" s="12">
        <f t="shared" si="10"/>
        <v>40</v>
      </c>
      <c r="R71" s="12">
        <v>58</v>
      </c>
      <c r="S71" s="12"/>
      <c r="T71" s="12">
        <f t="shared" si="11"/>
        <v>7</v>
      </c>
      <c r="U71" s="12">
        <f t="shared" si="11"/>
        <v>7</v>
      </c>
      <c r="V71" s="12">
        <v>14</v>
      </c>
      <c r="W71" s="12">
        <f t="shared" si="12"/>
        <v>88</v>
      </c>
      <c r="X71" s="12">
        <f t="shared" si="12"/>
        <v>413</v>
      </c>
      <c r="Y71" s="12">
        <v>501</v>
      </c>
      <c r="Z71" s="12"/>
      <c r="AA71" s="31">
        <f t="shared" si="13"/>
        <v>0.44971000000000005</v>
      </c>
      <c r="AB71" s="31">
        <f t="shared" si="13"/>
        <v>0.19036500000000001</v>
      </c>
      <c r="AC71" s="12"/>
      <c r="AD71" s="35">
        <f t="shared" si="14"/>
        <v>0.45522000000000001</v>
      </c>
      <c r="AE71" s="35">
        <f t="shared" si="14"/>
        <v>0.31761499999999998</v>
      </c>
      <c r="AF71" s="12"/>
      <c r="AG71" s="12"/>
      <c r="AH71" s="12"/>
    </row>
    <row r="72" spans="1:34" x14ac:dyDescent="0.35">
      <c r="A72" s="9">
        <v>2023</v>
      </c>
      <c r="B72" s="9">
        <v>3</v>
      </c>
      <c r="C72" s="10" t="str">
        <f t="shared" si="0"/>
        <v>202303</v>
      </c>
      <c r="D72" s="32">
        <v>30.33</v>
      </c>
      <c r="E72" s="11"/>
      <c r="F72" s="12">
        <f t="shared" si="1"/>
        <v>11</v>
      </c>
      <c r="G72" s="12">
        <f t="shared" si="2"/>
        <v>9</v>
      </c>
      <c r="H72" s="12">
        <f t="shared" si="3"/>
        <v>20</v>
      </c>
      <c r="I72" s="12">
        <f t="shared" si="4"/>
        <v>112</v>
      </c>
      <c r="J72" s="12">
        <f t="shared" si="5"/>
        <v>409</v>
      </c>
      <c r="K72" s="12">
        <f t="shared" si="6"/>
        <v>521</v>
      </c>
      <c r="L72" s="11"/>
      <c r="M72" s="12">
        <f t="shared" si="7"/>
        <v>5</v>
      </c>
      <c r="N72" s="12">
        <f t="shared" si="8"/>
        <v>2</v>
      </c>
      <c r="O72" s="12">
        <v>7</v>
      </c>
      <c r="P72" s="12">
        <f t="shared" si="9"/>
        <v>22</v>
      </c>
      <c r="Q72" s="12">
        <f t="shared" si="10"/>
        <v>42</v>
      </c>
      <c r="R72" s="12">
        <v>64</v>
      </c>
      <c r="S72" s="12"/>
      <c r="T72" s="12">
        <f t="shared" si="11"/>
        <v>6</v>
      </c>
      <c r="U72" s="12">
        <f t="shared" si="11"/>
        <v>7</v>
      </c>
      <c r="V72" s="12">
        <v>13</v>
      </c>
      <c r="W72" s="12">
        <f t="shared" si="12"/>
        <v>90</v>
      </c>
      <c r="X72" s="12">
        <f t="shared" si="12"/>
        <v>367</v>
      </c>
      <c r="Y72" s="12">
        <v>457</v>
      </c>
      <c r="Z72" s="12"/>
      <c r="AA72" s="31">
        <f t="shared" si="13"/>
        <v>0.52799499999999999</v>
      </c>
      <c r="AB72" s="31">
        <f t="shared" si="13"/>
        <v>0.21521499999999999</v>
      </c>
      <c r="AC72" s="12"/>
      <c r="AD72" s="35">
        <f t="shared" si="14"/>
        <v>0.66507000000000005</v>
      </c>
      <c r="AE72" s="35">
        <f t="shared" si="14"/>
        <v>0.33996499999999996</v>
      </c>
      <c r="AF72" s="12"/>
      <c r="AG72" s="12"/>
      <c r="AH72" s="12"/>
    </row>
    <row r="73" spans="1:34" x14ac:dyDescent="0.35">
      <c r="A73" s="9">
        <v>2023</v>
      </c>
      <c r="B73" s="9">
        <v>4</v>
      </c>
      <c r="C73" s="10" t="str">
        <f t="shared" si="0"/>
        <v>202304</v>
      </c>
      <c r="D73" s="32">
        <v>28.66</v>
      </c>
      <c r="E73" s="11"/>
      <c r="F73" s="12">
        <f t="shared" si="1"/>
        <v>10</v>
      </c>
      <c r="G73" s="12">
        <f t="shared" si="2"/>
        <v>7</v>
      </c>
      <c r="H73" s="12">
        <f t="shared" si="3"/>
        <v>17</v>
      </c>
      <c r="I73" s="12">
        <f t="shared" si="4"/>
        <v>111</v>
      </c>
      <c r="J73" s="12">
        <f t="shared" si="5"/>
        <v>368</v>
      </c>
      <c r="K73" s="12">
        <f t="shared" si="6"/>
        <v>479</v>
      </c>
      <c r="L73" s="11"/>
      <c r="M73" s="12">
        <f t="shared" si="7"/>
        <v>3</v>
      </c>
      <c r="N73" s="12">
        <f t="shared" si="8"/>
        <v>2</v>
      </c>
      <c r="O73" s="12">
        <v>5</v>
      </c>
      <c r="P73" s="12">
        <f t="shared" si="9"/>
        <v>18</v>
      </c>
      <c r="Q73" s="12">
        <f t="shared" si="10"/>
        <v>32</v>
      </c>
      <c r="R73" s="12">
        <v>50</v>
      </c>
      <c r="S73" s="12"/>
      <c r="T73" s="12">
        <f t="shared" si="11"/>
        <v>7</v>
      </c>
      <c r="U73" s="12">
        <f t="shared" si="11"/>
        <v>5</v>
      </c>
      <c r="V73" s="12">
        <v>12</v>
      </c>
      <c r="W73" s="12">
        <f t="shared" si="12"/>
        <v>93</v>
      </c>
      <c r="X73" s="12">
        <f t="shared" si="12"/>
        <v>336</v>
      </c>
      <c r="Y73" s="12">
        <v>429</v>
      </c>
      <c r="Z73" s="12"/>
      <c r="AA73" s="31">
        <f t="shared" si="13"/>
        <v>0.572075</v>
      </c>
      <c r="AB73" s="31">
        <f t="shared" si="13"/>
        <v>0.23205500000000001</v>
      </c>
      <c r="AC73" s="12"/>
      <c r="AD73" s="35">
        <f t="shared" si="14"/>
        <v>0.69337000000000004</v>
      </c>
      <c r="AE73" s="35">
        <f t="shared" si="14"/>
        <v>0.364755</v>
      </c>
      <c r="AF73" s="12"/>
      <c r="AG73" s="12"/>
      <c r="AH73" s="12"/>
    </row>
    <row r="74" spans="1:34" x14ac:dyDescent="0.35">
      <c r="A74" s="9">
        <v>2023</v>
      </c>
      <c r="B74" s="9">
        <v>5</v>
      </c>
      <c r="C74" s="10" t="str">
        <f t="shared" si="0"/>
        <v>202305</v>
      </c>
      <c r="D74" s="32">
        <v>28.81</v>
      </c>
      <c r="E74" s="11"/>
      <c r="F74" s="12">
        <f t="shared" si="1"/>
        <v>8</v>
      </c>
      <c r="G74" s="12">
        <f t="shared" si="2"/>
        <v>8</v>
      </c>
      <c r="H74" s="12">
        <f t="shared" si="3"/>
        <v>16</v>
      </c>
      <c r="I74" s="12">
        <f t="shared" si="4"/>
        <v>102</v>
      </c>
      <c r="J74" s="12">
        <f t="shared" si="5"/>
        <v>354</v>
      </c>
      <c r="K74" s="12">
        <f t="shared" si="6"/>
        <v>456</v>
      </c>
      <c r="L74" s="11"/>
      <c r="M74" s="12">
        <f t="shared" si="7"/>
        <v>2</v>
      </c>
      <c r="N74" s="12">
        <f t="shared" si="8"/>
        <v>2</v>
      </c>
      <c r="O74" s="12">
        <v>4</v>
      </c>
      <c r="P74" s="12">
        <f t="shared" si="9"/>
        <v>18</v>
      </c>
      <c r="Q74" s="12">
        <f t="shared" si="10"/>
        <v>38</v>
      </c>
      <c r="R74" s="12">
        <v>56</v>
      </c>
      <c r="S74" s="12"/>
      <c r="T74" s="12">
        <f t="shared" si="11"/>
        <v>6</v>
      </c>
      <c r="U74" s="12">
        <f t="shared" si="11"/>
        <v>6</v>
      </c>
      <c r="V74" s="12">
        <v>12</v>
      </c>
      <c r="W74" s="12">
        <f t="shared" si="12"/>
        <v>84</v>
      </c>
      <c r="X74" s="12">
        <f t="shared" si="12"/>
        <v>316</v>
      </c>
      <c r="Y74" s="12">
        <v>400</v>
      </c>
      <c r="Z74" s="12"/>
      <c r="AA74" s="31">
        <f t="shared" ref="AA74:AB89" si="15">AA62</f>
        <v>0.52008999999999994</v>
      </c>
      <c r="AB74" s="31">
        <f t="shared" si="15"/>
        <v>0.22425499999999998</v>
      </c>
      <c r="AC74" s="12"/>
      <c r="AD74" s="35">
        <f t="shared" ref="AD74:AE89" si="16">AD62</f>
        <v>0.51299499999999998</v>
      </c>
      <c r="AE74" s="35">
        <f t="shared" si="16"/>
        <v>0.31882500000000003</v>
      </c>
      <c r="AF74" s="12"/>
      <c r="AG74" s="12"/>
      <c r="AH74" s="12"/>
    </row>
    <row r="75" spans="1:34" x14ac:dyDescent="0.35">
      <c r="A75" s="9">
        <v>2023</v>
      </c>
      <c r="B75" s="9">
        <v>6</v>
      </c>
      <c r="C75" s="10" t="str">
        <f t="shared" ref="C75:C129" si="17">CONCATENATE(A75,IF(B75&lt;10,0,""),B75)</f>
        <v>202306</v>
      </c>
      <c r="D75" s="32">
        <v>30.67</v>
      </c>
      <c r="E75" s="11"/>
      <c r="F75" s="12">
        <f t="shared" si="1"/>
        <v>12</v>
      </c>
      <c r="G75" s="12">
        <f t="shared" si="2"/>
        <v>12</v>
      </c>
      <c r="H75" s="12">
        <f t="shared" si="3"/>
        <v>24</v>
      </c>
      <c r="I75" s="12">
        <f t="shared" si="4"/>
        <v>115</v>
      </c>
      <c r="J75" s="12">
        <f t="shared" si="5"/>
        <v>441</v>
      </c>
      <c r="K75" s="12">
        <f t="shared" si="6"/>
        <v>556</v>
      </c>
      <c r="L75" s="11"/>
      <c r="M75" s="12">
        <f t="shared" si="7"/>
        <v>6</v>
      </c>
      <c r="N75" s="12">
        <f t="shared" si="8"/>
        <v>4</v>
      </c>
      <c r="O75" s="12">
        <v>10</v>
      </c>
      <c r="P75" s="12">
        <f t="shared" si="9"/>
        <v>21</v>
      </c>
      <c r="Q75" s="12">
        <f t="shared" si="10"/>
        <v>54</v>
      </c>
      <c r="R75" s="12">
        <v>75</v>
      </c>
      <c r="S75" s="12"/>
      <c r="T75" s="12">
        <f t="shared" si="11"/>
        <v>6</v>
      </c>
      <c r="U75" s="12">
        <f t="shared" si="11"/>
        <v>8</v>
      </c>
      <c r="V75" s="12">
        <v>14</v>
      </c>
      <c r="W75" s="12">
        <f t="shared" si="12"/>
        <v>94</v>
      </c>
      <c r="X75" s="12">
        <f t="shared" si="12"/>
        <v>387</v>
      </c>
      <c r="Y75" s="12">
        <v>481</v>
      </c>
      <c r="Z75" s="12"/>
      <c r="AA75" s="31">
        <f t="shared" si="15"/>
        <v>0.50649999999999995</v>
      </c>
      <c r="AB75" s="31">
        <f t="shared" si="15"/>
        <v>0.20666000000000001</v>
      </c>
      <c r="AC75" s="12"/>
      <c r="AD75" s="35">
        <f t="shared" si="16"/>
        <v>0.63061</v>
      </c>
      <c r="AE75" s="35">
        <f t="shared" si="16"/>
        <v>0.27395000000000003</v>
      </c>
      <c r="AF75" s="12"/>
      <c r="AG75" s="12"/>
      <c r="AH75" s="12"/>
    </row>
    <row r="76" spans="1:34" x14ac:dyDescent="0.35">
      <c r="A76" s="9">
        <v>2023</v>
      </c>
      <c r="B76" s="9">
        <v>7</v>
      </c>
      <c r="C76" s="10" t="str">
        <f t="shared" si="17"/>
        <v>202307</v>
      </c>
      <c r="D76" s="32">
        <v>30.67</v>
      </c>
      <c r="E76" s="11"/>
      <c r="F76" s="12">
        <f t="shared" si="1"/>
        <v>9</v>
      </c>
      <c r="G76" s="12">
        <f t="shared" si="2"/>
        <v>14</v>
      </c>
      <c r="H76" s="12">
        <f t="shared" si="3"/>
        <v>23</v>
      </c>
      <c r="I76" s="12">
        <f t="shared" si="4"/>
        <v>125</v>
      </c>
      <c r="J76" s="12">
        <f t="shared" si="5"/>
        <v>530</v>
      </c>
      <c r="K76" s="12">
        <f t="shared" si="6"/>
        <v>655</v>
      </c>
      <c r="L76" s="11"/>
      <c r="M76" s="12">
        <f t="shared" si="7"/>
        <v>3</v>
      </c>
      <c r="N76" s="12">
        <f t="shared" si="8"/>
        <v>4</v>
      </c>
      <c r="O76" s="12">
        <v>7</v>
      </c>
      <c r="P76" s="12">
        <f t="shared" si="9"/>
        <v>19</v>
      </c>
      <c r="Q76" s="12">
        <f t="shared" si="10"/>
        <v>58</v>
      </c>
      <c r="R76" s="12">
        <v>77</v>
      </c>
      <c r="S76" s="12"/>
      <c r="T76" s="12">
        <f t="shared" si="11"/>
        <v>6</v>
      </c>
      <c r="U76" s="12">
        <f t="shared" si="11"/>
        <v>10</v>
      </c>
      <c r="V76" s="12">
        <v>16</v>
      </c>
      <c r="W76" s="12">
        <f t="shared" si="12"/>
        <v>106</v>
      </c>
      <c r="X76" s="12">
        <f t="shared" si="12"/>
        <v>472</v>
      </c>
      <c r="Y76" s="12">
        <v>578</v>
      </c>
      <c r="Z76" s="12"/>
      <c r="AA76" s="31">
        <f t="shared" si="15"/>
        <v>0.37584499999999998</v>
      </c>
      <c r="AB76" s="31">
        <f t="shared" si="15"/>
        <v>0.19117499999999998</v>
      </c>
      <c r="AC76" s="12"/>
      <c r="AD76" s="35">
        <f t="shared" si="16"/>
        <v>0.42971499999999996</v>
      </c>
      <c r="AE76" s="35">
        <f t="shared" si="16"/>
        <v>0.25284499999999999</v>
      </c>
      <c r="AF76" s="12"/>
      <c r="AG76" s="12"/>
      <c r="AH76" s="12"/>
    </row>
    <row r="77" spans="1:34" x14ac:dyDescent="0.35">
      <c r="A77" s="9">
        <v>2023</v>
      </c>
      <c r="B77" s="9">
        <v>8</v>
      </c>
      <c r="C77" s="10" t="str">
        <f t="shared" si="17"/>
        <v>202308</v>
      </c>
      <c r="D77" s="32">
        <v>29.57</v>
      </c>
      <c r="E77" s="11"/>
      <c r="F77" s="12">
        <f t="shared" si="1"/>
        <v>11</v>
      </c>
      <c r="G77" s="12">
        <f t="shared" si="2"/>
        <v>17</v>
      </c>
      <c r="H77" s="12">
        <f t="shared" si="3"/>
        <v>28</v>
      </c>
      <c r="I77" s="12">
        <f t="shared" si="4"/>
        <v>128</v>
      </c>
      <c r="J77" s="12">
        <f t="shared" si="5"/>
        <v>552</v>
      </c>
      <c r="K77" s="12">
        <f t="shared" si="6"/>
        <v>680</v>
      </c>
      <c r="L77" s="11"/>
      <c r="M77" s="12">
        <f t="shared" si="7"/>
        <v>5</v>
      </c>
      <c r="N77" s="12">
        <f t="shared" si="8"/>
        <v>6</v>
      </c>
      <c r="O77" s="12">
        <v>11</v>
      </c>
      <c r="P77" s="12">
        <f t="shared" si="9"/>
        <v>21</v>
      </c>
      <c r="Q77" s="12">
        <f t="shared" si="10"/>
        <v>55</v>
      </c>
      <c r="R77" s="12">
        <v>76</v>
      </c>
      <c r="S77" s="12"/>
      <c r="T77" s="12">
        <f t="shared" si="11"/>
        <v>6</v>
      </c>
      <c r="U77" s="12">
        <f t="shared" si="11"/>
        <v>11</v>
      </c>
      <c r="V77" s="12">
        <v>17</v>
      </c>
      <c r="W77" s="12">
        <f t="shared" si="12"/>
        <v>107</v>
      </c>
      <c r="X77" s="12">
        <f t="shared" si="12"/>
        <v>497</v>
      </c>
      <c r="Y77" s="12">
        <v>604</v>
      </c>
      <c r="Z77" s="12"/>
      <c r="AA77" s="31">
        <f t="shared" si="15"/>
        <v>0.40159</v>
      </c>
      <c r="AB77" s="31">
        <f t="shared" si="15"/>
        <v>0.18791000000000002</v>
      </c>
      <c r="AC77" s="12"/>
      <c r="AD77" s="35">
        <f t="shared" si="16"/>
        <v>0.49589499999999997</v>
      </c>
      <c r="AE77" s="35">
        <f t="shared" si="16"/>
        <v>0.27375000000000005</v>
      </c>
      <c r="AF77" s="12"/>
      <c r="AG77" s="12"/>
      <c r="AH77" s="12"/>
    </row>
    <row r="78" spans="1:34" x14ac:dyDescent="0.35">
      <c r="A78" s="9">
        <v>2023</v>
      </c>
      <c r="B78" s="9">
        <v>9</v>
      </c>
      <c r="C78" s="10" t="str">
        <f t="shared" si="17"/>
        <v>202309</v>
      </c>
      <c r="D78" s="32">
        <v>30.52</v>
      </c>
      <c r="E78" s="11"/>
      <c r="F78" s="12">
        <f t="shared" si="1"/>
        <v>12</v>
      </c>
      <c r="G78" s="12">
        <f t="shared" si="2"/>
        <v>14</v>
      </c>
      <c r="H78" s="12">
        <f t="shared" si="3"/>
        <v>26</v>
      </c>
      <c r="I78" s="12">
        <f t="shared" si="4"/>
        <v>123</v>
      </c>
      <c r="J78" s="12">
        <f t="shared" si="5"/>
        <v>532</v>
      </c>
      <c r="K78" s="12">
        <f t="shared" si="6"/>
        <v>655</v>
      </c>
      <c r="L78" s="11"/>
      <c r="M78" s="12">
        <f t="shared" si="7"/>
        <v>5</v>
      </c>
      <c r="N78" s="12">
        <f t="shared" si="8"/>
        <v>5</v>
      </c>
      <c r="O78" s="12">
        <v>10</v>
      </c>
      <c r="P78" s="12">
        <f t="shared" si="9"/>
        <v>21</v>
      </c>
      <c r="Q78" s="12">
        <f t="shared" si="10"/>
        <v>54</v>
      </c>
      <c r="R78" s="12">
        <v>75</v>
      </c>
      <c r="S78" s="12"/>
      <c r="T78" s="12">
        <f t="shared" si="11"/>
        <v>7</v>
      </c>
      <c r="U78" s="12">
        <f t="shared" si="11"/>
        <v>9</v>
      </c>
      <c r="V78" s="12">
        <v>16</v>
      </c>
      <c r="W78" s="12">
        <f t="shared" si="12"/>
        <v>102</v>
      </c>
      <c r="X78" s="12">
        <f t="shared" si="12"/>
        <v>478</v>
      </c>
      <c r="Y78" s="12">
        <v>580</v>
      </c>
      <c r="Z78" s="12"/>
      <c r="AA78" s="31">
        <f t="shared" si="15"/>
        <v>0.44957000000000003</v>
      </c>
      <c r="AB78" s="31">
        <f t="shared" si="15"/>
        <v>0.187135</v>
      </c>
      <c r="AC78" s="12"/>
      <c r="AD78" s="35">
        <f t="shared" si="16"/>
        <v>0.53357500000000002</v>
      </c>
      <c r="AE78" s="35">
        <f t="shared" si="16"/>
        <v>0.28311999999999998</v>
      </c>
      <c r="AF78" s="12"/>
      <c r="AG78" s="12"/>
      <c r="AH78" s="12"/>
    </row>
    <row r="79" spans="1:34" x14ac:dyDescent="0.35">
      <c r="A79" s="9">
        <v>2023</v>
      </c>
      <c r="B79" s="9">
        <v>10</v>
      </c>
      <c r="C79" s="10" t="str">
        <f t="shared" si="17"/>
        <v>202310</v>
      </c>
      <c r="D79" s="32">
        <v>29.86</v>
      </c>
      <c r="E79" s="11"/>
      <c r="F79" s="12">
        <f t="shared" si="1"/>
        <v>8</v>
      </c>
      <c r="G79" s="12">
        <f t="shared" si="2"/>
        <v>12</v>
      </c>
      <c r="H79" s="12">
        <f t="shared" si="3"/>
        <v>20</v>
      </c>
      <c r="I79" s="12">
        <f t="shared" si="4"/>
        <v>96</v>
      </c>
      <c r="J79" s="12">
        <f t="shared" si="5"/>
        <v>428</v>
      </c>
      <c r="K79" s="12">
        <f t="shared" si="6"/>
        <v>524</v>
      </c>
      <c r="L79" s="11"/>
      <c r="M79" s="12">
        <f t="shared" si="7"/>
        <v>3</v>
      </c>
      <c r="N79" s="12">
        <f t="shared" si="8"/>
        <v>4</v>
      </c>
      <c r="O79" s="12">
        <v>7</v>
      </c>
      <c r="P79" s="12">
        <f t="shared" si="9"/>
        <v>18</v>
      </c>
      <c r="Q79" s="12">
        <f t="shared" si="10"/>
        <v>55</v>
      </c>
      <c r="R79" s="12">
        <v>73</v>
      </c>
      <c r="S79" s="12"/>
      <c r="T79" s="12">
        <f t="shared" si="11"/>
        <v>5</v>
      </c>
      <c r="U79" s="12">
        <f t="shared" si="11"/>
        <v>8</v>
      </c>
      <c r="V79" s="12">
        <v>13</v>
      </c>
      <c r="W79" s="12">
        <f t="shared" si="12"/>
        <v>78</v>
      </c>
      <c r="X79" s="12">
        <f t="shared" si="12"/>
        <v>373</v>
      </c>
      <c r="Y79" s="12">
        <v>451</v>
      </c>
      <c r="Z79" s="12"/>
      <c r="AA79" s="31">
        <f t="shared" si="15"/>
        <v>0.424705</v>
      </c>
      <c r="AB79" s="31">
        <f t="shared" si="15"/>
        <v>0.18253</v>
      </c>
      <c r="AC79" s="12"/>
      <c r="AD79" s="35">
        <f t="shared" si="16"/>
        <v>0.46382499999999999</v>
      </c>
      <c r="AE79" s="35">
        <f t="shared" si="16"/>
        <v>0.24984499999999998</v>
      </c>
      <c r="AF79" s="12"/>
      <c r="AG79" s="12"/>
      <c r="AH79" s="12"/>
    </row>
    <row r="80" spans="1:34" x14ac:dyDescent="0.35">
      <c r="A80" s="9">
        <v>2023</v>
      </c>
      <c r="B80" s="9">
        <v>11</v>
      </c>
      <c r="C80" s="10" t="str">
        <f t="shared" si="17"/>
        <v>202311</v>
      </c>
      <c r="D80" s="32">
        <v>30.67</v>
      </c>
      <c r="E80" s="11"/>
      <c r="F80" s="12">
        <f t="shared" si="1"/>
        <v>6</v>
      </c>
      <c r="G80" s="12">
        <f t="shared" si="2"/>
        <v>8</v>
      </c>
      <c r="H80" s="12">
        <f t="shared" si="3"/>
        <v>14</v>
      </c>
      <c r="I80" s="12">
        <f t="shared" si="4"/>
        <v>90</v>
      </c>
      <c r="J80" s="12">
        <f t="shared" si="5"/>
        <v>408</v>
      </c>
      <c r="K80" s="12">
        <f t="shared" si="6"/>
        <v>498</v>
      </c>
      <c r="L80" s="11"/>
      <c r="M80" s="12">
        <f t="shared" si="7"/>
        <v>1</v>
      </c>
      <c r="N80" s="12">
        <f t="shared" si="8"/>
        <v>1</v>
      </c>
      <c r="O80" s="12">
        <v>2</v>
      </c>
      <c r="P80" s="12">
        <f t="shared" si="9"/>
        <v>16</v>
      </c>
      <c r="Q80" s="12">
        <f t="shared" si="10"/>
        <v>54</v>
      </c>
      <c r="R80" s="12">
        <v>70</v>
      </c>
      <c r="S80" s="12"/>
      <c r="T80" s="12">
        <f t="shared" si="11"/>
        <v>5</v>
      </c>
      <c r="U80" s="12">
        <f t="shared" si="11"/>
        <v>7</v>
      </c>
      <c r="V80" s="12">
        <v>12</v>
      </c>
      <c r="W80" s="12">
        <f t="shared" si="12"/>
        <v>74</v>
      </c>
      <c r="X80" s="12">
        <f t="shared" si="12"/>
        <v>354</v>
      </c>
      <c r="Y80" s="12">
        <v>428</v>
      </c>
      <c r="Z80" s="12"/>
      <c r="AA80" s="31">
        <f t="shared" si="15"/>
        <v>0.425705</v>
      </c>
      <c r="AB80" s="31">
        <f t="shared" si="15"/>
        <v>0.18074499999999999</v>
      </c>
      <c r="AC80" s="12"/>
      <c r="AD80" s="35">
        <f t="shared" si="16"/>
        <v>0.61753499999999995</v>
      </c>
      <c r="AE80" s="35">
        <f t="shared" si="16"/>
        <v>0.221695</v>
      </c>
      <c r="AF80" s="12"/>
      <c r="AG80" s="12"/>
      <c r="AH80" s="12"/>
    </row>
    <row r="81" spans="1:34" x14ac:dyDescent="0.35">
      <c r="A81" s="9">
        <v>2023</v>
      </c>
      <c r="B81" s="9">
        <v>12</v>
      </c>
      <c r="C81" s="10" t="str">
        <f t="shared" si="17"/>
        <v>202312</v>
      </c>
      <c r="D81" s="32">
        <v>31.63</v>
      </c>
      <c r="E81" s="11"/>
      <c r="F81" s="12">
        <f t="shared" si="1"/>
        <v>11</v>
      </c>
      <c r="G81" s="12">
        <f t="shared" si="2"/>
        <v>10</v>
      </c>
      <c r="H81" s="12">
        <f t="shared" si="3"/>
        <v>21</v>
      </c>
      <c r="I81" s="12">
        <f t="shared" si="4"/>
        <v>116</v>
      </c>
      <c r="J81" s="12">
        <f t="shared" si="5"/>
        <v>430</v>
      </c>
      <c r="K81" s="12">
        <f t="shared" si="6"/>
        <v>546</v>
      </c>
      <c r="L81" s="11"/>
      <c r="M81" s="12">
        <f t="shared" si="7"/>
        <v>5</v>
      </c>
      <c r="N81" s="12">
        <f t="shared" si="8"/>
        <v>2</v>
      </c>
      <c r="O81" s="12">
        <v>7</v>
      </c>
      <c r="P81" s="12">
        <f t="shared" si="9"/>
        <v>18</v>
      </c>
      <c r="Q81" s="12">
        <f t="shared" si="10"/>
        <v>50</v>
      </c>
      <c r="R81" s="12">
        <v>68</v>
      </c>
      <c r="S81" s="12"/>
      <c r="T81" s="12">
        <f t="shared" si="11"/>
        <v>6</v>
      </c>
      <c r="U81" s="12">
        <f t="shared" si="11"/>
        <v>8</v>
      </c>
      <c r="V81" s="12">
        <v>14</v>
      </c>
      <c r="W81" s="12">
        <f t="shared" si="12"/>
        <v>98</v>
      </c>
      <c r="X81" s="12">
        <f t="shared" si="12"/>
        <v>380</v>
      </c>
      <c r="Y81" s="12">
        <v>478</v>
      </c>
      <c r="Z81" s="12"/>
      <c r="AA81" s="31">
        <f t="shared" si="15"/>
        <v>0.52251999999999998</v>
      </c>
      <c r="AB81" s="31">
        <f t="shared" si="15"/>
        <v>0.21182499999999999</v>
      </c>
      <c r="AC81" s="12"/>
      <c r="AD81" s="35">
        <f t="shared" si="16"/>
        <v>0.64563000000000004</v>
      </c>
      <c r="AE81" s="35">
        <f t="shared" si="16"/>
        <v>0.26919999999999999</v>
      </c>
      <c r="AF81" s="12"/>
      <c r="AG81" s="12"/>
      <c r="AH81" s="12"/>
    </row>
    <row r="82" spans="1:34" x14ac:dyDescent="0.35">
      <c r="A82" s="17">
        <v>2024</v>
      </c>
      <c r="B82" s="17">
        <v>1</v>
      </c>
      <c r="C82" s="18" t="str">
        <f t="shared" si="17"/>
        <v>202401</v>
      </c>
      <c r="D82" s="25">
        <v>32.08</v>
      </c>
      <c r="F82" s="14">
        <f t="shared" si="1"/>
        <v>10</v>
      </c>
      <c r="G82" s="14">
        <f t="shared" si="2"/>
        <v>10</v>
      </c>
      <c r="H82" s="14">
        <f t="shared" si="3"/>
        <v>20</v>
      </c>
      <c r="I82" s="14">
        <f t="shared" si="4"/>
        <v>115</v>
      </c>
      <c r="J82" s="14">
        <f t="shared" si="5"/>
        <v>455</v>
      </c>
      <c r="K82" s="14">
        <f t="shared" si="6"/>
        <v>570</v>
      </c>
      <c r="M82" s="14">
        <f t="shared" si="7"/>
        <v>2</v>
      </c>
      <c r="N82" s="14">
        <f t="shared" si="8"/>
        <v>3</v>
      </c>
      <c r="O82" s="14">
        <v>5</v>
      </c>
      <c r="P82" s="14">
        <f t="shared" si="9"/>
        <v>18</v>
      </c>
      <c r="Q82" s="14">
        <f t="shared" si="10"/>
        <v>31</v>
      </c>
      <c r="R82" s="14">
        <v>49</v>
      </c>
      <c r="S82" s="14"/>
      <c r="T82" s="14">
        <f t="shared" si="11"/>
        <v>8</v>
      </c>
      <c r="U82" s="14">
        <f t="shared" si="11"/>
        <v>7</v>
      </c>
      <c r="V82" s="14">
        <v>15</v>
      </c>
      <c r="W82" s="14">
        <f t="shared" si="12"/>
        <v>97</v>
      </c>
      <c r="X82" s="14">
        <f t="shared" si="12"/>
        <v>424</v>
      </c>
      <c r="Y82" s="14">
        <v>521</v>
      </c>
      <c r="Z82" s="14"/>
      <c r="AA82" s="13">
        <f t="shared" si="15"/>
        <v>0.51286999999999994</v>
      </c>
      <c r="AB82" s="13">
        <f t="shared" si="15"/>
        <v>0.20088</v>
      </c>
      <c r="AC82" s="14"/>
      <c r="AD82" s="26">
        <f t="shared" si="16"/>
        <v>0.43552999999999997</v>
      </c>
      <c r="AE82" s="26">
        <f t="shared" si="16"/>
        <v>0.36109000000000002</v>
      </c>
      <c r="AF82" s="14"/>
      <c r="AG82" s="14"/>
      <c r="AH82" s="14"/>
    </row>
    <row r="83" spans="1:34" x14ac:dyDescent="0.35">
      <c r="A83" s="17">
        <v>2024</v>
      </c>
      <c r="B83" s="17">
        <v>2</v>
      </c>
      <c r="C83" s="18" t="str">
        <f t="shared" si="17"/>
        <v>202402</v>
      </c>
      <c r="D83" s="25">
        <v>30.52</v>
      </c>
      <c r="F83" s="14">
        <f t="shared" si="1"/>
        <v>9</v>
      </c>
      <c r="G83" s="14">
        <f t="shared" si="2"/>
        <v>10</v>
      </c>
      <c r="H83" s="14">
        <f t="shared" si="3"/>
        <v>19</v>
      </c>
      <c r="I83" s="14">
        <f t="shared" si="4"/>
        <v>107</v>
      </c>
      <c r="J83" s="14">
        <f t="shared" si="5"/>
        <v>454</v>
      </c>
      <c r="K83" s="14">
        <f t="shared" si="6"/>
        <v>561</v>
      </c>
      <c r="M83" s="14">
        <f t="shared" si="7"/>
        <v>2</v>
      </c>
      <c r="N83" s="14">
        <f t="shared" si="8"/>
        <v>3</v>
      </c>
      <c r="O83" s="14">
        <v>5</v>
      </c>
      <c r="P83" s="14">
        <f t="shared" si="9"/>
        <v>18</v>
      </c>
      <c r="Q83" s="14">
        <f t="shared" si="10"/>
        <v>38</v>
      </c>
      <c r="R83" s="14">
        <v>56</v>
      </c>
      <c r="S83" s="14"/>
      <c r="T83" s="14">
        <f t="shared" si="11"/>
        <v>7</v>
      </c>
      <c r="U83" s="14">
        <f t="shared" si="11"/>
        <v>7</v>
      </c>
      <c r="V83" s="14">
        <v>14</v>
      </c>
      <c r="W83" s="14">
        <f t="shared" si="12"/>
        <v>89</v>
      </c>
      <c r="X83" s="14">
        <f t="shared" si="12"/>
        <v>416</v>
      </c>
      <c r="Y83" s="14">
        <v>505</v>
      </c>
      <c r="Z83" s="14"/>
      <c r="AA83" s="13">
        <f t="shared" si="15"/>
        <v>0.44971000000000005</v>
      </c>
      <c r="AB83" s="13">
        <f t="shared" si="15"/>
        <v>0.19036500000000001</v>
      </c>
      <c r="AC83" s="14"/>
      <c r="AD83" s="26">
        <f t="shared" si="16"/>
        <v>0.45522000000000001</v>
      </c>
      <c r="AE83" s="26">
        <f t="shared" si="16"/>
        <v>0.31761499999999998</v>
      </c>
      <c r="AF83" s="14"/>
      <c r="AG83" s="14"/>
      <c r="AH83" s="14"/>
    </row>
    <row r="84" spans="1:34" x14ac:dyDescent="0.35">
      <c r="A84" s="17">
        <v>2024</v>
      </c>
      <c r="B84" s="17">
        <v>3</v>
      </c>
      <c r="C84" s="18" t="str">
        <f t="shared" si="17"/>
        <v>202403</v>
      </c>
      <c r="D84" s="25">
        <v>30.33</v>
      </c>
      <c r="F84" s="14">
        <f t="shared" si="1"/>
        <v>11</v>
      </c>
      <c r="G84" s="14">
        <f t="shared" si="2"/>
        <v>9</v>
      </c>
      <c r="H84" s="14">
        <f t="shared" si="3"/>
        <v>20</v>
      </c>
      <c r="I84" s="14">
        <f t="shared" si="4"/>
        <v>114</v>
      </c>
      <c r="J84" s="14">
        <f t="shared" si="5"/>
        <v>414</v>
      </c>
      <c r="K84" s="14">
        <f t="shared" si="6"/>
        <v>528</v>
      </c>
      <c r="M84" s="14">
        <f t="shared" si="7"/>
        <v>5</v>
      </c>
      <c r="N84" s="14">
        <f t="shared" si="8"/>
        <v>2</v>
      </c>
      <c r="O84" s="14">
        <v>7</v>
      </c>
      <c r="P84" s="14">
        <f t="shared" si="9"/>
        <v>21</v>
      </c>
      <c r="Q84" s="14">
        <f t="shared" si="10"/>
        <v>40</v>
      </c>
      <c r="R84" s="14">
        <v>61</v>
      </c>
      <c r="S84" s="14"/>
      <c r="T84" s="14">
        <f t="shared" si="11"/>
        <v>6</v>
      </c>
      <c r="U84" s="14">
        <f t="shared" si="11"/>
        <v>7</v>
      </c>
      <c r="V84" s="14">
        <v>13</v>
      </c>
      <c r="W84" s="14">
        <f t="shared" si="12"/>
        <v>93</v>
      </c>
      <c r="X84" s="14">
        <f t="shared" si="12"/>
        <v>374</v>
      </c>
      <c r="Y84" s="14">
        <v>467</v>
      </c>
      <c r="Z84" s="14"/>
      <c r="AA84" s="13">
        <f t="shared" si="15"/>
        <v>0.52799499999999999</v>
      </c>
      <c r="AB84" s="13">
        <f t="shared" si="15"/>
        <v>0.21521499999999999</v>
      </c>
      <c r="AC84" s="14"/>
      <c r="AD84" s="26">
        <f t="shared" si="16"/>
        <v>0.66507000000000005</v>
      </c>
      <c r="AE84" s="26">
        <f t="shared" si="16"/>
        <v>0.33996499999999996</v>
      </c>
      <c r="AF84" s="14"/>
      <c r="AG84" s="14"/>
      <c r="AH84" s="14"/>
    </row>
    <row r="85" spans="1:34" x14ac:dyDescent="0.35">
      <c r="A85" s="17">
        <v>2024</v>
      </c>
      <c r="B85" s="17">
        <v>4</v>
      </c>
      <c r="C85" s="18" t="str">
        <f t="shared" si="17"/>
        <v>202404</v>
      </c>
      <c r="D85" s="25">
        <v>29.38</v>
      </c>
      <c r="F85" s="14">
        <f t="shared" si="1"/>
        <v>11</v>
      </c>
      <c r="G85" s="14">
        <f t="shared" si="2"/>
        <v>9</v>
      </c>
      <c r="H85" s="14">
        <f t="shared" si="3"/>
        <v>20</v>
      </c>
      <c r="I85" s="14">
        <f t="shared" si="4"/>
        <v>113</v>
      </c>
      <c r="J85" s="14">
        <f t="shared" si="5"/>
        <v>372</v>
      </c>
      <c r="K85" s="14">
        <f t="shared" si="6"/>
        <v>485</v>
      </c>
      <c r="M85" s="14">
        <f t="shared" si="7"/>
        <v>5</v>
      </c>
      <c r="N85" s="14">
        <f t="shared" si="8"/>
        <v>2</v>
      </c>
      <c r="O85" s="14">
        <v>7</v>
      </c>
      <c r="P85" s="14">
        <f t="shared" si="9"/>
        <v>20</v>
      </c>
      <c r="Q85" s="14">
        <f t="shared" si="10"/>
        <v>34</v>
      </c>
      <c r="R85" s="14">
        <v>54</v>
      </c>
      <c r="S85" s="14"/>
      <c r="T85" s="14">
        <f t="shared" si="11"/>
        <v>6</v>
      </c>
      <c r="U85" s="14">
        <f t="shared" si="11"/>
        <v>7</v>
      </c>
      <c r="V85" s="14">
        <v>13</v>
      </c>
      <c r="W85" s="14">
        <f t="shared" si="12"/>
        <v>93</v>
      </c>
      <c r="X85" s="14">
        <f t="shared" si="12"/>
        <v>338</v>
      </c>
      <c r="Y85" s="14">
        <v>431</v>
      </c>
      <c r="Z85" s="14"/>
      <c r="AA85" s="13">
        <f t="shared" si="15"/>
        <v>0.572075</v>
      </c>
      <c r="AB85" s="13">
        <f t="shared" si="15"/>
        <v>0.23205500000000001</v>
      </c>
      <c r="AC85" s="14"/>
      <c r="AD85" s="26">
        <f t="shared" si="16"/>
        <v>0.69337000000000004</v>
      </c>
      <c r="AE85" s="26">
        <f t="shared" si="16"/>
        <v>0.364755</v>
      </c>
      <c r="AF85" s="14"/>
      <c r="AG85" s="14"/>
      <c r="AH85" s="14"/>
    </row>
    <row r="86" spans="1:34" x14ac:dyDescent="0.35">
      <c r="A86" s="17">
        <v>2024</v>
      </c>
      <c r="B86" s="17">
        <v>5</v>
      </c>
      <c r="C86" s="18" t="str">
        <f t="shared" si="17"/>
        <v>202405</v>
      </c>
      <c r="D86" s="25">
        <v>29.52</v>
      </c>
      <c r="F86" s="14">
        <f t="shared" si="1"/>
        <v>8</v>
      </c>
      <c r="G86" s="14">
        <f t="shared" si="2"/>
        <v>8</v>
      </c>
      <c r="H86" s="14">
        <f t="shared" si="3"/>
        <v>16</v>
      </c>
      <c r="I86" s="14">
        <f t="shared" si="4"/>
        <v>104</v>
      </c>
      <c r="J86" s="14">
        <f t="shared" si="5"/>
        <v>358</v>
      </c>
      <c r="K86" s="14">
        <f t="shared" si="6"/>
        <v>462</v>
      </c>
      <c r="M86" s="14">
        <f t="shared" si="7"/>
        <v>2</v>
      </c>
      <c r="N86" s="14">
        <f t="shared" si="8"/>
        <v>2</v>
      </c>
      <c r="O86" s="14">
        <v>4</v>
      </c>
      <c r="P86" s="14">
        <f t="shared" si="9"/>
        <v>19</v>
      </c>
      <c r="Q86" s="14">
        <f t="shared" si="10"/>
        <v>40</v>
      </c>
      <c r="R86" s="14">
        <v>59</v>
      </c>
      <c r="S86" s="14"/>
      <c r="T86" s="14">
        <f t="shared" si="11"/>
        <v>6</v>
      </c>
      <c r="U86" s="14">
        <f t="shared" si="11"/>
        <v>6</v>
      </c>
      <c r="V86" s="14">
        <v>12</v>
      </c>
      <c r="W86" s="14">
        <f t="shared" si="12"/>
        <v>85</v>
      </c>
      <c r="X86" s="14">
        <f t="shared" si="12"/>
        <v>318</v>
      </c>
      <c r="Y86" s="14">
        <v>403</v>
      </c>
      <c r="Z86" s="14"/>
      <c r="AA86" s="13">
        <f t="shared" si="15"/>
        <v>0.52008999999999994</v>
      </c>
      <c r="AB86" s="13">
        <f t="shared" si="15"/>
        <v>0.22425499999999998</v>
      </c>
      <c r="AC86" s="14"/>
      <c r="AD86" s="26">
        <f t="shared" si="16"/>
        <v>0.51299499999999998</v>
      </c>
      <c r="AE86" s="26">
        <f t="shared" si="16"/>
        <v>0.31882500000000003</v>
      </c>
      <c r="AF86" s="14"/>
      <c r="AG86" s="14"/>
      <c r="AH86" s="14"/>
    </row>
    <row r="87" spans="1:34" x14ac:dyDescent="0.35">
      <c r="A87" s="17">
        <v>2024</v>
      </c>
      <c r="B87" s="17">
        <v>6</v>
      </c>
      <c r="C87" s="18" t="str">
        <f t="shared" si="17"/>
        <v>202406</v>
      </c>
      <c r="D87" s="25">
        <v>30.62</v>
      </c>
      <c r="F87" s="14">
        <f t="shared" si="1"/>
        <v>12</v>
      </c>
      <c r="G87" s="14">
        <f t="shared" si="2"/>
        <v>12</v>
      </c>
      <c r="H87" s="14">
        <f t="shared" si="3"/>
        <v>24</v>
      </c>
      <c r="I87" s="14">
        <f t="shared" si="4"/>
        <v>115</v>
      </c>
      <c r="J87" s="14">
        <f t="shared" si="5"/>
        <v>441</v>
      </c>
      <c r="K87" s="14">
        <f t="shared" si="6"/>
        <v>556</v>
      </c>
      <c r="M87" s="14">
        <f t="shared" si="7"/>
        <v>6</v>
      </c>
      <c r="N87" s="14">
        <f t="shared" si="8"/>
        <v>4</v>
      </c>
      <c r="O87" s="14">
        <v>10</v>
      </c>
      <c r="P87" s="14">
        <f t="shared" si="9"/>
        <v>20</v>
      </c>
      <c r="Q87" s="14">
        <f t="shared" si="10"/>
        <v>54</v>
      </c>
      <c r="R87" s="14">
        <v>74</v>
      </c>
      <c r="S87" s="14"/>
      <c r="T87" s="14">
        <f t="shared" si="11"/>
        <v>6</v>
      </c>
      <c r="U87" s="14">
        <f t="shared" si="11"/>
        <v>8</v>
      </c>
      <c r="V87" s="14">
        <v>14</v>
      </c>
      <c r="W87" s="14">
        <f t="shared" si="12"/>
        <v>95</v>
      </c>
      <c r="X87" s="14">
        <f t="shared" si="12"/>
        <v>387</v>
      </c>
      <c r="Y87" s="14">
        <v>482</v>
      </c>
      <c r="Z87" s="14"/>
      <c r="AA87" s="13">
        <f t="shared" si="15"/>
        <v>0.50649999999999995</v>
      </c>
      <c r="AB87" s="13">
        <f t="shared" si="15"/>
        <v>0.20666000000000001</v>
      </c>
      <c r="AC87" s="14"/>
      <c r="AD87" s="26">
        <f t="shared" si="16"/>
        <v>0.63061</v>
      </c>
      <c r="AE87" s="26">
        <f t="shared" si="16"/>
        <v>0.27395000000000003</v>
      </c>
      <c r="AF87" s="14"/>
      <c r="AG87" s="14"/>
      <c r="AH87" s="14"/>
    </row>
    <row r="88" spans="1:34" x14ac:dyDescent="0.35">
      <c r="A88" s="17">
        <v>2024</v>
      </c>
      <c r="B88" s="17">
        <v>7</v>
      </c>
      <c r="C88" s="18" t="str">
        <f t="shared" si="17"/>
        <v>202407</v>
      </c>
      <c r="D88" s="25">
        <v>30.71</v>
      </c>
      <c r="F88" s="14">
        <f t="shared" si="1"/>
        <v>9</v>
      </c>
      <c r="G88" s="14">
        <f t="shared" si="2"/>
        <v>15</v>
      </c>
      <c r="H88" s="14">
        <f t="shared" si="3"/>
        <v>24</v>
      </c>
      <c r="I88" s="14">
        <f t="shared" si="4"/>
        <v>125</v>
      </c>
      <c r="J88" s="14">
        <f t="shared" si="5"/>
        <v>530</v>
      </c>
      <c r="K88" s="14">
        <f t="shared" si="6"/>
        <v>655</v>
      </c>
      <c r="M88" s="14">
        <f t="shared" si="7"/>
        <v>3</v>
      </c>
      <c r="N88" s="14">
        <f t="shared" si="8"/>
        <v>4</v>
      </c>
      <c r="O88" s="14">
        <v>7</v>
      </c>
      <c r="P88" s="14">
        <f t="shared" si="9"/>
        <v>19</v>
      </c>
      <c r="Q88" s="14">
        <f t="shared" si="10"/>
        <v>56</v>
      </c>
      <c r="R88" s="14">
        <v>75</v>
      </c>
      <c r="S88" s="14"/>
      <c r="T88" s="14">
        <f t="shared" si="11"/>
        <v>6</v>
      </c>
      <c r="U88" s="14">
        <f t="shared" si="11"/>
        <v>11</v>
      </c>
      <c r="V88" s="14">
        <v>17</v>
      </c>
      <c r="W88" s="14">
        <f t="shared" si="12"/>
        <v>106</v>
      </c>
      <c r="X88" s="14">
        <f t="shared" si="12"/>
        <v>474</v>
      </c>
      <c r="Y88" s="14">
        <v>580</v>
      </c>
      <c r="Z88" s="14"/>
      <c r="AA88" s="13">
        <f t="shared" si="15"/>
        <v>0.37584499999999998</v>
      </c>
      <c r="AB88" s="13">
        <f t="shared" si="15"/>
        <v>0.19117499999999998</v>
      </c>
      <c r="AC88" s="14"/>
      <c r="AD88" s="26">
        <f t="shared" si="16"/>
        <v>0.42971499999999996</v>
      </c>
      <c r="AE88" s="26">
        <f t="shared" si="16"/>
        <v>0.25284499999999999</v>
      </c>
      <c r="AF88" s="14"/>
      <c r="AG88" s="14"/>
      <c r="AH88" s="14"/>
    </row>
    <row r="89" spans="1:34" x14ac:dyDescent="0.35">
      <c r="A89" s="17">
        <v>2024</v>
      </c>
      <c r="B89" s="17">
        <v>8</v>
      </c>
      <c r="C89" s="18" t="str">
        <f t="shared" si="17"/>
        <v>202408</v>
      </c>
      <c r="D89" s="25">
        <v>29.52</v>
      </c>
      <c r="F89" s="14">
        <f t="shared" si="1"/>
        <v>11</v>
      </c>
      <c r="G89" s="14">
        <f t="shared" si="2"/>
        <v>16</v>
      </c>
      <c r="H89" s="14">
        <f t="shared" si="3"/>
        <v>27</v>
      </c>
      <c r="I89" s="14">
        <f t="shared" si="4"/>
        <v>128</v>
      </c>
      <c r="J89" s="14">
        <f t="shared" si="5"/>
        <v>551</v>
      </c>
      <c r="K89" s="14">
        <f t="shared" si="6"/>
        <v>679</v>
      </c>
      <c r="M89" s="14">
        <f t="shared" si="7"/>
        <v>5</v>
      </c>
      <c r="N89" s="14">
        <f t="shared" si="8"/>
        <v>5</v>
      </c>
      <c r="O89" s="14">
        <v>10</v>
      </c>
      <c r="P89" s="14">
        <f t="shared" si="9"/>
        <v>20</v>
      </c>
      <c r="Q89" s="14">
        <f t="shared" si="10"/>
        <v>54</v>
      </c>
      <c r="R89" s="14">
        <v>74</v>
      </c>
      <c r="S89" s="14"/>
      <c r="T89" s="14">
        <f t="shared" si="11"/>
        <v>6</v>
      </c>
      <c r="U89" s="14">
        <f t="shared" si="11"/>
        <v>11</v>
      </c>
      <c r="V89" s="14">
        <v>17</v>
      </c>
      <c r="W89" s="14">
        <f t="shared" si="12"/>
        <v>108</v>
      </c>
      <c r="X89" s="14">
        <f t="shared" si="12"/>
        <v>497</v>
      </c>
      <c r="Y89" s="14">
        <v>605</v>
      </c>
      <c r="Z89" s="14"/>
      <c r="AA89" s="13">
        <f t="shared" si="15"/>
        <v>0.40159</v>
      </c>
      <c r="AB89" s="13">
        <f t="shared" si="15"/>
        <v>0.18791000000000002</v>
      </c>
      <c r="AC89" s="14"/>
      <c r="AD89" s="26">
        <f t="shared" si="16"/>
        <v>0.49589499999999997</v>
      </c>
      <c r="AE89" s="26">
        <f t="shared" si="16"/>
        <v>0.27375000000000005</v>
      </c>
      <c r="AF89" s="14"/>
      <c r="AG89" s="14"/>
      <c r="AH89" s="14"/>
    </row>
    <row r="90" spans="1:34" x14ac:dyDescent="0.35">
      <c r="A90" s="17">
        <v>2024</v>
      </c>
      <c r="B90" s="17">
        <v>9</v>
      </c>
      <c r="C90" s="18" t="str">
        <f t="shared" si="17"/>
        <v>202409</v>
      </c>
      <c r="D90" s="25">
        <v>30.57</v>
      </c>
      <c r="F90" s="14">
        <f t="shared" si="1"/>
        <v>12</v>
      </c>
      <c r="G90" s="14">
        <f t="shared" si="2"/>
        <v>14</v>
      </c>
      <c r="H90" s="14">
        <f t="shared" si="3"/>
        <v>26</v>
      </c>
      <c r="I90" s="14">
        <f t="shared" si="4"/>
        <v>123</v>
      </c>
      <c r="J90" s="14">
        <f t="shared" si="5"/>
        <v>533</v>
      </c>
      <c r="K90" s="14">
        <f t="shared" si="6"/>
        <v>656</v>
      </c>
      <c r="M90" s="14">
        <f t="shared" si="7"/>
        <v>5</v>
      </c>
      <c r="N90" s="14">
        <f t="shared" si="8"/>
        <v>5</v>
      </c>
      <c r="O90" s="14">
        <v>10</v>
      </c>
      <c r="P90" s="14">
        <f t="shared" si="9"/>
        <v>21</v>
      </c>
      <c r="Q90" s="14">
        <f t="shared" si="10"/>
        <v>52</v>
      </c>
      <c r="R90" s="14">
        <v>73</v>
      </c>
      <c r="S90" s="14"/>
      <c r="T90" s="14">
        <f t="shared" si="11"/>
        <v>7</v>
      </c>
      <c r="U90" s="14">
        <f t="shared" si="11"/>
        <v>9</v>
      </c>
      <c r="V90" s="14">
        <v>16</v>
      </c>
      <c r="W90" s="14">
        <f t="shared" si="12"/>
        <v>102</v>
      </c>
      <c r="X90" s="14">
        <f t="shared" si="12"/>
        <v>481</v>
      </c>
      <c r="Y90" s="14">
        <v>583</v>
      </c>
      <c r="Z90" s="14"/>
      <c r="AA90" s="13">
        <f t="shared" ref="AA90:AB105" si="18">AA78</f>
        <v>0.44957000000000003</v>
      </c>
      <c r="AB90" s="13">
        <f t="shared" si="18"/>
        <v>0.187135</v>
      </c>
      <c r="AC90" s="14"/>
      <c r="AD90" s="26">
        <f t="shared" ref="AD90:AE105" si="19">AD78</f>
        <v>0.53357500000000002</v>
      </c>
      <c r="AE90" s="26">
        <f t="shared" si="19"/>
        <v>0.28311999999999998</v>
      </c>
      <c r="AF90" s="14"/>
      <c r="AG90" s="14"/>
      <c r="AH90" s="14"/>
    </row>
    <row r="91" spans="1:34" x14ac:dyDescent="0.35">
      <c r="A91" s="17">
        <v>2024</v>
      </c>
      <c r="B91" s="17">
        <v>10</v>
      </c>
      <c r="C91" s="18" t="str">
        <f t="shared" si="17"/>
        <v>202410</v>
      </c>
      <c r="D91" s="25">
        <v>29.63</v>
      </c>
      <c r="F91" s="14">
        <f t="shared" si="1"/>
        <v>8</v>
      </c>
      <c r="G91" s="14">
        <f t="shared" si="2"/>
        <v>12</v>
      </c>
      <c r="H91" s="14">
        <f t="shared" si="3"/>
        <v>20</v>
      </c>
      <c r="I91" s="14">
        <f t="shared" si="4"/>
        <v>95</v>
      </c>
      <c r="J91" s="14">
        <f t="shared" si="5"/>
        <v>424</v>
      </c>
      <c r="K91" s="14">
        <f t="shared" si="6"/>
        <v>519</v>
      </c>
      <c r="M91" s="14">
        <f t="shared" si="7"/>
        <v>3</v>
      </c>
      <c r="N91" s="14">
        <f t="shared" si="8"/>
        <v>4</v>
      </c>
      <c r="O91" s="14">
        <v>7</v>
      </c>
      <c r="P91" s="14">
        <f t="shared" si="9"/>
        <v>17</v>
      </c>
      <c r="Q91" s="14">
        <f t="shared" si="10"/>
        <v>50</v>
      </c>
      <c r="R91" s="14">
        <v>67</v>
      </c>
      <c r="S91" s="14"/>
      <c r="T91" s="14">
        <f t="shared" si="11"/>
        <v>5</v>
      </c>
      <c r="U91" s="14">
        <f t="shared" si="11"/>
        <v>8</v>
      </c>
      <c r="V91" s="14">
        <v>13</v>
      </c>
      <c r="W91" s="14">
        <f t="shared" si="12"/>
        <v>78</v>
      </c>
      <c r="X91" s="14">
        <f t="shared" si="12"/>
        <v>374</v>
      </c>
      <c r="Y91" s="14">
        <v>452</v>
      </c>
      <c r="Z91" s="14"/>
      <c r="AA91" s="13">
        <f t="shared" si="18"/>
        <v>0.424705</v>
      </c>
      <c r="AB91" s="13">
        <f t="shared" si="18"/>
        <v>0.18253</v>
      </c>
      <c r="AC91" s="14"/>
      <c r="AD91" s="26">
        <f t="shared" si="19"/>
        <v>0.46382499999999999</v>
      </c>
      <c r="AE91" s="26">
        <f t="shared" si="19"/>
        <v>0.24984499999999998</v>
      </c>
      <c r="AF91" s="14"/>
      <c r="AG91" s="14"/>
      <c r="AH91" s="14"/>
    </row>
    <row r="92" spans="1:34" x14ac:dyDescent="0.35">
      <c r="A92" s="17">
        <v>2024</v>
      </c>
      <c r="B92" s="17">
        <v>11</v>
      </c>
      <c r="C92" s="18" t="str">
        <f t="shared" si="17"/>
        <v>202411</v>
      </c>
      <c r="D92" s="25">
        <v>30.18</v>
      </c>
      <c r="F92" s="14">
        <f t="shared" si="1"/>
        <v>6</v>
      </c>
      <c r="G92" s="14">
        <f t="shared" si="2"/>
        <v>8</v>
      </c>
      <c r="H92" s="14">
        <f t="shared" si="3"/>
        <v>14</v>
      </c>
      <c r="I92" s="14">
        <f t="shared" si="4"/>
        <v>89</v>
      </c>
      <c r="J92" s="14">
        <f t="shared" si="5"/>
        <v>404</v>
      </c>
      <c r="K92" s="14">
        <f t="shared" si="6"/>
        <v>493</v>
      </c>
      <c r="M92" s="14">
        <f t="shared" si="7"/>
        <v>1</v>
      </c>
      <c r="N92" s="14">
        <f t="shared" si="8"/>
        <v>1</v>
      </c>
      <c r="O92" s="14">
        <v>2</v>
      </c>
      <c r="P92" s="14">
        <f t="shared" si="9"/>
        <v>14</v>
      </c>
      <c r="Q92" s="14">
        <f t="shared" si="10"/>
        <v>50</v>
      </c>
      <c r="R92" s="14">
        <v>64</v>
      </c>
      <c r="S92" s="14"/>
      <c r="T92" s="14">
        <f t="shared" si="11"/>
        <v>5</v>
      </c>
      <c r="U92" s="14">
        <f t="shared" si="11"/>
        <v>7</v>
      </c>
      <c r="V92" s="14">
        <v>12</v>
      </c>
      <c r="W92" s="14">
        <f t="shared" si="12"/>
        <v>75</v>
      </c>
      <c r="X92" s="14">
        <f t="shared" si="12"/>
        <v>354</v>
      </c>
      <c r="Y92" s="14">
        <v>429</v>
      </c>
      <c r="Z92" s="14"/>
      <c r="AA92" s="13">
        <f t="shared" si="18"/>
        <v>0.425705</v>
      </c>
      <c r="AB92" s="13">
        <f t="shared" si="18"/>
        <v>0.18074499999999999</v>
      </c>
      <c r="AC92" s="14"/>
      <c r="AD92" s="26">
        <f t="shared" si="19"/>
        <v>0.61753499999999995</v>
      </c>
      <c r="AE92" s="26">
        <f t="shared" si="19"/>
        <v>0.221695</v>
      </c>
      <c r="AF92" s="14"/>
      <c r="AG92" s="14"/>
      <c r="AH92" s="14"/>
    </row>
    <row r="93" spans="1:34" x14ac:dyDescent="0.35">
      <c r="A93" s="17">
        <v>2024</v>
      </c>
      <c r="B93" s="17">
        <v>12</v>
      </c>
      <c r="C93" s="18" t="str">
        <f t="shared" si="17"/>
        <v>202412</v>
      </c>
      <c r="D93" s="25">
        <v>33.1</v>
      </c>
      <c r="F93" s="14">
        <f t="shared" si="1"/>
        <v>11</v>
      </c>
      <c r="G93" s="14">
        <f t="shared" si="2"/>
        <v>10</v>
      </c>
      <c r="H93" s="14">
        <f t="shared" si="3"/>
        <v>21</v>
      </c>
      <c r="I93" s="14">
        <f t="shared" si="4"/>
        <v>116</v>
      </c>
      <c r="J93" s="14">
        <f t="shared" si="5"/>
        <v>432</v>
      </c>
      <c r="K93" s="14">
        <f t="shared" si="6"/>
        <v>548</v>
      </c>
      <c r="M93" s="14">
        <f t="shared" si="7"/>
        <v>5</v>
      </c>
      <c r="N93" s="14">
        <f t="shared" si="8"/>
        <v>2</v>
      </c>
      <c r="O93" s="14">
        <v>7</v>
      </c>
      <c r="P93" s="14">
        <f t="shared" si="9"/>
        <v>19</v>
      </c>
      <c r="Q93" s="14">
        <f t="shared" si="10"/>
        <v>53</v>
      </c>
      <c r="R93" s="14">
        <v>72</v>
      </c>
      <c r="S93" s="14"/>
      <c r="T93" s="14">
        <f t="shared" si="11"/>
        <v>6</v>
      </c>
      <c r="U93" s="14">
        <f t="shared" si="11"/>
        <v>8</v>
      </c>
      <c r="V93" s="14">
        <v>14</v>
      </c>
      <c r="W93" s="14">
        <f t="shared" si="12"/>
        <v>97</v>
      </c>
      <c r="X93" s="14">
        <f t="shared" si="12"/>
        <v>379</v>
      </c>
      <c r="Y93" s="14">
        <v>476</v>
      </c>
      <c r="Z93" s="14"/>
      <c r="AA93" s="13">
        <f t="shared" si="18"/>
        <v>0.52251999999999998</v>
      </c>
      <c r="AB93" s="13">
        <f t="shared" si="18"/>
        <v>0.21182499999999999</v>
      </c>
      <c r="AC93" s="14"/>
      <c r="AD93" s="26">
        <f t="shared" si="19"/>
        <v>0.64563000000000004</v>
      </c>
      <c r="AE93" s="26">
        <f t="shared" si="19"/>
        <v>0.26919999999999999</v>
      </c>
      <c r="AF93" s="14"/>
      <c r="AG93" s="14"/>
      <c r="AH93" s="14"/>
    </row>
    <row r="94" spans="1:34" x14ac:dyDescent="0.35">
      <c r="A94" s="9">
        <v>2025</v>
      </c>
      <c r="B94" s="9">
        <v>1</v>
      </c>
      <c r="C94" s="10" t="str">
        <f t="shared" si="17"/>
        <v>202501</v>
      </c>
      <c r="D94" s="32">
        <v>32.380000000000003</v>
      </c>
      <c r="E94" s="11"/>
      <c r="F94" s="12">
        <f t="shared" si="1"/>
        <v>11</v>
      </c>
      <c r="G94" s="12">
        <f t="shared" si="2"/>
        <v>10</v>
      </c>
      <c r="H94" s="12">
        <f t="shared" si="3"/>
        <v>21</v>
      </c>
      <c r="I94" s="12">
        <f t="shared" si="4"/>
        <v>114</v>
      </c>
      <c r="J94" s="12">
        <f t="shared" si="5"/>
        <v>452</v>
      </c>
      <c r="K94" s="12">
        <f t="shared" si="6"/>
        <v>566</v>
      </c>
      <c r="L94" s="11"/>
      <c r="M94" s="12">
        <f t="shared" si="7"/>
        <v>3</v>
      </c>
      <c r="N94" s="12">
        <f t="shared" si="8"/>
        <v>3</v>
      </c>
      <c r="O94" s="12">
        <v>6</v>
      </c>
      <c r="P94" s="12">
        <f t="shared" si="9"/>
        <v>18</v>
      </c>
      <c r="Q94" s="12">
        <f t="shared" si="10"/>
        <v>31</v>
      </c>
      <c r="R94" s="12">
        <v>49</v>
      </c>
      <c r="S94" s="12"/>
      <c r="T94" s="12">
        <f t="shared" si="11"/>
        <v>8</v>
      </c>
      <c r="U94" s="12">
        <f t="shared" si="11"/>
        <v>7</v>
      </c>
      <c r="V94" s="12">
        <v>15</v>
      </c>
      <c r="W94" s="12">
        <f t="shared" si="12"/>
        <v>96</v>
      </c>
      <c r="X94" s="12">
        <f t="shared" si="12"/>
        <v>421</v>
      </c>
      <c r="Y94" s="12">
        <v>517</v>
      </c>
      <c r="Z94" s="12"/>
      <c r="AA94" s="31">
        <f t="shared" si="18"/>
        <v>0.51286999999999994</v>
      </c>
      <c r="AB94" s="31">
        <f t="shared" si="18"/>
        <v>0.20088</v>
      </c>
      <c r="AC94" s="12"/>
      <c r="AD94" s="35">
        <f t="shared" si="19"/>
        <v>0.43552999999999997</v>
      </c>
      <c r="AE94" s="35">
        <f t="shared" si="19"/>
        <v>0.36109000000000002</v>
      </c>
      <c r="AF94" s="12"/>
      <c r="AG94" s="12"/>
      <c r="AH94" s="12"/>
    </row>
    <row r="95" spans="1:34" x14ac:dyDescent="0.35">
      <c r="A95" s="9">
        <v>2025</v>
      </c>
      <c r="B95" s="9">
        <v>2</v>
      </c>
      <c r="C95" s="10" t="str">
        <f t="shared" si="17"/>
        <v>202502</v>
      </c>
      <c r="D95" s="32">
        <v>31.05</v>
      </c>
      <c r="E95" s="11"/>
      <c r="F95" s="12">
        <f t="shared" si="1"/>
        <v>9</v>
      </c>
      <c r="G95" s="12">
        <f t="shared" si="2"/>
        <v>10</v>
      </c>
      <c r="H95" s="12">
        <f t="shared" si="3"/>
        <v>19</v>
      </c>
      <c r="I95" s="12">
        <f t="shared" si="4"/>
        <v>106</v>
      </c>
      <c r="J95" s="12">
        <f t="shared" si="5"/>
        <v>453</v>
      </c>
      <c r="K95" s="12">
        <f t="shared" si="6"/>
        <v>559</v>
      </c>
      <c r="L95" s="11"/>
      <c r="M95" s="12">
        <f t="shared" si="7"/>
        <v>2</v>
      </c>
      <c r="N95" s="12">
        <f t="shared" si="8"/>
        <v>3</v>
      </c>
      <c r="O95" s="12">
        <v>5</v>
      </c>
      <c r="P95" s="12">
        <f t="shared" si="9"/>
        <v>18</v>
      </c>
      <c r="Q95" s="12">
        <f t="shared" si="10"/>
        <v>40</v>
      </c>
      <c r="R95" s="12">
        <v>58</v>
      </c>
      <c r="S95" s="12"/>
      <c r="T95" s="12">
        <f t="shared" si="11"/>
        <v>7</v>
      </c>
      <c r="U95" s="12">
        <f t="shared" si="11"/>
        <v>7</v>
      </c>
      <c r="V95" s="12">
        <v>14</v>
      </c>
      <c r="W95" s="12">
        <f t="shared" si="12"/>
        <v>88</v>
      </c>
      <c r="X95" s="12">
        <f t="shared" si="12"/>
        <v>413</v>
      </c>
      <c r="Y95" s="12">
        <v>501</v>
      </c>
      <c r="Z95" s="12"/>
      <c r="AA95" s="31">
        <f t="shared" si="18"/>
        <v>0.44971000000000005</v>
      </c>
      <c r="AB95" s="31">
        <f t="shared" si="18"/>
        <v>0.19036500000000001</v>
      </c>
      <c r="AC95" s="12"/>
      <c r="AD95" s="35">
        <f t="shared" si="19"/>
        <v>0.45522000000000001</v>
      </c>
      <c r="AE95" s="35">
        <f t="shared" si="19"/>
        <v>0.31761499999999998</v>
      </c>
      <c r="AF95" s="12"/>
      <c r="AG95" s="12"/>
      <c r="AH95" s="12"/>
    </row>
    <row r="96" spans="1:34" x14ac:dyDescent="0.35">
      <c r="A96" s="9">
        <v>2025</v>
      </c>
      <c r="B96" s="9">
        <v>3</v>
      </c>
      <c r="C96" s="10" t="str">
        <f t="shared" si="17"/>
        <v>202503</v>
      </c>
      <c r="D96" s="32">
        <v>30.05</v>
      </c>
      <c r="E96" s="11"/>
      <c r="F96" s="12">
        <f t="shared" si="1"/>
        <v>11</v>
      </c>
      <c r="G96" s="12">
        <f t="shared" si="2"/>
        <v>9</v>
      </c>
      <c r="H96" s="12">
        <f t="shared" si="3"/>
        <v>20</v>
      </c>
      <c r="I96" s="12">
        <f t="shared" si="4"/>
        <v>112</v>
      </c>
      <c r="J96" s="12">
        <f t="shared" si="5"/>
        <v>410</v>
      </c>
      <c r="K96" s="12">
        <f t="shared" si="6"/>
        <v>522</v>
      </c>
      <c r="L96" s="11"/>
      <c r="M96" s="12">
        <f t="shared" si="7"/>
        <v>5</v>
      </c>
      <c r="N96" s="12">
        <f t="shared" si="8"/>
        <v>2</v>
      </c>
      <c r="O96" s="12">
        <v>7</v>
      </c>
      <c r="P96" s="12">
        <f t="shared" si="9"/>
        <v>20</v>
      </c>
      <c r="Q96" s="12">
        <f t="shared" si="10"/>
        <v>38</v>
      </c>
      <c r="R96" s="12">
        <v>58</v>
      </c>
      <c r="S96" s="12"/>
      <c r="T96" s="12">
        <f t="shared" si="11"/>
        <v>6</v>
      </c>
      <c r="U96" s="12">
        <f t="shared" si="11"/>
        <v>7</v>
      </c>
      <c r="V96" s="12">
        <v>13</v>
      </c>
      <c r="W96" s="12">
        <f t="shared" si="12"/>
        <v>92</v>
      </c>
      <c r="X96" s="12">
        <f t="shared" si="12"/>
        <v>372</v>
      </c>
      <c r="Y96" s="12">
        <v>464</v>
      </c>
      <c r="Z96" s="12"/>
      <c r="AA96" s="31">
        <f t="shared" si="18"/>
        <v>0.52799499999999999</v>
      </c>
      <c r="AB96" s="31">
        <f t="shared" si="18"/>
        <v>0.21521499999999999</v>
      </c>
      <c r="AC96" s="12"/>
      <c r="AD96" s="35">
        <f t="shared" si="19"/>
        <v>0.66507000000000005</v>
      </c>
      <c r="AE96" s="35">
        <f t="shared" si="19"/>
        <v>0.33996499999999996</v>
      </c>
      <c r="AF96" s="12"/>
      <c r="AG96" s="12"/>
      <c r="AH96" s="12"/>
    </row>
    <row r="97" spans="1:34" x14ac:dyDescent="0.35">
      <c r="A97" s="9">
        <v>2025</v>
      </c>
      <c r="B97" s="9">
        <v>4</v>
      </c>
      <c r="C97" s="10" t="str">
        <f t="shared" si="17"/>
        <v>202504</v>
      </c>
      <c r="D97" s="32">
        <v>29.38</v>
      </c>
      <c r="E97" s="11"/>
      <c r="F97" s="12">
        <f t="shared" si="1"/>
        <v>11</v>
      </c>
      <c r="G97" s="12">
        <f t="shared" si="2"/>
        <v>8</v>
      </c>
      <c r="H97" s="12">
        <f t="shared" si="3"/>
        <v>19</v>
      </c>
      <c r="I97" s="12">
        <f t="shared" si="4"/>
        <v>110</v>
      </c>
      <c r="J97" s="12">
        <f t="shared" si="5"/>
        <v>364</v>
      </c>
      <c r="K97" s="12">
        <f t="shared" si="6"/>
        <v>474</v>
      </c>
      <c r="L97" s="11"/>
      <c r="M97" s="12">
        <f t="shared" si="7"/>
        <v>4</v>
      </c>
      <c r="N97" s="12">
        <f t="shared" si="8"/>
        <v>2</v>
      </c>
      <c r="O97" s="12">
        <v>6</v>
      </c>
      <c r="P97" s="12">
        <f t="shared" si="9"/>
        <v>18</v>
      </c>
      <c r="Q97" s="12">
        <f t="shared" si="10"/>
        <v>32</v>
      </c>
      <c r="R97" s="12">
        <v>50</v>
      </c>
      <c r="S97" s="12"/>
      <c r="T97" s="12">
        <f t="shared" si="11"/>
        <v>7</v>
      </c>
      <c r="U97" s="12">
        <f t="shared" si="11"/>
        <v>6</v>
      </c>
      <c r="V97" s="12">
        <v>13</v>
      </c>
      <c r="W97" s="12">
        <f t="shared" si="12"/>
        <v>92</v>
      </c>
      <c r="X97" s="12">
        <f t="shared" si="12"/>
        <v>332</v>
      </c>
      <c r="Y97" s="12">
        <v>424</v>
      </c>
      <c r="Z97" s="12"/>
      <c r="AA97" s="31">
        <f t="shared" si="18"/>
        <v>0.572075</v>
      </c>
      <c r="AB97" s="31">
        <f t="shared" si="18"/>
        <v>0.23205500000000001</v>
      </c>
      <c r="AC97" s="12"/>
      <c r="AD97" s="35">
        <f t="shared" si="19"/>
        <v>0.69337000000000004</v>
      </c>
      <c r="AE97" s="35">
        <f t="shared" si="19"/>
        <v>0.364755</v>
      </c>
      <c r="AF97" s="12"/>
      <c r="AG97" s="12"/>
      <c r="AH97" s="12"/>
    </row>
    <row r="98" spans="1:34" x14ac:dyDescent="0.35">
      <c r="A98" s="9">
        <v>2025</v>
      </c>
      <c r="B98" s="9">
        <v>5</v>
      </c>
      <c r="C98" s="10" t="str">
        <f t="shared" si="17"/>
        <v>202505</v>
      </c>
      <c r="D98" s="32">
        <v>29.71</v>
      </c>
      <c r="E98" s="11"/>
      <c r="F98" s="12">
        <f t="shared" si="1"/>
        <v>8</v>
      </c>
      <c r="G98" s="12">
        <f t="shared" si="2"/>
        <v>8</v>
      </c>
      <c r="H98" s="12">
        <f t="shared" si="3"/>
        <v>16</v>
      </c>
      <c r="I98" s="12">
        <f t="shared" si="4"/>
        <v>102</v>
      </c>
      <c r="J98" s="12">
        <f t="shared" si="5"/>
        <v>351</v>
      </c>
      <c r="K98" s="12">
        <f t="shared" si="6"/>
        <v>453</v>
      </c>
      <c r="L98" s="11"/>
      <c r="M98" s="12">
        <f t="shared" si="7"/>
        <v>2</v>
      </c>
      <c r="N98" s="12">
        <f t="shared" si="8"/>
        <v>2</v>
      </c>
      <c r="O98" s="12">
        <v>4</v>
      </c>
      <c r="P98" s="12">
        <f t="shared" si="9"/>
        <v>18</v>
      </c>
      <c r="Q98" s="12">
        <f t="shared" si="10"/>
        <v>38</v>
      </c>
      <c r="R98" s="12">
        <v>56</v>
      </c>
      <c r="S98" s="12"/>
      <c r="T98" s="12">
        <f t="shared" si="11"/>
        <v>6</v>
      </c>
      <c r="U98" s="12">
        <f t="shared" si="11"/>
        <v>6</v>
      </c>
      <c r="V98" s="12">
        <v>12</v>
      </c>
      <c r="W98" s="12">
        <f t="shared" si="12"/>
        <v>84</v>
      </c>
      <c r="X98" s="12">
        <f t="shared" si="12"/>
        <v>313</v>
      </c>
      <c r="Y98" s="12">
        <v>397</v>
      </c>
      <c r="Z98" s="12"/>
      <c r="AA98" s="31">
        <f t="shared" si="18"/>
        <v>0.52008999999999994</v>
      </c>
      <c r="AB98" s="31">
        <f t="shared" si="18"/>
        <v>0.22425499999999998</v>
      </c>
      <c r="AC98" s="12"/>
      <c r="AD98" s="35">
        <f t="shared" si="19"/>
        <v>0.51299499999999998</v>
      </c>
      <c r="AE98" s="35">
        <f t="shared" si="19"/>
        <v>0.31882500000000003</v>
      </c>
      <c r="AF98" s="12"/>
      <c r="AG98" s="12"/>
      <c r="AH98" s="12"/>
    </row>
    <row r="99" spans="1:34" x14ac:dyDescent="0.35">
      <c r="A99" s="9">
        <v>2025</v>
      </c>
      <c r="B99" s="9">
        <v>6</v>
      </c>
      <c r="C99" s="10" t="str">
        <f t="shared" si="17"/>
        <v>202506</v>
      </c>
      <c r="D99" s="32">
        <v>30.52</v>
      </c>
      <c r="E99" s="11"/>
      <c r="F99" s="12">
        <f t="shared" si="1"/>
        <v>12</v>
      </c>
      <c r="G99" s="12">
        <f t="shared" si="2"/>
        <v>12</v>
      </c>
      <c r="H99" s="12">
        <f t="shared" si="3"/>
        <v>24</v>
      </c>
      <c r="I99" s="12">
        <f t="shared" si="4"/>
        <v>113</v>
      </c>
      <c r="J99" s="12">
        <f t="shared" si="5"/>
        <v>434</v>
      </c>
      <c r="K99" s="12">
        <f t="shared" si="6"/>
        <v>547</v>
      </c>
      <c r="L99" s="11"/>
      <c r="M99" s="12">
        <f t="shared" si="7"/>
        <v>6</v>
      </c>
      <c r="N99" s="12">
        <f t="shared" si="8"/>
        <v>4</v>
      </c>
      <c r="O99" s="12">
        <v>10</v>
      </c>
      <c r="P99" s="12">
        <f t="shared" si="9"/>
        <v>19</v>
      </c>
      <c r="Q99" s="12">
        <f t="shared" si="10"/>
        <v>49</v>
      </c>
      <c r="R99" s="12">
        <v>68</v>
      </c>
      <c r="S99" s="12"/>
      <c r="T99" s="12">
        <f t="shared" si="11"/>
        <v>6</v>
      </c>
      <c r="U99" s="12">
        <f t="shared" si="11"/>
        <v>8</v>
      </c>
      <c r="V99" s="12">
        <v>14</v>
      </c>
      <c r="W99" s="12">
        <f t="shared" si="12"/>
        <v>94</v>
      </c>
      <c r="X99" s="12">
        <f t="shared" si="12"/>
        <v>385</v>
      </c>
      <c r="Y99" s="12">
        <v>479</v>
      </c>
      <c r="Z99" s="12"/>
      <c r="AA99" s="31">
        <f t="shared" si="18"/>
        <v>0.50649999999999995</v>
      </c>
      <c r="AB99" s="31">
        <f t="shared" si="18"/>
        <v>0.20666000000000001</v>
      </c>
      <c r="AC99" s="12"/>
      <c r="AD99" s="35">
        <f t="shared" si="19"/>
        <v>0.63061</v>
      </c>
      <c r="AE99" s="35">
        <f t="shared" si="19"/>
        <v>0.27395000000000003</v>
      </c>
      <c r="AF99" s="12"/>
      <c r="AG99" s="12"/>
      <c r="AH99" s="12"/>
    </row>
    <row r="100" spans="1:34" x14ac:dyDescent="0.35">
      <c r="A100" s="9">
        <v>2025</v>
      </c>
      <c r="B100" s="9">
        <v>7</v>
      </c>
      <c r="C100" s="10" t="str">
        <f t="shared" si="17"/>
        <v>202507</v>
      </c>
      <c r="D100" s="32">
        <v>30.67</v>
      </c>
      <c r="E100" s="11"/>
      <c r="F100" s="12">
        <f t="shared" si="1"/>
        <v>9</v>
      </c>
      <c r="G100" s="12">
        <f t="shared" si="2"/>
        <v>15</v>
      </c>
      <c r="H100" s="12">
        <f t="shared" si="3"/>
        <v>24</v>
      </c>
      <c r="I100" s="12">
        <f t="shared" si="4"/>
        <v>124</v>
      </c>
      <c r="J100" s="12">
        <f t="shared" si="5"/>
        <v>523</v>
      </c>
      <c r="K100" s="12">
        <f t="shared" si="6"/>
        <v>647</v>
      </c>
      <c r="L100" s="11"/>
      <c r="M100" s="12">
        <f t="shared" si="7"/>
        <v>3</v>
      </c>
      <c r="N100" s="12">
        <f t="shared" si="8"/>
        <v>4</v>
      </c>
      <c r="O100" s="12">
        <v>7</v>
      </c>
      <c r="P100" s="12">
        <f t="shared" si="9"/>
        <v>18</v>
      </c>
      <c r="Q100" s="12">
        <f t="shared" si="10"/>
        <v>55</v>
      </c>
      <c r="R100" s="12">
        <v>73</v>
      </c>
      <c r="S100" s="12"/>
      <c r="T100" s="12">
        <f t="shared" si="11"/>
        <v>6</v>
      </c>
      <c r="U100" s="12">
        <f t="shared" si="11"/>
        <v>11</v>
      </c>
      <c r="V100" s="12">
        <v>17</v>
      </c>
      <c r="W100" s="12">
        <f t="shared" si="12"/>
        <v>106</v>
      </c>
      <c r="X100" s="12">
        <f t="shared" si="12"/>
        <v>468</v>
      </c>
      <c r="Y100" s="12">
        <v>574</v>
      </c>
      <c r="Z100" s="12"/>
      <c r="AA100" s="31">
        <f t="shared" si="18"/>
        <v>0.37584499999999998</v>
      </c>
      <c r="AB100" s="31">
        <f t="shared" si="18"/>
        <v>0.19117499999999998</v>
      </c>
      <c r="AC100" s="12"/>
      <c r="AD100" s="35">
        <f t="shared" si="19"/>
        <v>0.42971499999999996</v>
      </c>
      <c r="AE100" s="35">
        <f t="shared" si="19"/>
        <v>0.25284499999999999</v>
      </c>
      <c r="AF100" s="12"/>
      <c r="AG100" s="12"/>
      <c r="AH100" s="12"/>
    </row>
    <row r="101" spans="1:34" x14ac:dyDescent="0.35">
      <c r="A101" s="9">
        <v>2025</v>
      </c>
      <c r="B101" s="9">
        <v>8</v>
      </c>
      <c r="C101" s="10" t="str">
        <f t="shared" si="17"/>
        <v>202508</v>
      </c>
      <c r="D101" s="32">
        <v>29.48</v>
      </c>
      <c r="E101" s="11"/>
      <c r="F101" s="12">
        <f t="shared" si="1"/>
        <v>11</v>
      </c>
      <c r="G101" s="12">
        <f t="shared" si="2"/>
        <v>16</v>
      </c>
      <c r="H101" s="12">
        <f t="shared" si="3"/>
        <v>27</v>
      </c>
      <c r="I101" s="12">
        <f t="shared" si="4"/>
        <v>126</v>
      </c>
      <c r="J101" s="12">
        <f t="shared" si="5"/>
        <v>545</v>
      </c>
      <c r="K101" s="12">
        <f t="shared" si="6"/>
        <v>671</v>
      </c>
      <c r="L101" s="11"/>
      <c r="M101" s="12">
        <f t="shared" si="7"/>
        <v>5</v>
      </c>
      <c r="N101" s="12">
        <f t="shared" si="8"/>
        <v>5</v>
      </c>
      <c r="O101" s="12">
        <v>10</v>
      </c>
      <c r="P101" s="12">
        <f t="shared" si="9"/>
        <v>19</v>
      </c>
      <c r="Q101" s="12">
        <f t="shared" si="10"/>
        <v>51</v>
      </c>
      <c r="R101" s="12">
        <v>70</v>
      </c>
      <c r="S101" s="12"/>
      <c r="T101" s="12">
        <f t="shared" si="11"/>
        <v>6</v>
      </c>
      <c r="U101" s="12">
        <f t="shared" si="11"/>
        <v>11</v>
      </c>
      <c r="V101" s="12">
        <v>17</v>
      </c>
      <c r="W101" s="12">
        <f t="shared" si="12"/>
        <v>107</v>
      </c>
      <c r="X101" s="12">
        <f t="shared" si="12"/>
        <v>494</v>
      </c>
      <c r="Y101" s="12">
        <v>601</v>
      </c>
      <c r="Z101" s="12"/>
      <c r="AA101" s="31">
        <f t="shared" si="18"/>
        <v>0.40159</v>
      </c>
      <c r="AB101" s="31">
        <f t="shared" si="18"/>
        <v>0.18791000000000002</v>
      </c>
      <c r="AC101" s="12"/>
      <c r="AD101" s="35">
        <f t="shared" si="19"/>
        <v>0.49589499999999997</v>
      </c>
      <c r="AE101" s="35">
        <f t="shared" si="19"/>
        <v>0.27375000000000005</v>
      </c>
      <c r="AF101" s="12"/>
      <c r="AG101" s="12"/>
      <c r="AH101" s="12"/>
    </row>
    <row r="102" spans="1:34" x14ac:dyDescent="0.35">
      <c r="A102" s="9">
        <v>2025</v>
      </c>
      <c r="B102" s="9">
        <v>9</v>
      </c>
      <c r="C102" s="10" t="str">
        <f t="shared" si="17"/>
        <v>202509</v>
      </c>
      <c r="D102" s="32">
        <v>30.86</v>
      </c>
      <c r="E102" s="11"/>
      <c r="F102" s="12">
        <f t="shared" si="1"/>
        <v>12</v>
      </c>
      <c r="G102" s="12">
        <f t="shared" si="2"/>
        <v>14</v>
      </c>
      <c r="H102" s="12">
        <f t="shared" si="3"/>
        <v>26</v>
      </c>
      <c r="I102" s="12">
        <f t="shared" si="4"/>
        <v>122</v>
      </c>
      <c r="J102" s="12">
        <f t="shared" si="5"/>
        <v>529</v>
      </c>
      <c r="K102" s="12">
        <f t="shared" si="6"/>
        <v>651</v>
      </c>
      <c r="L102" s="11"/>
      <c r="M102" s="12">
        <f t="shared" si="7"/>
        <v>5</v>
      </c>
      <c r="N102" s="12">
        <f t="shared" si="8"/>
        <v>5</v>
      </c>
      <c r="O102" s="12">
        <v>10</v>
      </c>
      <c r="P102" s="12">
        <f t="shared" si="9"/>
        <v>21</v>
      </c>
      <c r="Q102" s="12">
        <f t="shared" si="10"/>
        <v>53</v>
      </c>
      <c r="R102" s="12">
        <v>74</v>
      </c>
      <c r="S102" s="12"/>
      <c r="T102" s="12">
        <f t="shared" si="11"/>
        <v>7</v>
      </c>
      <c r="U102" s="12">
        <f t="shared" si="11"/>
        <v>9</v>
      </c>
      <c r="V102" s="12">
        <v>16</v>
      </c>
      <c r="W102" s="12">
        <f t="shared" si="12"/>
        <v>101</v>
      </c>
      <c r="X102" s="12">
        <f t="shared" si="12"/>
        <v>476</v>
      </c>
      <c r="Y102" s="12">
        <v>577</v>
      </c>
      <c r="Z102" s="12"/>
      <c r="AA102" s="31">
        <f t="shared" si="18"/>
        <v>0.44957000000000003</v>
      </c>
      <c r="AB102" s="31">
        <f t="shared" si="18"/>
        <v>0.187135</v>
      </c>
      <c r="AC102" s="12"/>
      <c r="AD102" s="35">
        <f t="shared" si="19"/>
        <v>0.53357500000000002</v>
      </c>
      <c r="AE102" s="35">
        <f t="shared" si="19"/>
        <v>0.28311999999999998</v>
      </c>
      <c r="AF102" s="12"/>
      <c r="AG102" s="12"/>
      <c r="AH102" s="12"/>
    </row>
    <row r="103" spans="1:34" x14ac:dyDescent="0.35">
      <c r="A103" s="9">
        <v>2025</v>
      </c>
      <c r="B103" s="9">
        <v>10</v>
      </c>
      <c r="C103" s="10" t="str">
        <f t="shared" si="17"/>
        <v>202510</v>
      </c>
      <c r="D103" s="32">
        <v>29.48</v>
      </c>
      <c r="E103" s="11"/>
      <c r="F103" s="12">
        <f t="shared" si="1"/>
        <v>8</v>
      </c>
      <c r="G103" s="12">
        <f t="shared" si="2"/>
        <v>11</v>
      </c>
      <c r="H103" s="12">
        <f t="shared" si="3"/>
        <v>19</v>
      </c>
      <c r="I103" s="12">
        <f t="shared" si="4"/>
        <v>93</v>
      </c>
      <c r="J103" s="12">
        <f t="shared" si="5"/>
        <v>419</v>
      </c>
      <c r="K103" s="12">
        <f t="shared" si="6"/>
        <v>512</v>
      </c>
      <c r="L103" s="11"/>
      <c r="M103" s="12">
        <f t="shared" si="7"/>
        <v>3</v>
      </c>
      <c r="N103" s="12">
        <f t="shared" si="8"/>
        <v>3</v>
      </c>
      <c r="O103" s="12">
        <v>6</v>
      </c>
      <c r="P103" s="12">
        <f t="shared" si="9"/>
        <v>16</v>
      </c>
      <c r="Q103" s="12">
        <f t="shared" si="10"/>
        <v>48</v>
      </c>
      <c r="R103" s="12">
        <v>64</v>
      </c>
      <c r="S103" s="12"/>
      <c r="T103" s="12">
        <f t="shared" si="11"/>
        <v>5</v>
      </c>
      <c r="U103" s="12">
        <f t="shared" si="11"/>
        <v>8</v>
      </c>
      <c r="V103" s="12">
        <v>13</v>
      </c>
      <c r="W103" s="12">
        <f t="shared" si="12"/>
        <v>77</v>
      </c>
      <c r="X103" s="12">
        <f t="shared" si="12"/>
        <v>371</v>
      </c>
      <c r="Y103" s="12">
        <v>448</v>
      </c>
      <c r="Z103" s="12"/>
      <c r="AA103" s="31">
        <f t="shared" si="18"/>
        <v>0.424705</v>
      </c>
      <c r="AB103" s="31">
        <f t="shared" si="18"/>
        <v>0.18253</v>
      </c>
      <c r="AC103" s="12"/>
      <c r="AD103" s="35">
        <f t="shared" si="19"/>
        <v>0.46382499999999999</v>
      </c>
      <c r="AE103" s="35">
        <f t="shared" si="19"/>
        <v>0.24984499999999998</v>
      </c>
      <c r="AF103" s="12"/>
      <c r="AG103" s="12"/>
      <c r="AH103" s="12"/>
    </row>
    <row r="104" spans="1:34" x14ac:dyDescent="0.35">
      <c r="A104" s="9">
        <v>2025</v>
      </c>
      <c r="B104" s="9">
        <v>11</v>
      </c>
      <c r="C104" s="10" t="str">
        <f t="shared" si="17"/>
        <v>202511</v>
      </c>
      <c r="D104" s="32">
        <v>30.47</v>
      </c>
      <c r="E104" s="11"/>
      <c r="F104" s="12">
        <f t="shared" si="1"/>
        <v>6</v>
      </c>
      <c r="G104" s="12">
        <f t="shared" si="2"/>
        <v>8</v>
      </c>
      <c r="H104" s="12">
        <f t="shared" si="3"/>
        <v>14</v>
      </c>
      <c r="I104" s="12">
        <f t="shared" si="4"/>
        <v>88</v>
      </c>
      <c r="J104" s="12">
        <f t="shared" si="5"/>
        <v>401</v>
      </c>
      <c r="K104" s="12">
        <f t="shared" si="6"/>
        <v>489</v>
      </c>
      <c r="L104" s="11"/>
      <c r="M104" s="12">
        <f t="shared" si="7"/>
        <v>1</v>
      </c>
      <c r="N104" s="12">
        <f t="shared" si="8"/>
        <v>1</v>
      </c>
      <c r="O104" s="12">
        <v>2</v>
      </c>
      <c r="P104" s="12">
        <f t="shared" si="9"/>
        <v>14</v>
      </c>
      <c r="Q104" s="12">
        <f t="shared" si="10"/>
        <v>50</v>
      </c>
      <c r="R104" s="12">
        <v>64</v>
      </c>
      <c r="S104" s="12"/>
      <c r="T104" s="12">
        <f t="shared" si="11"/>
        <v>5</v>
      </c>
      <c r="U104" s="12">
        <f t="shared" si="11"/>
        <v>7</v>
      </c>
      <c r="V104" s="12">
        <v>12</v>
      </c>
      <c r="W104" s="12">
        <f t="shared" si="12"/>
        <v>74</v>
      </c>
      <c r="X104" s="12">
        <f t="shared" si="12"/>
        <v>351</v>
      </c>
      <c r="Y104" s="12">
        <v>425</v>
      </c>
      <c r="Z104" s="12"/>
      <c r="AA104" s="31">
        <f t="shared" si="18"/>
        <v>0.425705</v>
      </c>
      <c r="AB104" s="31">
        <f t="shared" si="18"/>
        <v>0.18074499999999999</v>
      </c>
      <c r="AC104" s="12"/>
      <c r="AD104" s="35">
        <f t="shared" si="19"/>
        <v>0.61753499999999995</v>
      </c>
      <c r="AE104" s="35">
        <f t="shared" si="19"/>
        <v>0.221695</v>
      </c>
      <c r="AF104" s="12"/>
      <c r="AG104" s="12"/>
      <c r="AH104" s="12"/>
    </row>
    <row r="105" spans="1:34" x14ac:dyDescent="0.35">
      <c r="A105" s="9">
        <v>2025</v>
      </c>
      <c r="B105" s="9">
        <v>12</v>
      </c>
      <c r="C105" s="10" t="str">
        <f t="shared" si="17"/>
        <v>202512</v>
      </c>
      <c r="D105" s="32">
        <v>32.03</v>
      </c>
      <c r="E105" s="11"/>
      <c r="F105" s="12">
        <f t="shared" si="1"/>
        <v>11</v>
      </c>
      <c r="G105" s="12">
        <f t="shared" si="2"/>
        <v>10</v>
      </c>
      <c r="H105" s="12">
        <f t="shared" si="3"/>
        <v>21</v>
      </c>
      <c r="I105" s="12">
        <f t="shared" si="4"/>
        <v>114</v>
      </c>
      <c r="J105" s="12">
        <f t="shared" si="5"/>
        <v>424</v>
      </c>
      <c r="K105" s="12">
        <f t="shared" si="6"/>
        <v>538</v>
      </c>
      <c r="L105" s="11"/>
      <c r="M105" s="12">
        <f t="shared" si="7"/>
        <v>5</v>
      </c>
      <c r="N105" s="12">
        <f t="shared" si="8"/>
        <v>2</v>
      </c>
      <c r="O105" s="12">
        <v>7</v>
      </c>
      <c r="P105" s="12">
        <f t="shared" si="9"/>
        <v>17</v>
      </c>
      <c r="Q105" s="12">
        <f t="shared" si="10"/>
        <v>48</v>
      </c>
      <c r="R105" s="12">
        <v>65</v>
      </c>
      <c r="S105" s="12"/>
      <c r="T105" s="12">
        <f t="shared" si="11"/>
        <v>6</v>
      </c>
      <c r="U105" s="12">
        <f t="shared" si="11"/>
        <v>8</v>
      </c>
      <c r="V105" s="12">
        <v>14</v>
      </c>
      <c r="W105" s="12">
        <f t="shared" si="12"/>
        <v>97</v>
      </c>
      <c r="X105" s="12">
        <f t="shared" si="12"/>
        <v>376</v>
      </c>
      <c r="Y105" s="12">
        <v>473</v>
      </c>
      <c r="Z105" s="12"/>
      <c r="AA105" s="31">
        <f t="shared" si="18"/>
        <v>0.52251999999999998</v>
      </c>
      <c r="AB105" s="31">
        <f t="shared" si="18"/>
        <v>0.21182499999999999</v>
      </c>
      <c r="AC105" s="12"/>
      <c r="AD105" s="35">
        <f t="shared" si="19"/>
        <v>0.64563000000000004</v>
      </c>
      <c r="AE105" s="35">
        <f t="shared" si="19"/>
        <v>0.26919999999999999</v>
      </c>
      <c r="AF105" s="12"/>
      <c r="AG105" s="12"/>
      <c r="AH105" s="12"/>
    </row>
    <row r="106" spans="1:34" x14ac:dyDescent="0.35">
      <c r="A106" s="17">
        <v>2026</v>
      </c>
      <c r="B106" s="17">
        <v>1</v>
      </c>
      <c r="C106" s="18" t="str">
        <f t="shared" si="17"/>
        <v>202601</v>
      </c>
      <c r="D106" s="25">
        <v>31.83</v>
      </c>
      <c r="F106" s="14">
        <f t="shared" si="1"/>
        <v>10</v>
      </c>
      <c r="G106" s="14">
        <f t="shared" si="2"/>
        <v>10</v>
      </c>
      <c r="H106" s="14">
        <f t="shared" si="3"/>
        <v>20</v>
      </c>
      <c r="I106" s="14">
        <f t="shared" si="4"/>
        <v>112</v>
      </c>
      <c r="J106" s="14">
        <f t="shared" si="5"/>
        <v>445</v>
      </c>
      <c r="K106" s="14">
        <f t="shared" si="6"/>
        <v>557</v>
      </c>
      <c r="M106" s="14">
        <f t="shared" si="7"/>
        <v>2</v>
      </c>
      <c r="N106" s="14">
        <f t="shared" si="8"/>
        <v>3</v>
      </c>
      <c r="O106" s="14">
        <v>5</v>
      </c>
      <c r="P106" s="14">
        <f t="shared" si="9"/>
        <v>16</v>
      </c>
      <c r="Q106" s="14">
        <f t="shared" si="10"/>
        <v>27</v>
      </c>
      <c r="R106" s="14">
        <v>43</v>
      </c>
      <c r="S106" s="14"/>
      <c r="T106" s="14">
        <f t="shared" si="11"/>
        <v>8</v>
      </c>
      <c r="U106" s="14">
        <f t="shared" si="11"/>
        <v>7</v>
      </c>
      <c r="V106" s="14">
        <v>15</v>
      </c>
      <c r="W106" s="14">
        <f t="shared" si="12"/>
        <v>96</v>
      </c>
      <c r="X106" s="14">
        <f t="shared" si="12"/>
        <v>418</v>
      </c>
      <c r="Y106" s="14">
        <v>514</v>
      </c>
      <c r="Z106" s="14"/>
      <c r="AA106" s="13">
        <f t="shared" ref="AA106:AB121" si="20">AA94</f>
        <v>0.51286999999999994</v>
      </c>
      <c r="AB106" s="13">
        <f t="shared" si="20"/>
        <v>0.20088</v>
      </c>
      <c r="AC106" s="14"/>
      <c r="AD106" s="26">
        <f t="shared" ref="AD106:AE121" si="21">AD94</f>
        <v>0.43552999999999997</v>
      </c>
      <c r="AE106" s="26">
        <f t="shared" si="21"/>
        <v>0.36109000000000002</v>
      </c>
      <c r="AF106" s="14"/>
      <c r="AG106" s="14"/>
      <c r="AH106" s="14"/>
    </row>
    <row r="107" spans="1:34" x14ac:dyDescent="0.35">
      <c r="A107" s="17">
        <v>2026</v>
      </c>
      <c r="B107" s="17">
        <v>2</v>
      </c>
      <c r="C107" s="18" t="str">
        <f t="shared" si="17"/>
        <v>202602</v>
      </c>
      <c r="D107" s="25">
        <v>30.95</v>
      </c>
      <c r="F107" s="14">
        <f t="shared" si="1"/>
        <v>9</v>
      </c>
      <c r="G107" s="14">
        <f t="shared" si="2"/>
        <v>10</v>
      </c>
      <c r="H107" s="14">
        <f t="shared" si="3"/>
        <v>19</v>
      </c>
      <c r="I107" s="14">
        <f t="shared" si="4"/>
        <v>105</v>
      </c>
      <c r="J107" s="14">
        <f t="shared" si="5"/>
        <v>447</v>
      </c>
      <c r="K107" s="14">
        <f t="shared" si="6"/>
        <v>552</v>
      </c>
      <c r="M107" s="14">
        <f t="shared" si="7"/>
        <v>2</v>
      </c>
      <c r="N107" s="14">
        <f t="shared" si="8"/>
        <v>3</v>
      </c>
      <c r="O107" s="14">
        <v>5</v>
      </c>
      <c r="P107" s="14">
        <f t="shared" si="9"/>
        <v>17</v>
      </c>
      <c r="Q107" s="14">
        <f t="shared" si="10"/>
        <v>37</v>
      </c>
      <c r="R107" s="14">
        <v>54</v>
      </c>
      <c r="S107" s="14"/>
      <c r="T107" s="14">
        <f t="shared" si="11"/>
        <v>7</v>
      </c>
      <c r="U107" s="14">
        <f t="shared" si="11"/>
        <v>7</v>
      </c>
      <c r="V107" s="14">
        <v>14</v>
      </c>
      <c r="W107" s="14">
        <f t="shared" si="12"/>
        <v>88</v>
      </c>
      <c r="X107" s="14">
        <f t="shared" si="12"/>
        <v>410</v>
      </c>
      <c r="Y107" s="14">
        <v>498</v>
      </c>
      <c r="Z107" s="14"/>
      <c r="AA107" s="13">
        <f t="shared" si="20"/>
        <v>0.44971000000000005</v>
      </c>
      <c r="AB107" s="13">
        <f t="shared" si="20"/>
        <v>0.19036500000000001</v>
      </c>
      <c r="AC107" s="14"/>
      <c r="AD107" s="26">
        <f t="shared" si="21"/>
        <v>0.45522000000000001</v>
      </c>
      <c r="AE107" s="26">
        <f t="shared" si="21"/>
        <v>0.31761499999999998</v>
      </c>
      <c r="AF107" s="14"/>
      <c r="AG107" s="14"/>
      <c r="AH107" s="14"/>
    </row>
    <row r="108" spans="1:34" x14ac:dyDescent="0.35">
      <c r="A108" s="17">
        <v>2026</v>
      </c>
      <c r="B108" s="17">
        <v>3</v>
      </c>
      <c r="C108" s="18" t="str">
        <f t="shared" si="17"/>
        <v>202603</v>
      </c>
      <c r="D108" s="25">
        <v>30</v>
      </c>
      <c r="F108" s="14">
        <f t="shared" si="1"/>
        <v>11</v>
      </c>
      <c r="G108" s="14">
        <f t="shared" si="2"/>
        <v>9</v>
      </c>
      <c r="H108" s="14">
        <f t="shared" si="3"/>
        <v>20</v>
      </c>
      <c r="I108" s="14">
        <f t="shared" si="4"/>
        <v>111</v>
      </c>
      <c r="J108" s="14">
        <f t="shared" si="5"/>
        <v>405</v>
      </c>
      <c r="K108" s="14">
        <f t="shared" si="6"/>
        <v>516</v>
      </c>
      <c r="M108" s="14">
        <f t="shared" si="7"/>
        <v>5</v>
      </c>
      <c r="N108" s="14">
        <f t="shared" si="8"/>
        <v>2</v>
      </c>
      <c r="O108" s="14">
        <v>7</v>
      </c>
      <c r="P108" s="14">
        <f t="shared" si="9"/>
        <v>19</v>
      </c>
      <c r="Q108" s="14">
        <f t="shared" si="10"/>
        <v>36</v>
      </c>
      <c r="R108" s="14">
        <v>55</v>
      </c>
      <c r="S108" s="14"/>
      <c r="T108" s="14">
        <f t="shared" si="11"/>
        <v>6</v>
      </c>
      <c r="U108" s="14">
        <f t="shared" si="11"/>
        <v>7</v>
      </c>
      <c r="V108" s="14">
        <v>13</v>
      </c>
      <c r="W108" s="14">
        <f t="shared" si="12"/>
        <v>92</v>
      </c>
      <c r="X108" s="14">
        <f t="shared" si="12"/>
        <v>369</v>
      </c>
      <c r="Y108" s="14">
        <v>461</v>
      </c>
      <c r="Z108" s="14"/>
      <c r="AA108" s="13">
        <f t="shared" si="20"/>
        <v>0.52799499999999999</v>
      </c>
      <c r="AB108" s="13">
        <f t="shared" si="20"/>
        <v>0.21521499999999999</v>
      </c>
      <c r="AC108" s="14"/>
      <c r="AD108" s="26">
        <f t="shared" si="21"/>
        <v>0.66507000000000005</v>
      </c>
      <c r="AE108" s="26">
        <f t="shared" si="21"/>
        <v>0.33996499999999996</v>
      </c>
      <c r="AF108" s="14"/>
      <c r="AG108" s="14"/>
      <c r="AH108" s="14"/>
    </row>
    <row r="109" spans="1:34" x14ac:dyDescent="0.35">
      <c r="A109" s="17">
        <v>2026</v>
      </c>
      <c r="B109" s="17">
        <v>4</v>
      </c>
      <c r="C109" s="18" t="str">
        <f t="shared" si="17"/>
        <v>202604</v>
      </c>
      <c r="D109" s="25">
        <v>29.38</v>
      </c>
      <c r="F109" s="14">
        <f t="shared" si="1"/>
        <v>11</v>
      </c>
      <c r="G109" s="14">
        <f t="shared" si="2"/>
        <v>8</v>
      </c>
      <c r="H109" s="14">
        <f t="shared" si="3"/>
        <v>19</v>
      </c>
      <c r="I109" s="14">
        <f t="shared" si="4"/>
        <v>110</v>
      </c>
      <c r="J109" s="14">
        <f t="shared" si="5"/>
        <v>362</v>
      </c>
      <c r="K109" s="14">
        <f t="shared" si="6"/>
        <v>472</v>
      </c>
      <c r="M109" s="14">
        <f t="shared" si="7"/>
        <v>4</v>
      </c>
      <c r="N109" s="14">
        <f t="shared" si="8"/>
        <v>2</v>
      </c>
      <c r="O109" s="14">
        <v>6</v>
      </c>
      <c r="P109" s="14">
        <f t="shared" si="9"/>
        <v>18</v>
      </c>
      <c r="Q109" s="14">
        <f t="shared" si="10"/>
        <v>31</v>
      </c>
      <c r="R109" s="14">
        <v>49</v>
      </c>
      <c r="S109" s="14"/>
      <c r="T109" s="14">
        <f t="shared" si="11"/>
        <v>7</v>
      </c>
      <c r="U109" s="14">
        <f t="shared" si="11"/>
        <v>6</v>
      </c>
      <c r="V109" s="14">
        <v>13</v>
      </c>
      <c r="W109" s="14">
        <f t="shared" si="12"/>
        <v>92</v>
      </c>
      <c r="X109" s="14">
        <f t="shared" si="12"/>
        <v>331</v>
      </c>
      <c r="Y109" s="14">
        <v>423</v>
      </c>
      <c r="Z109" s="14"/>
      <c r="AA109" s="13">
        <f t="shared" si="20"/>
        <v>0.572075</v>
      </c>
      <c r="AB109" s="13">
        <f t="shared" si="20"/>
        <v>0.23205500000000001</v>
      </c>
      <c r="AC109" s="14"/>
      <c r="AD109" s="26">
        <f t="shared" si="21"/>
        <v>0.69337000000000004</v>
      </c>
      <c r="AE109" s="26">
        <f t="shared" si="21"/>
        <v>0.364755</v>
      </c>
      <c r="AF109" s="14"/>
      <c r="AG109" s="14"/>
      <c r="AH109" s="14"/>
    </row>
    <row r="110" spans="1:34" x14ac:dyDescent="0.35">
      <c r="A110" s="17">
        <v>2026</v>
      </c>
      <c r="B110" s="17">
        <v>5</v>
      </c>
      <c r="C110" s="18" t="str">
        <f t="shared" si="17"/>
        <v>202605</v>
      </c>
      <c r="D110" s="25">
        <v>29.86</v>
      </c>
      <c r="F110" s="14">
        <f t="shared" si="1"/>
        <v>8</v>
      </c>
      <c r="G110" s="14">
        <f t="shared" si="2"/>
        <v>8</v>
      </c>
      <c r="H110" s="14">
        <f t="shared" si="3"/>
        <v>16</v>
      </c>
      <c r="I110" s="14">
        <f t="shared" si="4"/>
        <v>101</v>
      </c>
      <c r="J110" s="14">
        <f t="shared" si="5"/>
        <v>351</v>
      </c>
      <c r="K110" s="14">
        <f t="shared" si="6"/>
        <v>452</v>
      </c>
      <c r="M110" s="14">
        <f t="shared" si="7"/>
        <v>2</v>
      </c>
      <c r="N110" s="14">
        <f t="shared" si="8"/>
        <v>2</v>
      </c>
      <c r="O110" s="14">
        <v>4</v>
      </c>
      <c r="P110" s="14">
        <f t="shared" si="9"/>
        <v>18</v>
      </c>
      <c r="Q110" s="14">
        <f t="shared" si="10"/>
        <v>38</v>
      </c>
      <c r="R110" s="14">
        <v>56</v>
      </c>
      <c r="S110" s="14"/>
      <c r="T110" s="14">
        <f t="shared" si="11"/>
        <v>6</v>
      </c>
      <c r="U110" s="14">
        <f t="shared" si="11"/>
        <v>6</v>
      </c>
      <c r="V110" s="14">
        <v>12</v>
      </c>
      <c r="W110" s="14">
        <f t="shared" si="12"/>
        <v>83</v>
      </c>
      <c r="X110" s="14">
        <f t="shared" si="12"/>
        <v>313</v>
      </c>
      <c r="Y110" s="14">
        <v>396</v>
      </c>
      <c r="Z110" s="14"/>
      <c r="AA110" s="13">
        <f t="shared" si="20"/>
        <v>0.52008999999999994</v>
      </c>
      <c r="AB110" s="13">
        <f t="shared" si="20"/>
        <v>0.22425499999999998</v>
      </c>
      <c r="AC110" s="14"/>
      <c r="AD110" s="26">
        <f t="shared" si="21"/>
        <v>0.51299499999999998</v>
      </c>
      <c r="AE110" s="26">
        <f t="shared" si="21"/>
        <v>0.31882500000000003</v>
      </c>
      <c r="AF110" s="14"/>
      <c r="AG110" s="14"/>
      <c r="AH110" s="14"/>
    </row>
    <row r="111" spans="1:34" x14ac:dyDescent="0.35">
      <c r="A111" s="17">
        <v>2026</v>
      </c>
      <c r="B111" s="17">
        <v>6</v>
      </c>
      <c r="C111" s="18" t="str">
        <f t="shared" si="17"/>
        <v>202606</v>
      </c>
      <c r="D111" s="25">
        <v>30.38</v>
      </c>
      <c r="F111" s="14">
        <f t="shared" ref="F111:F129" si="22">ROUND(H111*AA111,0)</f>
        <v>12</v>
      </c>
      <c r="G111" s="14">
        <f t="shared" ref="G111:G129" si="23">H111-F111</f>
        <v>12</v>
      </c>
      <c r="H111" s="14">
        <f t="shared" ref="H111:H129" si="24">O111+V111</f>
        <v>24</v>
      </c>
      <c r="I111" s="14">
        <f t="shared" ref="I111:I129" si="25">ROUND(K111*AB111,0)</f>
        <v>112</v>
      </c>
      <c r="J111" s="14">
        <f t="shared" ref="J111:J129" si="26">K111-I111</f>
        <v>432</v>
      </c>
      <c r="K111" s="14">
        <f t="shared" ref="K111:K129" si="27">R111+Y111</f>
        <v>544</v>
      </c>
      <c r="M111" s="14">
        <f t="shared" ref="M111:M129" si="28">ROUND(O111*AD111,0)</f>
        <v>6</v>
      </c>
      <c r="N111" s="14">
        <f t="shared" ref="N111:N129" si="29">O111-M111</f>
        <v>4</v>
      </c>
      <c r="O111" s="14">
        <v>10</v>
      </c>
      <c r="P111" s="14">
        <f t="shared" ref="P111:P129" si="30">ROUND(R111*AE111,0)</f>
        <v>18</v>
      </c>
      <c r="Q111" s="14">
        <f t="shared" ref="Q111:Q129" si="31">R111-P111</f>
        <v>48</v>
      </c>
      <c r="R111" s="14">
        <v>66</v>
      </c>
      <c r="S111" s="14"/>
      <c r="T111" s="14">
        <f t="shared" ref="T111:U129" si="32">F111-M111</f>
        <v>6</v>
      </c>
      <c r="U111" s="14">
        <f t="shared" si="32"/>
        <v>8</v>
      </c>
      <c r="V111" s="14">
        <v>14</v>
      </c>
      <c r="W111" s="14">
        <f t="shared" ref="W111:X129" si="33">I111-P111</f>
        <v>94</v>
      </c>
      <c r="X111" s="14">
        <f t="shared" si="33"/>
        <v>384</v>
      </c>
      <c r="Y111" s="14">
        <v>478</v>
      </c>
      <c r="Z111" s="14"/>
      <c r="AA111" s="13">
        <f t="shared" si="20"/>
        <v>0.50649999999999995</v>
      </c>
      <c r="AB111" s="13">
        <f t="shared" si="20"/>
        <v>0.20666000000000001</v>
      </c>
      <c r="AC111" s="14"/>
      <c r="AD111" s="26">
        <f t="shared" si="21"/>
        <v>0.63061</v>
      </c>
      <c r="AE111" s="26">
        <f t="shared" si="21"/>
        <v>0.27395000000000003</v>
      </c>
      <c r="AF111" s="14"/>
      <c r="AG111" s="14"/>
      <c r="AH111" s="14"/>
    </row>
    <row r="112" spans="1:34" x14ac:dyDescent="0.35">
      <c r="A112" s="17">
        <v>2026</v>
      </c>
      <c r="B112" s="17">
        <v>7</v>
      </c>
      <c r="C112" s="18" t="str">
        <f t="shared" si="17"/>
        <v>202607</v>
      </c>
      <c r="D112" s="25">
        <v>30.71</v>
      </c>
      <c r="F112" s="14">
        <f t="shared" si="22"/>
        <v>10</v>
      </c>
      <c r="G112" s="14">
        <f t="shared" si="23"/>
        <v>16</v>
      </c>
      <c r="H112" s="14">
        <f t="shared" si="24"/>
        <v>26</v>
      </c>
      <c r="I112" s="14">
        <f t="shared" si="25"/>
        <v>123</v>
      </c>
      <c r="J112" s="14">
        <f t="shared" si="26"/>
        <v>521</v>
      </c>
      <c r="K112" s="14">
        <f t="shared" si="27"/>
        <v>644</v>
      </c>
      <c r="M112" s="14">
        <f t="shared" si="28"/>
        <v>4</v>
      </c>
      <c r="N112" s="14">
        <f t="shared" si="29"/>
        <v>5</v>
      </c>
      <c r="O112" s="14">
        <v>9</v>
      </c>
      <c r="P112" s="14">
        <f t="shared" si="30"/>
        <v>18</v>
      </c>
      <c r="Q112" s="14">
        <f t="shared" si="31"/>
        <v>52</v>
      </c>
      <c r="R112" s="14">
        <v>70</v>
      </c>
      <c r="S112" s="14"/>
      <c r="T112" s="14">
        <f t="shared" si="32"/>
        <v>6</v>
      </c>
      <c r="U112" s="14">
        <f t="shared" si="32"/>
        <v>11</v>
      </c>
      <c r="V112" s="14">
        <v>17</v>
      </c>
      <c r="W112" s="14">
        <f t="shared" si="33"/>
        <v>105</v>
      </c>
      <c r="X112" s="14">
        <f t="shared" si="33"/>
        <v>469</v>
      </c>
      <c r="Y112" s="14">
        <v>574</v>
      </c>
      <c r="Z112" s="14"/>
      <c r="AA112" s="13">
        <f t="shared" si="20"/>
        <v>0.37584499999999998</v>
      </c>
      <c r="AB112" s="13">
        <f t="shared" si="20"/>
        <v>0.19117499999999998</v>
      </c>
      <c r="AC112" s="14"/>
      <c r="AD112" s="26">
        <f t="shared" si="21"/>
        <v>0.42971499999999996</v>
      </c>
      <c r="AE112" s="26">
        <f t="shared" si="21"/>
        <v>0.25284499999999999</v>
      </c>
      <c r="AF112" s="14"/>
      <c r="AG112" s="14"/>
      <c r="AH112" s="14"/>
    </row>
    <row r="113" spans="1:34" x14ac:dyDescent="0.35">
      <c r="A113" s="17">
        <v>2026</v>
      </c>
      <c r="B113" s="17">
        <v>8</v>
      </c>
      <c r="C113" s="18" t="str">
        <f t="shared" si="17"/>
        <v>202608</v>
      </c>
      <c r="D113" s="25">
        <v>29.52</v>
      </c>
      <c r="F113" s="14">
        <f t="shared" si="22"/>
        <v>12</v>
      </c>
      <c r="G113" s="14">
        <f t="shared" si="23"/>
        <v>18</v>
      </c>
      <c r="H113" s="14">
        <f t="shared" si="24"/>
        <v>30</v>
      </c>
      <c r="I113" s="14">
        <f t="shared" si="25"/>
        <v>126</v>
      </c>
      <c r="J113" s="14">
        <f t="shared" si="26"/>
        <v>542</v>
      </c>
      <c r="K113" s="14">
        <f t="shared" si="27"/>
        <v>668</v>
      </c>
      <c r="M113" s="14">
        <f t="shared" si="28"/>
        <v>6</v>
      </c>
      <c r="N113" s="14">
        <f t="shared" si="29"/>
        <v>7</v>
      </c>
      <c r="O113" s="14">
        <v>13</v>
      </c>
      <c r="P113" s="14">
        <f t="shared" si="30"/>
        <v>18</v>
      </c>
      <c r="Q113" s="14">
        <f t="shared" si="31"/>
        <v>49</v>
      </c>
      <c r="R113" s="14">
        <v>67</v>
      </c>
      <c r="S113" s="14"/>
      <c r="T113" s="14">
        <f t="shared" si="32"/>
        <v>6</v>
      </c>
      <c r="U113" s="14">
        <f t="shared" si="32"/>
        <v>11</v>
      </c>
      <c r="V113" s="14">
        <v>17</v>
      </c>
      <c r="W113" s="14">
        <f t="shared" si="33"/>
        <v>108</v>
      </c>
      <c r="X113" s="14">
        <f t="shared" si="33"/>
        <v>493</v>
      </c>
      <c r="Y113" s="14">
        <v>601</v>
      </c>
      <c r="Z113" s="14"/>
      <c r="AA113" s="13">
        <f t="shared" si="20"/>
        <v>0.40159</v>
      </c>
      <c r="AB113" s="13">
        <f t="shared" si="20"/>
        <v>0.18791000000000002</v>
      </c>
      <c r="AC113" s="14"/>
      <c r="AD113" s="26">
        <f t="shared" si="21"/>
        <v>0.49589499999999997</v>
      </c>
      <c r="AE113" s="26">
        <f t="shared" si="21"/>
        <v>0.27375000000000005</v>
      </c>
      <c r="AF113" s="14"/>
      <c r="AG113" s="14"/>
      <c r="AH113" s="14"/>
    </row>
    <row r="114" spans="1:34" x14ac:dyDescent="0.35">
      <c r="A114" s="17">
        <v>2026</v>
      </c>
      <c r="B114" s="17">
        <v>9</v>
      </c>
      <c r="C114" s="18" t="str">
        <f t="shared" si="17"/>
        <v>202609</v>
      </c>
      <c r="D114" s="25">
        <v>30.48</v>
      </c>
      <c r="F114" s="14">
        <f t="shared" si="22"/>
        <v>13</v>
      </c>
      <c r="G114" s="14">
        <f t="shared" si="23"/>
        <v>15</v>
      </c>
      <c r="H114" s="14">
        <f t="shared" si="24"/>
        <v>28</v>
      </c>
      <c r="I114" s="14">
        <f t="shared" si="25"/>
        <v>121</v>
      </c>
      <c r="J114" s="14">
        <f t="shared" si="26"/>
        <v>525</v>
      </c>
      <c r="K114" s="14">
        <f t="shared" si="27"/>
        <v>646</v>
      </c>
      <c r="M114" s="14">
        <f t="shared" si="28"/>
        <v>6</v>
      </c>
      <c r="N114" s="14">
        <f t="shared" si="29"/>
        <v>6</v>
      </c>
      <c r="O114" s="14">
        <v>12</v>
      </c>
      <c r="P114" s="14">
        <f t="shared" si="30"/>
        <v>19</v>
      </c>
      <c r="Q114" s="14">
        <f t="shared" si="31"/>
        <v>49</v>
      </c>
      <c r="R114" s="14">
        <v>68</v>
      </c>
      <c r="S114" s="14"/>
      <c r="T114" s="14">
        <f t="shared" si="32"/>
        <v>7</v>
      </c>
      <c r="U114" s="14">
        <f t="shared" si="32"/>
        <v>9</v>
      </c>
      <c r="V114" s="14">
        <v>16</v>
      </c>
      <c r="W114" s="14">
        <f t="shared" si="33"/>
        <v>102</v>
      </c>
      <c r="X114" s="14">
        <f t="shared" si="33"/>
        <v>476</v>
      </c>
      <c r="Y114" s="14">
        <v>578</v>
      </c>
      <c r="Z114" s="14"/>
      <c r="AA114" s="13">
        <f t="shared" si="20"/>
        <v>0.44957000000000003</v>
      </c>
      <c r="AB114" s="13">
        <f t="shared" si="20"/>
        <v>0.187135</v>
      </c>
      <c r="AC114" s="14"/>
      <c r="AD114" s="26">
        <f t="shared" si="21"/>
        <v>0.53357500000000002</v>
      </c>
      <c r="AE114" s="26">
        <f t="shared" si="21"/>
        <v>0.28311999999999998</v>
      </c>
      <c r="AF114" s="14"/>
      <c r="AG114" s="14"/>
      <c r="AH114" s="14"/>
    </row>
    <row r="115" spans="1:34" x14ac:dyDescent="0.35">
      <c r="A115" s="17">
        <v>2026</v>
      </c>
      <c r="B115" s="17">
        <v>10</v>
      </c>
      <c r="C115" s="18" t="str">
        <f t="shared" si="17"/>
        <v>202610</v>
      </c>
      <c r="D115" s="25">
        <v>29.84</v>
      </c>
      <c r="F115" s="14">
        <f t="shared" si="22"/>
        <v>8</v>
      </c>
      <c r="G115" s="14">
        <f t="shared" si="23"/>
        <v>12</v>
      </c>
      <c r="H115" s="14">
        <f t="shared" si="24"/>
        <v>20</v>
      </c>
      <c r="I115" s="14">
        <f t="shared" si="25"/>
        <v>93</v>
      </c>
      <c r="J115" s="14">
        <f t="shared" si="26"/>
        <v>417</v>
      </c>
      <c r="K115" s="14">
        <f t="shared" si="27"/>
        <v>510</v>
      </c>
      <c r="M115" s="14">
        <f t="shared" si="28"/>
        <v>3</v>
      </c>
      <c r="N115" s="14">
        <f t="shared" si="29"/>
        <v>4</v>
      </c>
      <c r="O115" s="14">
        <v>7</v>
      </c>
      <c r="P115" s="14">
        <f t="shared" si="30"/>
        <v>15</v>
      </c>
      <c r="Q115" s="14">
        <f t="shared" si="31"/>
        <v>47</v>
      </c>
      <c r="R115" s="14">
        <v>62</v>
      </c>
      <c r="S115" s="14"/>
      <c r="T115" s="14">
        <f t="shared" si="32"/>
        <v>5</v>
      </c>
      <c r="U115" s="14">
        <f t="shared" si="32"/>
        <v>8</v>
      </c>
      <c r="V115" s="14">
        <v>13</v>
      </c>
      <c r="W115" s="14">
        <f t="shared" si="33"/>
        <v>78</v>
      </c>
      <c r="X115" s="14">
        <f t="shared" si="33"/>
        <v>370</v>
      </c>
      <c r="Y115" s="14">
        <v>448</v>
      </c>
      <c r="Z115" s="14"/>
      <c r="AA115" s="13">
        <f t="shared" si="20"/>
        <v>0.424705</v>
      </c>
      <c r="AB115" s="13">
        <f t="shared" si="20"/>
        <v>0.18253</v>
      </c>
      <c r="AC115" s="14"/>
      <c r="AD115" s="26">
        <f t="shared" si="21"/>
        <v>0.46382499999999999</v>
      </c>
      <c r="AE115" s="26">
        <f t="shared" si="21"/>
        <v>0.24984499999999998</v>
      </c>
      <c r="AF115" s="14"/>
      <c r="AG115" s="14"/>
      <c r="AH115" s="14"/>
    </row>
    <row r="116" spans="1:34" x14ac:dyDescent="0.35">
      <c r="A116" s="17">
        <v>2026</v>
      </c>
      <c r="B116" s="17">
        <v>11</v>
      </c>
      <c r="C116" s="18" t="str">
        <f t="shared" si="17"/>
        <v>202611</v>
      </c>
      <c r="D116" s="25">
        <v>30.59</v>
      </c>
      <c r="F116" s="14">
        <f t="shared" si="22"/>
        <v>6</v>
      </c>
      <c r="G116" s="14">
        <f t="shared" si="23"/>
        <v>9</v>
      </c>
      <c r="H116" s="14">
        <f t="shared" si="24"/>
        <v>15</v>
      </c>
      <c r="I116" s="14">
        <f t="shared" si="25"/>
        <v>88</v>
      </c>
      <c r="J116" s="14">
        <f t="shared" si="26"/>
        <v>400</v>
      </c>
      <c r="K116" s="14">
        <f t="shared" si="27"/>
        <v>488</v>
      </c>
      <c r="M116" s="14">
        <f t="shared" si="28"/>
        <v>2</v>
      </c>
      <c r="N116" s="14">
        <f t="shared" si="29"/>
        <v>1</v>
      </c>
      <c r="O116" s="14">
        <v>3</v>
      </c>
      <c r="P116" s="14">
        <f t="shared" si="30"/>
        <v>14</v>
      </c>
      <c r="Q116" s="14">
        <f t="shared" si="31"/>
        <v>47</v>
      </c>
      <c r="R116" s="14">
        <v>61</v>
      </c>
      <c r="S116" s="14"/>
      <c r="T116" s="14">
        <f t="shared" si="32"/>
        <v>4</v>
      </c>
      <c r="U116" s="14">
        <f t="shared" si="32"/>
        <v>8</v>
      </c>
      <c r="V116" s="14">
        <v>12</v>
      </c>
      <c r="W116" s="14">
        <f t="shared" si="33"/>
        <v>74</v>
      </c>
      <c r="X116" s="14">
        <f t="shared" si="33"/>
        <v>353</v>
      </c>
      <c r="Y116" s="14">
        <v>427</v>
      </c>
      <c r="Z116" s="14"/>
      <c r="AA116" s="13">
        <f t="shared" si="20"/>
        <v>0.425705</v>
      </c>
      <c r="AB116" s="13">
        <f t="shared" si="20"/>
        <v>0.18074499999999999</v>
      </c>
      <c r="AC116" s="14"/>
      <c r="AD116" s="26">
        <f t="shared" si="21"/>
        <v>0.61753499999999995</v>
      </c>
      <c r="AE116" s="26">
        <f t="shared" si="21"/>
        <v>0.221695</v>
      </c>
      <c r="AF116" s="14"/>
      <c r="AG116" s="14"/>
      <c r="AH116" s="14"/>
    </row>
    <row r="117" spans="1:34" x14ac:dyDescent="0.35">
      <c r="A117" s="17">
        <v>2026</v>
      </c>
      <c r="B117" s="17">
        <v>12</v>
      </c>
      <c r="C117" s="18" t="str">
        <f t="shared" si="17"/>
        <v>202612</v>
      </c>
      <c r="D117" s="25">
        <v>31.86</v>
      </c>
      <c r="F117" s="14">
        <f t="shared" si="22"/>
        <v>11</v>
      </c>
      <c r="G117" s="14">
        <f t="shared" si="23"/>
        <v>10</v>
      </c>
      <c r="H117" s="14">
        <f t="shared" si="24"/>
        <v>21</v>
      </c>
      <c r="I117" s="14">
        <f t="shared" si="25"/>
        <v>113</v>
      </c>
      <c r="J117" s="14">
        <f t="shared" si="26"/>
        <v>420</v>
      </c>
      <c r="K117" s="14">
        <f t="shared" si="27"/>
        <v>533</v>
      </c>
      <c r="M117" s="14">
        <f t="shared" si="28"/>
        <v>5</v>
      </c>
      <c r="N117" s="14">
        <f t="shared" si="29"/>
        <v>2</v>
      </c>
      <c r="O117" s="14">
        <v>7</v>
      </c>
      <c r="P117" s="14">
        <f t="shared" si="30"/>
        <v>16</v>
      </c>
      <c r="Q117" s="14">
        <f t="shared" si="31"/>
        <v>44</v>
      </c>
      <c r="R117" s="14">
        <v>60</v>
      </c>
      <c r="S117" s="14"/>
      <c r="T117" s="14">
        <f t="shared" si="32"/>
        <v>6</v>
      </c>
      <c r="U117" s="14">
        <f t="shared" si="32"/>
        <v>8</v>
      </c>
      <c r="V117" s="14">
        <v>14</v>
      </c>
      <c r="W117" s="14">
        <f t="shared" si="33"/>
        <v>97</v>
      </c>
      <c r="X117" s="14">
        <f t="shared" si="33"/>
        <v>376</v>
      </c>
      <c r="Y117" s="14">
        <v>473</v>
      </c>
      <c r="Z117" s="14"/>
      <c r="AA117" s="13">
        <f t="shared" si="20"/>
        <v>0.52251999999999998</v>
      </c>
      <c r="AB117" s="13">
        <f t="shared" si="20"/>
        <v>0.21182499999999999</v>
      </c>
      <c r="AC117" s="14"/>
      <c r="AD117" s="26">
        <f t="shared" si="21"/>
        <v>0.64563000000000004</v>
      </c>
      <c r="AE117" s="26">
        <f t="shared" si="21"/>
        <v>0.26919999999999999</v>
      </c>
      <c r="AF117" s="14"/>
      <c r="AG117" s="14"/>
      <c r="AH117" s="14"/>
    </row>
    <row r="118" spans="1:34" x14ac:dyDescent="0.35">
      <c r="A118" s="9">
        <v>2027</v>
      </c>
      <c r="B118" s="9">
        <v>1</v>
      </c>
      <c r="C118" s="10" t="str">
        <f t="shared" si="17"/>
        <v>202701</v>
      </c>
      <c r="D118" s="32">
        <v>32</v>
      </c>
      <c r="E118" s="11"/>
      <c r="F118" s="12">
        <f t="shared" si="22"/>
        <v>10</v>
      </c>
      <c r="G118" s="12">
        <f t="shared" si="23"/>
        <v>10</v>
      </c>
      <c r="H118" s="12">
        <f t="shared" si="24"/>
        <v>20</v>
      </c>
      <c r="I118" s="12">
        <f t="shared" si="25"/>
        <v>113</v>
      </c>
      <c r="J118" s="12">
        <f t="shared" si="26"/>
        <v>451</v>
      </c>
      <c r="K118" s="12">
        <f t="shared" si="27"/>
        <v>564</v>
      </c>
      <c r="L118" s="11"/>
      <c r="M118" s="12">
        <f t="shared" si="28"/>
        <v>2</v>
      </c>
      <c r="N118" s="12">
        <f t="shared" si="29"/>
        <v>3</v>
      </c>
      <c r="O118" s="12">
        <v>5</v>
      </c>
      <c r="P118" s="12">
        <f t="shared" si="30"/>
        <v>16</v>
      </c>
      <c r="Q118" s="12">
        <f t="shared" si="31"/>
        <v>27</v>
      </c>
      <c r="R118" s="12">
        <v>43</v>
      </c>
      <c r="S118" s="12"/>
      <c r="T118" s="12">
        <f t="shared" si="32"/>
        <v>8</v>
      </c>
      <c r="U118" s="12">
        <f t="shared" si="32"/>
        <v>7</v>
      </c>
      <c r="V118" s="12">
        <v>15</v>
      </c>
      <c r="W118" s="12">
        <f t="shared" si="33"/>
        <v>97</v>
      </c>
      <c r="X118" s="12">
        <f t="shared" si="33"/>
        <v>424</v>
      </c>
      <c r="Y118" s="12">
        <v>521</v>
      </c>
      <c r="Z118" s="12"/>
      <c r="AA118" s="31">
        <f t="shared" si="20"/>
        <v>0.51286999999999994</v>
      </c>
      <c r="AB118" s="31">
        <f t="shared" si="20"/>
        <v>0.20088</v>
      </c>
      <c r="AC118" s="12"/>
      <c r="AD118" s="35">
        <f t="shared" si="21"/>
        <v>0.43552999999999997</v>
      </c>
      <c r="AE118" s="35">
        <f t="shared" si="21"/>
        <v>0.36109000000000002</v>
      </c>
      <c r="AF118" s="12"/>
      <c r="AG118" s="12"/>
      <c r="AH118" s="12"/>
    </row>
    <row r="119" spans="1:34" x14ac:dyDescent="0.35">
      <c r="A119" s="9">
        <v>2027</v>
      </c>
      <c r="B119" s="9">
        <v>2</v>
      </c>
      <c r="C119" s="10" t="str">
        <f t="shared" si="17"/>
        <v>202702</v>
      </c>
      <c r="D119" s="32">
        <v>30.86</v>
      </c>
      <c r="E119" s="11"/>
      <c r="F119" s="12">
        <f t="shared" si="22"/>
        <v>9</v>
      </c>
      <c r="G119" s="12">
        <f t="shared" si="23"/>
        <v>10</v>
      </c>
      <c r="H119" s="12">
        <f t="shared" si="24"/>
        <v>19</v>
      </c>
      <c r="I119" s="12">
        <f t="shared" si="25"/>
        <v>106</v>
      </c>
      <c r="J119" s="12">
        <f t="shared" si="26"/>
        <v>451</v>
      </c>
      <c r="K119" s="12">
        <f t="shared" si="27"/>
        <v>557</v>
      </c>
      <c r="L119" s="11"/>
      <c r="M119" s="12">
        <f t="shared" si="28"/>
        <v>2</v>
      </c>
      <c r="N119" s="12">
        <f t="shared" si="29"/>
        <v>3</v>
      </c>
      <c r="O119" s="12">
        <v>5</v>
      </c>
      <c r="P119" s="12">
        <f t="shared" si="30"/>
        <v>17</v>
      </c>
      <c r="Q119" s="12">
        <f t="shared" si="31"/>
        <v>36</v>
      </c>
      <c r="R119" s="12">
        <v>53</v>
      </c>
      <c r="S119" s="12"/>
      <c r="T119" s="12">
        <f t="shared" si="32"/>
        <v>7</v>
      </c>
      <c r="U119" s="12">
        <f t="shared" si="32"/>
        <v>7</v>
      </c>
      <c r="V119" s="12">
        <v>14</v>
      </c>
      <c r="W119" s="12">
        <f t="shared" si="33"/>
        <v>89</v>
      </c>
      <c r="X119" s="12">
        <f t="shared" si="33"/>
        <v>415</v>
      </c>
      <c r="Y119" s="12">
        <v>504</v>
      </c>
      <c r="Z119" s="12"/>
      <c r="AA119" s="31">
        <f t="shared" si="20"/>
        <v>0.44971000000000005</v>
      </c>
      <c r="AB119" s="31">
        <f t="shared" si="20"/>
        <v>0.19036500000000001</v>
      </c>
      <c r="AC119" s="12"/>
      <c r="AD119" s="35">
        <f t="shared" si="21"/>
        <v>0.45522000000000001</v>
      </c>
      <c r="AE119" s="35">
        <f t="shared" si="21"/>
        <v>0.31761499999999998</v>
      </c>
      <c r="AF119" s="12"/>
      <c r="AG119" s="12"/>
      <c r="AH119" s="12"/>
    </row>
    <row r="120" spans="1:34" x14ac:dyDescent="0.35">
      <c r="A120" s="9">
        <v>2027</v>
      </c>
      <c r="B120" s="9">
        <v>3</v>
      </c>
      <c r="C120" s="10" t="str">
        <f t="shared" si="17"/>
        <v>202703</v>
      </c>
      <c r="D120" s="32">
        <v>29.95</v>
      </c>
      <c r="E120" s="11"/>
      <c r="F120" s="12">
        <f t="shared" si="22"/>
        <v>11</v>
      </c>
      <c r="G120" s="12">
        <f t="shared" si="23"/>
        <v>9</v>
      </c>
      <c r="H120" s="12">
        <f t="shared" si="24"/>
        <v>20</v>
      </c>
      <c r="I120" s="12">
        <f t="shared" si="25"/>
        <v>112</v>
      </c>
      <c r="J120" s="12">
        <f t="shared" si="26"/>
        <v>409</v>
      </c>
      <c r="K120" s="12">
        <f t="shared" si="27"/>
        <v>521</v>
      </c>
      <c r="L120" s="11"/>
      <c r="M120" s="12">
        <f t="shared" si="28"/>
        <v>5</v>
      </c>
      <c r="N120" s="12">
        <f t="shared" si="29"/>
        <v>2</v>
      </c>
      <c r="O120" s="12">
        <v>7</v>
      </c>
      <c r="P120" s="12">
        <f t="shared" si="30"/>
        <v>18</v>
      </c>
      <c r="Q120" s="12">
        <f t="shared" si="31"/>
        <v>35</v>
      </c>
      <c r="R120" s="12">
        <v>53</v>
      </c>
      <c r="S120" s="12"/>
      <c r="T120" s="12">
        <f t="shared" si="32"/>
        <v>6</v>
      </c>
      <c r="U120" s="12">
        <f t="shared" si="32"/>
        <v>7</v>
      </c>
      <c r="V120" s="12">
        <v>13</v>
      </c>
      <c r="W120" s="12">
        <f t="shared" si="33"/>
        <v>94</v>
      </c>
      <c r="X120" s="12">
        <f t="shared" si="33"/>
        <v>374</v>
      </c>
      <c r="Y120" s="12">
        <v>468</v>
      </c>
      <c r="Z120" s="12"/>
      <c r="AA120" s="31">
        <f t="shared" si="20"/>
        <v>0.52799499999999999</v>
      </c>
      <c r="AB120" s="31">
        <f t="shared" si="20"/>
        <v>0.21521499999999999</v>
      </c>
      <c r="AC120" s="12"/>
      <c r="AD120" s="35">
        <f t="shared" si="21"/>
        <v>0.66507000000000005</v>
      </c>
      <c r="AE120" s="35">
        <f t="shared" si="21"/>
        <v>0.33996499999999996</v>
      </c>
      <c r="AF120" s="12"/>
      <c r="AG120" s="12"/>
      <c r="AH120" s="12"/>
    </row>
    <row r="121" spans="1:34" x14ac:dyDescent="0.35">
      <c r="A121" s="9">
        <v>2027</v>
      </c>
      <c r="B121" s="9">
        <v>4</v>
      </c>
      <c r="C121" s="10" t="str">
        <f t="shared" si="17"/>
        <v>202704</v>
      </c>
      <c r="D121" s="32">
        <v>28.67</v>
      </c>
      <c r="E121" s="11"/>
      <c r="F121" s="12">
        <f t="shared" si="22"/>
        <v>10</v>
      </c>
      <c r="G121" s="12">
        <f t="shared" si="23"/>
        <v>8</v>
      </c>
      <c r="H121" s="12">
        <f t="shared" si="24"/>
        <v>18</v>
      </c>
      <c r="I121" s="12">
        <f t="shared" si="25"/>
        <v>108</v>
      </c>
      <c r="J121" s="12">
        <f t="shared" si="26"/>
        <v>359</v>
      </c>
      <c r="K121" s="12">
        <f t="shared" si="27"/>
        <v>467</v>
      </c>
      <c r="L121" s="11"/>
      <c r="M121" s="12">
        <f t="shared" si="28"/>
        <v>3</v>
      </c>
      <c r="N121" s="12">
        <f t="shared" si="29"/>
        <v>2</v>
      </c>
      <c r="O121" s="12">
        <v>5</v>
      </c>
      <c r="P121" s="12">
        <f t="shared" si="30"/>
        <v>15</v>
      </c>
      <c r="Q121" s="12">
        <f t="shared" si="31"/>
        <v>26</v>
      </c>
      <c r="R121" s="12">
        <v>41</v>
      </c>
      <c r="S121" s="12"/>
      <c r="T121" s="12">
        <f t="shared" si="32"/>
        <v>7</v>
      </c>
      <c r="U121" s="12">
        <f t="shared" si="32"/>
        <v>6</v>
      </c>
      <c r="V121" s="12">
        <v>13</v>
      </c>
      <c r="W121" s="12">
        <f t="shared" si="33"/>
        <v>93</v>
      </c>
      <c r="X121" s="12">
        <f t="shared" si="33"/>
        <v>333</v>
      </c>
      <c r="Y121" s="12">
        <v>426</v>
      </c>
      <c r="Z121" s="12"/>
      <c r="AA121" s="31">
        <f t="shared" si="20"/>
        <v>0.572075</v>
      </c>
      <c r="AB121" s="31">
        <f t="shared" si="20"/>
        <v>0.23205500000000001</v>
      </c>
      <c r="AC121" s="12"/>
      <c r="AD121" s="35">
        <f t="shared" si="21"/>
        <v>0.69337000000000004</v>
      </c>
      <c r="AE121" s="35">
        <f t="shared" si="21"/>
        <v>0.364755</v>
      </c>
      <c r="AF121" s="12"/>
      <c r="AG121" s="12"/>
      <c r="AH121" s="12"/>
    </row>
    <row r="122" spans="1:34" x14ac:dyDescent="0.35">
      <c r="A122" s="9">
        <v>2027</v>
      </c>
      <c r="B122" s="9">
        <v>5</v>
      </c>
      <c r="C122" s="10" t="str">
        <f t="shared" si="17"/>
        <v>202705</v>
      </c>
      <c r="D122" s="32">
        <v>28.86</v>
      </c>
      <c r="E122" s="11"/>
      <c r="F122" s="12">
        <f t="shared" si="22"/>
        <v>8</v>
      </c>
      <c r="G122" s="12">
        <f t="shared" si="23"/>
        <v>8</v>
      </c>
      <c r="H122" s="12">
        <f t="shared" si="24"/>
        <v>16</v>
      </c>
      <c r="I122" s="12">
        <f t="shared" si="25"/>
        <v>99</v>
      </c>
      <c r="J122" s="12">
        <f t="shared" si="26"/>
        <v>344</v>
      </c>
      <c r="K122" s="12">
        <f t="shared" si="27"/>
        <v>443</v>
      </c>
      <c r="L122" s="11"/>
      <c r="M122" s="12">
        <f t="shared" si="28"/>
        <v>2</v>
      </c>
      <c r="N122" s="12">
        <f t="shared" si="29"/>
        <v>2</v>
      </c>
      <c r="O122" s="12">
        <v>4</v>
      </c>
      <c r="P122" s="12">
        <f t="shared" si="30"/>
        <v>14</v>
      </c>
      <c r="Q122" s="12">
        <f t="shared" si="31"/>
        <v>31</v>
      </c>
      <c r="R122" s="12">
        <v>45</v>
      </c>
      <c r="S122" s="12"/>
      <c r="T122" s="12">
        <f t="shared" si="32"/>
        <v>6</v>
      </c>
      <c r="U122" s="12">
        <f t="shared" si="32"/>
        <v>6</v>
      </c>
      <c r="V122" s="12">
        <v>12</v>
      </c>
      <c r="W122" s="12">
        <f t="shared" si="33"/>
        <v>85</v>
      </c>
      <c r="X122" s="12">
        <f t="shared" si="33"/>
        <v>313</v>
      </c>
      <c r="Y122" s="12">
        <v>398</v>
      </c>
      <c r="Z122" s="12"/>
      <c r="AA122" s="31">
        <f t="shared" ref="AA122:AB129" si="34">AA110</f>
        <v>0.52008999999999994</v>
      </c>
      <c r="AB122" s="31">
        <f t="shared" si="34"/>
        <v>0.22425499999999998</v>
      </c>
      <c r="AC122" s="12"/>
      <c r="AD122" s="35">
        <f t="shared" ref="AD122:AE129" si="35">AD110</f>
        <v>0.51299499999999998</v>
      </c>
      <c r="AE122" s="35">
        <f t="shared" si="35"/>
        <v>0.31882500000000003</v>
      </c>
      <c r="AF122" s="12"/>
      <c r="AG122" s="12"/>
      <c r="AH122" s="12"/>
    </row>
    <row r="123" spans="1:34" x14ac:dyDescent="0.35">
      <c r="A123" s="9">
        <v>2027</v>
      </c>
      <c r="B123" s="9">
        <v>6</v>
      </c>
      <c r="C123" s="10" t="str">
        <f t="shared" si="17"/>
        <v>202706</v>
      </c>
      <c r="D123" s="32">
        <v>30.71</v>
      </c>
      <c r="E123" s="11"/>
      <c r="F123" s="12">
        <f t="shared" si="22"/>
        <v>13</v>
      </c>
      <c r="G123" s="12">
        <f t="shared" si="23"/>
        <v>12</v>
      </c>
      <c r="H123" s="12">
        <f t="shared" si="24"/>
        <v>25</v>
      </c>
      <c r="I123" s="12">
        <f t="shared" si="25"/>
        <v>112</v>
      </c>
      <c r="J123" s="12">
        <f t="shared" si="26"/>
        <v>429</v>
      </c>
      <c r="K123" s="12">
        <f t="shared" si="27"/>
        <v>541</v>
      </c>
      <c r="L123" s="11"/>
      <c r="M123" s="12">
        <f t="shared" si="28"/>
        <v>7</v>
      </c>
      <c r="N123" s="12">
        <f t="shared" si="29"/>
        <v>4</v>
      </c>
      <c r="O123" s="12">
        <v>11</v>
      </c>
      <c r="P123" s="12">
        <f t="shared" si="30"/>
        <v>17</v>
      </c>
      <c r="Q123" s="12">
        <f t="shared" si="31"/>
        <v>45</v>
      </c>
      <c r="R123" s="12">
        <v>62</v>
      </c>
      <c r="S123" s="12"/>
      <c r="T123" s="12">
        <f t="shared" si="32"/>
        <v>6</v>
      </c>
      <c r="U123" s="12">
        <f t="shared" si="32"/>
        <v>8</v>
      </c>
      <c r="V123" s="12">
        <v>14</v>
      </c>
      <c r="W123" s="12">
        <f t="shared" si="33"/>
        <v>95</v>
      </c>
      <c r="X123" s="12">
        <f t="shared" si="33"/>
        <v>384</v>
      </c>
      <c r="Y123" s="12">
        <v>479</v>
      </c>
      <c r="Z123" s="12"/>
      <c r="AA123" s="31">
        <f t="shared" si="34"/>
        <v>0.50649999999999995</v>
      </c>
      <c r="AB123" s="31">
        <f t="shared" si="34"/>
        <v>0.20666000000000001</v>
      </c>
      <c r="AC123" s="12"/>
      <c r="AD123" s="35">
        <f t="shared" si="35"/>
        <v>0.63061</v>
      </c>
      <c r="AE123" s="35">
        <f t="shared" si="35"/>
        <v>0.27395000000000003</v>
      </c>
      <c r="AF123" s="12"/>
      <c r="AG123" s="12"/>
      <c r="AH123" s="12"/>
    </row>
    <row r="124" spans="1:34" x14ac:dyDescent="0.35">
      <c r="A124" s="9">
        <v>2027</v>
      </c>
      <c r="B124" s="9">
        <v>7</v>
      </c>
      <c r="C124" s="10" t="str">
        <f t="shared" si="17"/>
        <v>202707</v>
      </c>
      <c r="D124" s="32">
        <v>30.57</v>
      </c>
      <c r="E124" s="11"/>
      <c r="F124" s="12">
        <f t="shared" si="22"/>
        <v>10</v>
      </c>
      <c r="G124" s="12">
        <f t="shared" si="23"/>
        <v>16</v>
      </c>
      <c r="H124" s="12">
        <f t="shared" si="24"/>
        <v>26</v>
      </c>
      <c r="I124" s="12">
        <f t="shared" si="25"/>
        <v>122</v>
      </c>
      <c r="J124" s="12">
        <f t="shared" si="26"/>
        <v>516</v>
      </c>
      <c r="K124" s="12">
        <f t="shared" si="27"/>
        <v>638</v>
      </c>
      <c r="L124" s="11"/>
      <c r="M124" s="12">
        <f t="shared" si="28"/>
        <v>4</v>
      </c>
      <c r="N124" s="12">
        <f t="shared" si="29"/>
        <v>5</v>
      </c>
      <c r="O124" s="12">
        <v>9</v>
      </c>
      <c r="P124" s="12">
        <f t="shared" si="30"/>
        <v>16</v>
      </c>
      <c r="Q124" s="12">
        <f t="shared" si="31"/>
        <v>48</v>
      </c>
      <c r="R124" s="12">
        <v>64</v>
      </c>
      <c r="S124" s="12"/>
      <c r="T124" s="12">
        <f t="shared" si="32"/>
        <v>6</v>
      </c>
      <c r="U124" s="12">
        <f t="shared" si="32"/>
        <v>11</v>
      </c>
      <c r="V124" s="12">
        <v>17</v>
      </c>
      <c r="W124" s="12">
        <f t="shared" si="33"/>
        <v>106</v>
      </c>
      <c r="X124" s="12">
        <f t="shared" si="33"/>
        <v>468</v>
      </c>
      <c r="Y124" s="12">
        <v>574</v>
      </c>
      <c r="Z124" s="12"/>
      <c r="AA124" s="31">
        <f t="shared" si="34"/>
        <v>0.37584499999999998</v>
      </c>
      <c r="AB124" s="31">
        <f t="shared" si="34"/>
        <v>0.19117499999999998</v>
      </c>
      <c r="AC124" s="12"/>
      <c r="AD124" s="35">
        <f t="shared" si="35"/>
        <v>0.42971499999999996</v>
      </c>
      <c r="AE124" s="35">
        <f t="shared" si="35"/>
        <v>0.25284499999999999</v>
      </c>
      <c r="AF124" s="12"/>
      <c r="AG124" s="12"/>
      <c r="AH124" s="12"/>
    </row>
    <row r="125" spans="1:34" x14ac:dyDescent="0.35">
      <c r="A125" s="9">
        <v>2027</v>
      </c>
      <c r="B125" s="9">
        <v>8</v>
      </c>
      <c r="C125" s="10" t="str">
        <f t="shared" si="17"/>
        <v>202708</v>
      </c>
      <c r="D125" s="32">
        <v>29.67</v>
      </c>
      <c r="E125" s="11"/>
      <c r="F125" s="12">
        <f t="shared" si="22"/>
        <v>12</v>
      </c>
      <c r="G125" s="12">
        <f t="shared" si="23"/>
        <v>18</v>
      </c>
      <c r="H125" s="12">
        <f t="shared" si="24"/>
        <v>30</v>
      </c>
      <c r="I125" s="12">
        <f t="shared" si="25"/>
        <v>125</v>
      </c>
      <c r="J125" s="12">
        <f t="shared" si="26"/>
        <v>542</v>
      </c>
      <c r="K125" s="12">
        <f t="shared" si="27"/>
        <v>667</v>
      </c>
      <c r="L125" s="11"/>
      <c r="M125" s="12">
        <f t="shared" si="28"/>
        <v>6</v>
      </c>
      <c r="N125" s="12">
        <f t="shared" si="29"/>
        <v>7</v>
      </c>
      <c r="O125" s="12">
        <v>13</v>
      </c>
      <c r="P125" s="12">
        <f t="shared" si="30"/>
        <v>18</v>
      </c>
      <c r="Q125" s="12">
        <f t="shared" si="31"/>
        <v>46</v>
      </c>
      <c r="R125" s="12">
        <v>64</v>
      </c>
      <c r="S125" s="12"/>
      <c r="T125" s="12">
        <f t="shared" si="32"/>
        <v>6</v>
      </c>
      <c r="U125" s="12">
        <f t="shared" si="32"/>
        <v>11</v>
      </c>
      <c r="V125" s="12">
        <v>17</v>
      </c>
      <c r="W125" s="12">
        <f t="shared" si="33"/>
        <v>107</v>
      </c>
      <c r="X125" s="12">
        <f t="shared" si="33"/>
        <v>496</v>
      </c>
      <c r="Y125" s="12">
        <v>603</v>
      </c>
      <c r="Z125" s="12"/>
      <c r="AA125" s="31">
        <f t="shared" si="34"/>
        <v>0.40159</v>
      </c>
      <c r="AB125" s="31">
        <f t="shared" si="34"/>
        <v>0.18791000000000002</v>
      </c>
      <c r="AC125" s="12"/>
      <c r="AD125" s="35">
        <f t="shared" si="35"/>
        <v>0.49589499999999997</v>
      </c>
      <c r="AE125" s="35">
        <f t="shared" si="35"/>
        <v>0.27375000000000005</v>
      </c>
      <c r="AF125" s="12"/>
      <c r="AG125" s="12"/>
      <c r="AH125" s="12"/>
    </row>
    <row r="126" spans="1:34" x14ac:dyDescent="0.35">
      <c r="A126" s="9">
        <v>2027</v>
      </c>
      <c r="B126" s="9">
        <v>9</v>
      </c>
      <c r="C126" s="10" t="str">
        <f t="shared" si="17"/>
        <v>202709</v>
      </c>
      <c r="D126" s="32">
        <v>30.48</v>
      </c>
      <c r="E126" s="11"/>
      <c r="F126" s="12">
        <f t="shared" si="22"/>
        <v>13</v>
      </c>
      <c r="G126" s="12">
        <f t="shared" si="23"/>
        <v>16</v>
      </c>
      <c r="H126" s="12">
        <f t="shared" si="24"/>
        <v>29</v>
      </c>
      <c r="I126" s="12">
        <f t="shared" si="25"/>
        <v>121</v>
      </c>
      <c r="J126" s="12">
        <f t="shared" si="26"/>
        <v>523</v>
      </c>
      <c r="K126" s="12">
        <f t="shared" si="27"/>
        <v>644</v>
      </c>
      <c r="L126" s="11"/>
      <c r="M126" s="12">
        <f t="shared" si="28"/>
        <v>7</v>
      </c>
      <c r="N126" s="12">
        <f t="shared" si="29"/>
        <v>6</v>
      </c>
      <c r="O126" s="12">
        <v>13</v>
      </c>
      <c r="P126" s="12">
        <f t="shared" si="30"/>
        <v>18</v>
      </c>
      <c r="Q126" s="12">
        <f t="shared" si="31"/>
        <v>46</v>
      </c>
      <c r="R126" s="12">
        <v>64</v>
      </c>
      <c r="S126" s="12"/>
      <c r="T126" s="12">
        <f t="shared" si="32"/>
        <v>6</v>
      </c>
      <c r="U126" s="12">
        <f t="shared" si="32"/>
        <v>10</v>
      </c>
      <c r="V126" s="12">
        <v>16</v>
      </c>
      <c r="W126" s="12">
        <f t="shared" si="33"/>
        <v>103</v>
      </c>
      <c r="X126" s="12">
        <f t="shared" si="33"/>
        <v>477</v>
      </c>
      <c r="Y126" s="12">
        <v>580</v>
      </c>
      <c r="Z126" s="12"/>
      <c r="AA126" s="31">
        <f t="shared" si="34"/>
        <v>0.44957000000000003</v>
      </c>
      <c r="AB126" s="31">
        <f t="shared" si="34"/>
        <v>0.187135</v>
      </c>
      <c r="AC126" s="12"/>
      <c r="AD126" s="35">
        <f t="shared" si="35"/>
        <v>0.53357500000000002</v>
      </c>
      <c r="AE126" s="35">
        <f t="shared" si="35"/>
        <v>0.28311999999999998</v>
      </c>
      <c r="AF126" s="12"/>
      <c r="AG126" s="12"/>
      <c r="AH126" s="12"/>
    </row>
    <row r="127" spans="1:34" x14ac:dyDescent="0.35">
      <c r="A127" s="9">
        <v>2027</v>
      </c>
      <c r="B127" s="9">
        <v>10</v>
      </c>
      <c r="C127" s="10" t="str">
        <f t="shared" si="17"/>
        <v>202710</v>
      </c>
      <c r="D127" s="32">
        <v>29.81</v>
      </c>
      <c r="E127" s="11"/>
      <c r="F127" s="12">
        <f t="shared" si="22"/>
        <v>9</v>
      </c>
      <c r="G127" s="12">
        <f t="shared" si="23"/>
        <v>12</v>
      </c>
      <c r="H127" s="12">
        <f t="shared" si="24"/>
        <v>21</v>
      </c>
      <c r="I127" s="12">
        <f t="shared" si="25"/>
        <v>93</v>
      </c>
      <c r="J127" s="12">
        <f t="shared" si="26"/>
        <v>418</v>
      </c>
      <c r="K127" s="12">
        <f t="shared" si="27"/>
        <v>511</v>
      </c>
      <c r="L127" s="11"/>
      <c r="M127" s="12">
        <f t="shared" si="28"/>
        <v>4</v>
      </c>
      <c r="N127" s="12">
        <f t="shared" si="29"/>
        <v>4</v>
      </c>
      <c r="O127" s="12">
        <v>8</v>
      </c>
      <c r="P127" s="12">
        <f t="shared" si="30"/>
        <v>15</v>
      </c>
      <c r="Q127" s="12">
        <f t="shared" si="31"/>
        <v>45</v>
      </c>
      <c r="R127" s="12">
        <v>60</v>
      </c>
      <c r="S127" s="12"/>
      <c r="T127" s="12">
        <f t="shared" si="32"/>
        <v>5</v>
      </c>
      <c r="U127" s="12">
        <f t="shared" si="32"/>
        <v>8</v>
      </c>
      <c r="V127" s="12">
        <v>13</v>
      </c>
      <c r="W127" s="12">
        <f t="shared" si="33"/>
        <v>78</v>
      </c>
      <c r="X127" s="12">
        <f t="shared" si="33"/>
        <v>373</v>
      </c>
      <c r="Y127" s="12">
        <v>451</v>
      </c>
      <c r="Z127" s="12"/>
      <c r="AA127" s="31">
        <f t="shared" si="34"/>
        <v>0.424705</v>
      </c>
      <c r="AB127" s="31">
        <f t="shared" si="34"/>
        <v>0.18253</v>
      </c>
      <c r="AC127" s="12"/>
      <c r="AD127" s="35">
        <f t="shared" si="35"/>
        <v>0.46382499999999999</v>
      </c>
      <c r="AE127" s="35">
        <f t="shared" si="35"/>
        <v>0.24984499999999998</v>
      </c>
      <c r="AF127" s="12"/>
      <c r="AG127" s="12"/>
      <c r="AH127" s="12"/>
    </row>
    <row r="128" spans="1:34" x14ac:dyDescent="0.35">
      <c r="A128" s="9">
        <v>2027</v>
      </c>
      <c r="B128" s="9">
        <v>11</v>
      </c>
      <c r="C128" s="10" t="str">
        <f t="shared" si="17"/>
        <v>202711</v>
      </c>
      <c r="D128" s="32">
        <v>30.57</v>
      </c>
      <c r="E128" s="11"/>
      <c r="F128" s="12">
        <f t="shared" si="22"/>
        <v>6</v>
      </c>
      <c r="G128" s="12">
        <f t="shared" si="23"/>
        <v>8</v>
      </c>
      <c r="H128" s="12">
        <f t="shared" si="24"/>
        <v>14</v>
      </c>
      <c r="I128" s="12">
        <f t="shared" si="25"/>
        <v>89</v>
      </c>
      <c r="J128" s="12">
        <f t="shared" si="26"/>
        <v>402</v>
      </c>
      <c r="K128" s="12">
        <f t="shared" si="27"/>
        <v>491</v>
      </c>
      <c r="L128" s="11"/>
      <c r="M128" s="12">
        <f t="shared" si="28"/>
        <v>1</v>
      </c>
      <c r="N128" s="12">
        <f t="shared" si="29"/>
        <v>1</v>
      </c>
      <c r="O128" s="12">
        <v>2</v>
      </c>
      <c r="P128" s="12">
        <f t="shared" si="30"/>
        <v>13</v>
      </c>
      <c r="Q128" s="12">
        <f t="shared" si="31"/>
        <v>47</v>
      </c>
      <c r="R128" s="12">
        <v>60</v>
      </c>
      <c r="S128" s="12"/>
      <c r="T128" s="12">
        <f t="shared" si="32"/>
        <v>5</v>
      </c>
      <c r="U128" s="12">
        <f t="shared" si="32"/>
        <v>7</v>
      </c>
      <c r="V128" s="12">
        <v>12</v>
      </c>
      <c r="W128" s="12">
        <f t="shared" si="33"/>
        <v>76</v>
      </c>
      <c r="X128" s="12">
        <f t="shared" si="33"/>
        <v>355</v>
      </c>
      <c r="Y128" s="12">
        <v>431</v>
      </c>
      <c r="Z128" s="12"/>
      <c r="AA128" s="31">
        <f t="shared" si="34"/>
        <v>0.425705</v>
      </c>
      <c r="AB128" s="31">
        <f t="shared" si="34"/>
        <v>0.18074499999999999</v>
      </c>
      <c r="AC128" s="12"/>
      <c r="AD128" s="35">
        <f t="shared" si="35"/>
        <v>0.61753499999999995</v>
      </c>
      <c r="AE128" s="35">
        <f t="shared" si="35"/>
        <v>0.221695</v>
      </c>
      <c r="AF128" s="12"/>
      <c r="AG128" s="12"/>
      <c r="AH128" s="12"/>
    </row>
    <row r="129" spans="1:34" x14ac:dyDescent="0.35">
      <c r="A129" s="9">
        <v>2027</v>
      </c>
      <c r="B129" s="9">
        <v>12</v>
      </c>
      <c r="C129" s="10" t="str">
        <f t="shared" si="17"/>
        <v>202712</v>
      </c>
      <c r="D129" s="32">
        <v>31.86</v>
      </c>
      <c r="E129" s="11"/>
      <c r="F129" s="12">
        <f t="shared" si="22"/>
        <v>11</v>
      </c>
      <c r="G129" s="12">
        <f t="shared" si="23"/>
        <v>11</v>
      </c>
      <c r="H129" s="12">
        <f t="shared" si="24"/>
        <v>22</v>
      </c>
      <c r="I129" s="12">
        <f t="shared" si="25"/>
        <v>114</v>
      </c>
      <c r="J129" s="12">
        <f t="shared" si="26"/>
        <v>424</v>
      </c>
      <c r="K129" s="12">
        <f t="shared" si="27"/>
        <v>538</v>
      </c>
      <c r="L129" s="11"/>
      <c r="M129" s="12">
        <f t="shared" si="28"/>
        <v>5</v>
      </c>
      <c r="N129" s="12">
        <f t="shared" si="29"/>
        <v>3</v>
      </c>
      <c r="O129" s="12">
        <v>8</v>
      </c>
      <c r="P129" s="12">
        <f t="shared" si="30"/>
        <v>16</v>
      </c>
      <c r="Q129" s="12">
        <f t="shared" si="31"/>
        <v>44</v>
      </c>
      <c r="R129" s="12">
        <v>60</v>
      </c>
      <c r="S129" s="12"/>
      <c r="T129" s="12">
        <f t="shared" si="32"/>
        <v>6</v>
      </c>
      <c r="U129" s="12">
        <f t="shared" si="32"/>
        <v>8</v>
      </c>
      <c r="V129" s="12">
        <v>14</v>
      </c>
      <c r="W129" s="12">
        <f t="shared" si="33"/>
        <v>98</v>
      </c>
      <c r="X129" s="12">
        <f t="shared" si="33"/>
        <v>380</v>
      </c>
      <c r="Y129" s="12">
        <v>478</v>
      </c>
      <c r="Z129" s="12"/>
      <c r="AA129" s="31">
        <f t="shared" si="34"/>
        <v>0.52251999999999998</v>
      </c>
      <c r="AB129" s="31">
        <f t="shared" si="34"/>
        <v>0.21182499999999999</v>
      </c>
      <c r="AC129" s="12"/>
      <c r="AD129" s="35">
        <f t="shared" si="35"/>
        <v>0.64563000000000004</v>
      </c>
      <c r="AE129" s="35">
        <f t="shared" si="35"/>
        <v>0.26919999999999999</v>
      </c>
      <c r="AF129" s="12"/>
      <c r="AG129" s="12"/>
      <c r="AH129" s="12"/>
    </row>
    <row r="133" spans="1:34" x14ac:dyDescent="0.35">
      <c r="A133" s="17">
        <v>2021</v>
      </c>
      <c r="F133" s="14">
        <f t="shared" ref="F133:K133" si="36">SUM(F46:F57)</f>
        <v>87</v>
      </c>
      <c r="G133" s="14">
        <f t="shared" si="36"/>
        <v>104</v>
      </c>
      <c r="H133" s="14">
        <f t="shared" si="36"/>
        <v>191</v>
      </c>
      <c r="I133" s="14">
        <f t="shared" si="36"/>
        <v>1011</v>
      </c>
      <c r="J133" s="14">
        <f t="shared" si="36"/>
        <v>4064</v>
      </c>
      <c r="K133" s="14">
        <f t="shared" si="36"/>
        <v>5075</v>
      </c>
      <c r="M133" s="14">
        <f t="shared" ref="M133:R133" si="37">SUM(M46:M57)</f>
        <v>33</v>
      </c>
      <c r="N133" s="14">
        <f t="shared" si="37"/>
        <v>30</v>
      </c>
      <c r="O133" s="14">
        <f t="shared" si="37"/>
        <v>63</v>
      </c>
      <c r="P133" s="14">
        <f t="shared" si="37"/>
        <v>166</v>
      </c>
      <c r="Q133" s="14">
        <f t="shared" si="37"/>
        <v>437</v>
      </c>
      <c r="R133" s="14">
        <f t="shared" si="37"/>
        <v>603</v>
      </c>
      <c r="T133" s="14">
        <f t="shared" ref="T133:Y133" si="38">SUM(T46:T57)</f>
        <v>54</v>
      </c>
      <c r="U133" s="14">
        <f t="shared" si="38"/>
        <v>74</v>
      </c>
      <c r="V133" s="14">
        <f t="shared" si="38"/>
        <v>128</v>
      </c>
      <c r="W133" s="14">
        <f t="shared" si="38"/>
        <v>845</v>
      </c>
      <c r="X133" s="14">
        <f t="shared" si="38"/>
        <v>3627</v>
      </c>
      <c r="Y133" s="14">
        <f t="shared" si="38"/>
        <v>4472</v>
      </c>
    </row>
    <row r="134" spans="1:34" x14ac:dyDescent="0.35">
      <c r="A134" s="17">
        <v>2022</v>
      </c>
      <c r="F134" s="14">
        <f t="shared" ref="F134:K134" si="39">SUM(F58:F69)</f>
        <v>118</v>
      </c>
      <c r="G134" s="14">
        <f t="shared" si="39"/>
        <v>133</v>
      </c>
      <c r="H134" s="14">
        <f t="shared" si="39"/>
        <v>251</v>
      </c>
      <c r="I134" s="14">
        <f t="shared" si="39"/>
        <v>1342</v>
      </c>
      <c r="J134" s="14">
        <f t="shared" si="39"/>
        <v>5368</v>
      </c>
      <c r="K134" s="14">
        <f t="shared" si="39"/>
        <v>6710</v>
      </c>
      <c r="M134" s="14">
        <f t="shared" ref="M134:R134" si="40">SUM(M58:M69)</f>
        <v>46</v>
      </c>
      <c r="N134" s="14">
        <f t="shared" si="40"/>
        <v>38</v>
      </c>
      <c r="O134" s="14">
        <f t="shared" si="40"/>
        <v>84</v>
      </c>
      <c r="P134" s="14">
        <f t="shared" si="40"/>
        <v>236</v>
      </c>
      <c r="Q134" s="14">
        <f t="shared" si="40"/>
        <v>579</v>
      </c>
      <c r="R134" s="14">
        <f t="shared" si="40"/>
        <v>815</v>
      </c>
      <c r="T134" s="14">
        <f t="shared" ref="T134:Y134" si="41">SUM(T58:T69)</f>
        <v>72</v>
      </c>
      <c r="U134" s="14">
        <f t="shared" si="41"/>
        <v>95</v>
      </c>
      <c r="V134" s="14">
        <f t="shared" si="41"/>
        <v>167</v>
      </c>
      <c r="W134" s="14">
        <f t="shared" si="41"/>
        <v>1106</v>
      </c>
      <c r="X134" s="14">
        <f t="shared" si="41"/>
        <v>4789</v>
      </c>
      <c r="Y134" s="14">
        <f t="shared" si="41"/>
        <v>5895</v>
      </c>
    </row>
    <row r="135" spans="1:34" x14ac:dyDescent="0.35">
      <c r="A135" s="17">
        <v>2023</v>
      </c>
      <c r="F135" s="14">
        <f t="shared" ref="F135:K135" si="42">SUM(F70:F81)</f>
        <v>117</v>
      </c>
      <c r="G135" s="14">
        <f t="shared" si="42"/>
        <v>130</v>
      </c>
      <c r="H135" s="14">
        <f t="shared" si="42"/>
        <v>247</v>
      </c>
      <c r="I135" s="14">
        <f t="shared" si="42"/>
        <v>1337</v>
      </c>
      <c r="J135" s="14">
        <f t="shared" si="42"/>
        <v>5354</v>
      </c>
      <c r="K135" s="14">
        <f t="shared" si="42"/>
        <v>6691</v>
      </c>
      <c r="M135" s="14">
        <f t="shared" ref="M135:R135" si="43">SUM(M70:M81)</f>
        <v>42</v>
      </c>
      <c r="N135" s="14">
        <f t="shared" si="43"/>
        <v>38</v>
      </c>
      <c r="O135" s="14">
        <f t="shared" si="43"/>
        <v>80</v>
      </c>
      <c r="P135" s="14">
        <f t="shared" si="43"/>
        <v>228</v>
      </c>
      <c r="Q135" s="14">
        <f t="shared" si="43"/>
        <v>565</v>
      </c>
      <c r="R135" s="14">
        <f t="shared" si="43"/>
        <v>793</v>
      </c>
      <c r="T135" s="14">
        <f t="shared" ref="T135:Y135" si="44">SUM(T70:T81)</f>
        <v>75</v>
      </c>
      <c r="U135" s="14">
        <f t="shared" si="44"/>
        <v>92</v>
      </c>
      <c r="V135" s="14">
        <f t="shared" si="44"/>
        <v>167</v>
      </c>
      <c r="W135" s="14">
        <f t="shared" si="44"/>
        <v>1109</v>
      </c>
      <c r="X135" s="14">
        <f t="shared" si="44"/>
        <v>4789</v>
      </c>
      <c r="Y135" s="14">
        <f t="shared" si="44"/>
        <v>5898</v>
      </c>
    </row>
    <row r="136" spans="1:34" x14ac:dyDescent="0.35">
      <c r="A136" s="17">
        <v>2024</v>
      </c>
      <c r="F136" s="14">
        <f t="shared" ref="F136:K136" si="45">SUM(F82:F93)</f>
        <v>118</v>
      </c>
      <c r="G136" s="14">
        <f t="shared" si="45"/>
        <v>133</v>
      </c>
      <c r="H136" s="14">
        <f t="shared" si="45"/>
        <v>251</v>
      </c>
      <c r="I136" s="14">
        <f t="shared" si="45"/>
        <v>1344</v>
      </c>
      <c r="J136" s="14">
        <f t="shared" si="45"/>
        <v>5368</v>
      </c>
      <c r="K136" s="14">
        <f t="shared" si="45"/>
        <v>6712</v>
      </c>
      <c r="M136" s="14">
        <f t="shared" ref="M136:R136" si="46">SUM(M82:M93)</f>
        <v>44</v>
      </c>
      <c r="N136" s="14">
        <f t="shared" si="46"/>
        <v>37</v>
      </c>
      <c r="O136" s="14">
        <f t="shared" si="46"/>
        <v>81</v>
      </c>
      <c r="P136" s="14">
        <f t="shared" si="46"/>
        <v>226</v>
      </c>
      <c r="Q136" s="14">
        <f t="shared" si="46"/>
        <v>552</v>
      </c>
      <c r="R136" s="14">
        <f t="shared" si="46"/>
        <v>778</v>
      </c>
      <c r="T136" s="14">
        <f t="shared" ref="T136:Y136" si="47">SUM(T82:T93)</f>
        <v>74</v>
      </c>
      <c r="U136" s="14">
        <f t="shared" si="47"/>
        <v>96</v>
      </c>
      <c r="V136" s="14">
        <f t="shared" si="47"/>
        <v>170</v>
      </c>
      <c r="W136" s="14">
        <f t="shared" si="47"/>
        <v>1118</v>
      </c>
      <c r="X136" s="14">
        <f t="shared" si="47"/>
        <v>4816</v>
      </c>
      <c r="Y136" s="14">
        <f t="shared" si="47"/>
        <v>5934</v>
      </c>
    </row>
    <row r="137" spans="1:34" x14ac:dyDescent="0.35">
      <c r="A137" s="17">
        <v>2025</v>
      </c>
      <c r="F137" s="14">
        <f t="shared" ref="F137:K137" si="48">SUM(F94:F105)</f>
        <v>119</v>
      </c>
      <c r="G137" s="14">
        <f t="shared" si="48"/>
        <v>131</v>
      </c>
      <c r="H137" s="14">
        <f t="shared" si="48"/>
        <v>250</v>
      </c>
      <c r="I137" s="14">
        <f t="shared" si="48"/>
        <v>1324</v>
      </c>
      <c r="J137" s="14">
        <f t="shared" si="48"/>
        <v>5305</v>
      </c>
      <c r="K137" s="14">
        <f t="shared" si="48"/>
        <v>6629</v>
      </c>
      <c r="M137" s="14">
        <f t="shared" ref="M137:R137" si="49">SUM(M94:M105)</f>
        <v>44</v>
      </c>
      <c r="N137" s="14">
        <f t="shared" si="49"/>
        <v>36</v>
      </c>
      <c r="O137" s="14">
        <f t="shared" si="49"/>
        <v>80</v>
      </c>
      <c r="P137" s="14">
        <f t="shared" si="49"/>
        <v>216</v>
      </c>
      <c r="Q137" s="14">
        <f t="shared" si="49"/>
        <v>533</v>
      </c>
      <c r="R137" s="14">
        <f t="shared" si="49"/>
        <v>749</v>
      </c>
      <c r="T137" s="14">
        <f t="shared" ref="T137:Y137" si="50">SUM(T94:T105)</f>
        <v>75</v>
      </c>
      <c r="U137" s="14">
        <f t="shared" si="50"/>
        <v>95</v>
      </c>
      <c r="V137" s="14">
        <f t="shared" si="50"/>
        <v>170</v>
      </c>
      <c r="W137" s="14">
        <f t="shared" si="50"/>
        <v>1108</v>
      </c>
      <c r="X137" s="14">
        <f t="shared" si="50"/>
        <v>4772</v>
      </c>
      <c r="Y137" s="14">
        <f t="shared" si="50"/>
        <v>5880</v>
      </c>
    </row>
    <row r="138" spans="1:34" x14ac:dyDescent="0.35">
      <c r="A138" s="17">
        <v>2026</v>
      </c>
      <c r="F138" s="14">
        <f t="shared" ref="F138:K138" si="51">SUM(F106:F117)</f>
        <v>121</v>
      </c>
      <c r="G138" s="14">
        <f t="shared" si="51"/>
        <v>137</v>
      </c>
      <c r="H138" s="14">
        <f t="shared" si="51"/>
        <v>258</v>
      </c>
      <c r="I138" s="14">
        <f t="shared" si="51"/>
        <v>1315</v>
      </c>
      <c r="J138" s="14">
        <f t="shared" si="51"/>
        <v>5267</v>
      </c>
      <c r="K138" s="14">
        <f t="shared" si="51"/>
        <v>6582</v>
      </c>
      <c r="M138" s="14">
        <f t="shared" ref="M138:R138" si="52">SUM(M106:M117)</f>
        <v>47</v>
      </c>
      <c r="N138" s="14">
        <f t="shared" si="52"/>
        <v>41</v>
      </c>
      <c r="O138" s="14">
        <f t="shared" si="52"/>
        <v>88</v>
      </c>
      <c r="P138" s="14">
        <f t="shared" si="52"/>
        <v>206</v>
      </c>
      <c r="Q138" s="14">
        <f t="shared" si="52"/>
        <v>505</v>
      </c>
      <c r="R138" s="14">
        <f t="shared" si="52"/>
        <v>711</v>
      </c>
      <c r="T138" s="14">
        <f t="shared" ref="T138:Y138" si="53">SUM(T106:T117)</f>
        <v>74</v>
      </c>
      <c r="U138" s="14">
        <f t="shared" si="53"/>
        <v>96</v>
      </c>
      <c r="V138" s="14">
        <f t="shared" si="53"/>
        <v>170</v>
      </c>
      <c r="W138" s="14">
        <f t="shared" si="53"/>
        <v>1109</v>
      </c>
      <c r="X138" s="14">
        <f t="shared" si="53"/>
        <v>4762</v>
      </c>
      <c r="Y138" s="14">
        <f t="shared" si="53"/>
        <v>5871</v>
      </c>
    </row>
    <row r="139" spans="1:34" x14ac:dyDescent="0.35">
      <c r="A139" s="17">
        <v>2027</v>
      </c>
      <c r="F139" s="14">
        <f t="shared" ref="F139:K139" si="54">SUM(F118:F129)</f>
        <v>122</v>
      </c>
      <c r="G139" s="14">
        <f t="shared" si="54"/>
        <v>138</v>
      </c>
      <c r="H139" s="14">
        <f t="shared" si="54"/>
        <v>260</v>
      </c>
      <c r="I139" s="14">
        <f t="shared" si="54"/>
        <v>1314</v>
      </c>
      <c r="J139" s="14">
        <f t="shared" si="54"/>
        <v>5268</v>
      </c>
      <c r="K139" s="14">
        <f t="shared" si="54"/>
        <v>6582</v>
      </c>
      <c r="M139" s="14">
        <f t="shared" ref="M139:R139" si="55">SUM(M118:M129)</f>
        <v>48</v>
      </c>
      <c r="N139" s="14">
        <f t="shared" si="55"/>
        <v>42</v>
      </c>
      <c r="O139" s="14">
        <f t="shared" si="55"/>
        <v>90</v>
      </c>
      <c r="P139" s="14">
        <f t="shared" si="55"/>
        <v>193</v>
      </c>
      <c r="Q139" s="14">
        <f t="shared" si="55"/>
        <v>476</v>
      </c>
      <c r="R139" s="14">
        <f t="shared" si="55"/>
        <v>669</v>
      </c>
      <c r="T139" s="14">
        <f t="shared" ref="T139:Y139" si="56">SUM(T118:T129)</f>
        <v>74</v>
      </c>
      <c r="U139" s="14">
        <f t="shared" si="56"/>
        <v>96</v>
      </c>
      <c r="V139" s="14">
        <f t="shared" si="56"/>
        <v>170</v>
      </c>
      <c r="W139" s="14">
        <f t="shared" si="56"/>
        <v>1121</v>
      </c>
      <c r="X139" s="14">
        <f t="shared" si="56"/>
        <v>4792</v>
      </c>
      <c r="Y139" s="14">
        <f t="shared" si="56"/>
        <v>5913</v>
      </c>
    </row>
  </sheetData>
  <mergeCells count="15">
    <mergeCell ref="AA7:AE7"/>
    <mergeCell ref="F8:H8"/>
    <mergeCell ref="I8:K8"/>
    <mergeCell ref="M8:O8"/>
    <mergeCell ref="P8:R8"/>
    <mergeCell ref="T8:V8"/>
    <mergeCell ref="W8:Y8"/>
    <mergeCell ref="AA8:AB8"/>
    <mergeCell ref="AD8:AE8"/>
    <mergeCell ref="F6:K6"/>
    <mergeCell ref="M6:R6"/>
    <mergeCell ref="T6:Y6"/>
    <mergeCell ref="F7:K7"/>
    <mergeCell ref="M7:R7"/>
    <mergeCell ref="T7:Y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Final Sales including BIR</vt:lpstr>
      <vt:lpstr>TOD Sales (incl BIR) Allocation</vt:lpstr>
      <vt:lpstr>Final Demand including BIR</vt:lpstr>
      <vt:lpstr>TOD Demand Allocation</vt:lpstr>
      <vt:lpstr>NYPA Sales</vt:lpstr>
      <vt:lpstr>FS Sales including BIR &amp; RTP</vt:lpstr>
      <vt:lpstr>SC 6 Sales in KWh</vt:lpstr>
      <vt:lpstr>Final Sales excluding BIR</vt:lpstr>
      <vt:lpstr>TOD Sales (excl BIR) Allocation</vt:lpstr>
      <vt:lpstr>Net Energy+Demand Rev at Jan22</vt:lpstr>
      <vt:lpstr>TOD Energy+Dmd Rev Allocation</vt:lpstr>
      <vt:lpstr>Sales with Unallocated Adj</vt:lpstr>
      <vt:lpstr>Retail_Choice_Allocation</vt:lpstr>
      <vt:lpstr>Allocated Sales before Adj</vt:lpstr>
      <vt:lpstr>'FS Sales including BIR &amp; RTP'!Print_Area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Attanasio, Leanne M</dc:creator>
  <cp:lastModifiedBy>Koropey, Boris</cp:lastModifiedBy>
  <dcterms:created xsi:type="dcterms:W3CDTF">2021-08-31T15:17:22Z</dcterms:created>
  <dcterms:modified xsi:type="dcterms:W3CDTF">2021-09-16T10:15:07Z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90586b-6766-439a-826f-fa6da183971c_Enabled">
    <vt:lpwstr>true</vt:lpwstr>
  </property>
  <property fmtid="{D5CDD505-2E9C-101B-9397-08002B2CF9AE}" pid="3" name="MSIP_Label_6490586b-6766-439a-826f-fa6da183971c_SetDate">
    <vt:lpwstr>2021-08-31T15:30:22Z</vt:lpwstr>
  </property>
  <property fmtid="{D5CDD505-2E9C-101B-9397-08002B2CF9AE}" pid="4" name="MSIP_Label_6490586b-6766-439a-826f-fa6da183971c_Method">
    <vt:lpwstr>Standard</vt:lpwstr>
  </property>
  <property fmtid="{D5CDD505-2E9C-101B-9397-08002B2CF9AE}" pid="5" name="MSIP_Label_6490586b-6766-439a-826f-fa6da183971c_Name">
    <vt:lpwstr>General</vt:lpwstr>
  </property>
  <property fmtid="{D5CDD505-2E9C-101B-9397-08002B2CF9AE}" pid="6" name="MSIP_Label_6490586b-6766-439a-826f-fa6da183971c_SiteId">
    <vt:lpwstr>e9aef9b7-25ca-4518-a881-33e546773136</vt:lpwstr>
  </property>
  <property fmtid="{D5CDD505-2E9C-101B-9397-08002B2CF9AE}" pid="7" name="MSIP_Label_6490586b-6766-439a-826f-fa6da183971c_ActionId">
    <vt:lpwstr>67996a11-3d1d-4db7-ad2e-0000774479b2</vt:lpwstr>
  </property>
  <property fmtid="{D5CDD505-2E9C-101B-9397-08002B2CF9AE}" pid="8" name="MSIP_Label_6490586b-6766-439a-826f-fa6da183971c_ContentBits">
    <vt:lpwstr>0</vt:lpwstr>
  </property>
</Properties>
</file>